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Рабочий стол\"/>
    </mc:Choice>
  </mc:AlternateContent>
  <bookViews>
    <workbookView xWindow="0" yWindow="0" windowWidth="28800" windowHeight="12300" firstSheet="3" activeTab="3"/>
  </bookViews>
  <sheets>
    <sheet name="Анализ к меню 3-7 лет (2)" sheetId="1" r:id="rId1"/>
    <sheet name="Анализ к меню 1-3 лет  (2)" sheetId="2" r:id="rId2"/>
    <sheet name="Анализ к меню 1-3 лет " sheetId="3" r:id="rId3"/>
    <sheet name="МЕНЮ (лето)  1,3 лет" sheetId="4" r:id="rId4"/>
    <sheet name="МЕНЮ (лето) 3-7 лет " sheetId="5" r:id="rId5"/>
    <sheet name="Анализ к меню 3-7 лет" sheetId="6" r:id="rId6"/>
    <sheet name="Лист1" sheetId="7" r:id="rId7"/>
  </sheets>
  <definedNames>
    <definedName name="Excel_BuiltIn_Print_Area" localSheetId="3">'МЕНЮ (лето)  1,3 лет'!$B$5:$J$224</definedName>
    <definedName name="Excel_BuiltIn_Print_Area" localSheetId="4">'МЕНЮ (лето) 3-7 лет '!$B$5:$J$221</definedName>
    <definedName name="_xlnm.Print_Area" localSheetId="3">'МЕНЮ (лето)  1,3 лет'!$A$10:$J$233</definedName>
    <definedName name="_xlnm.Print_Area" localSheetId="4">'МЕНЮ (лето) 3-7 лет '!$A$10:$J$230</definedName>
  </definedNames>
  <calcPr calcId="162913"/>
</workbook>
</file>

<file path=xl/calcChain.xml><?xml version="1.0" encoding="utf-8"?>
<calcChain xmlns="http://schemas.openxmlformats.org/spreadsheetml/2006/main">
  <c r="DZ65" i="6" l="1"/>
  <c r="EB65" i="6" s="1"/>
  <c r="EB64" i="6"/>
  <c r="DZ64" i="6"/>
  <c r="EE63" i="6"/>
  <c r="DZ63" i="6"/>
  <c r="EB63" i="6" s="1"/>
  <c r="DZ62" i="6"/>
  <c r="EB62" i="6" s="1"/>
  <c r="DZ61" i="6"/>
  <c r="EB61" i="6" s="1"/>
  <c r="DZ60" i="6"/>
  <c r="EB60" i="6" s="1"/>
  <c r="DZ59" i="6"/>
  <c r="EH58" i="6"/>
  <c r="EB58" i="6"/>
  <c r="DZ58" i="6"/>
  <c r="EB57" i="6"/>
  <c r="DZ57" i="6"/>
  <c r="EB56" i="6"/>
  <c r="DZ56" i="6"/>
  <c r="EH55" i="6"/>
  <c r="ED55" i="6"/>
  <c r="EE55" i="6" s="1"/>
  <c r="DZ55" i="6"/>
  <c r="EB55" i="6" s="1"/>
  <c r="DZ54" i="6"/>
  <c r="EB54" i="6" s="1"/>
  <c r="EH53" i="6"/>
  <c r="EB53" i="6"/>
  <c r="DZ53" i="6"/>
  <c r="ED53" i="6" s="1"/>
  <c r="EE53" i="6" s="1"/>
  <c r="EB52" i="6"/>
  <c r="DZ52" i="6"/>
  <c r="EB51" i="6"/>
  <c r="DZ51" i="6"/>
  <c r="EB50" i="6"/>
  <c r="DZ50" i="6"/>
  <c r="EB49" i="6"/>
  <c r="DZ49" i="6"/>
  <c r="EB48" i="6"/>
  <c r="DZ48" i="6"/>
  <c r="EB47" i="6"/>
  <c r="DZ47" i="6"/>
  <c r="EB46" i="6"/>
  <c r="DZ46" i="6"/>
  <c r="EB45" i="6"/>
  <c r="DZ45" i="6"/>
  <c r="EB44" i="6"/>
  <c r="DZ44" i="6"/>
  <c r="ED46" i="6" s="1"/>
  <c r="EE46" i="6" s="1"/>
  <c r="EH43" i="6"/>
  <c r="EE43" i="6"/>
  <c r="EB43" i="6"/>
  <c r="DZ43" i="6"/>
  <c r="EH42" i="6"/>
  <c r="DZ42" i="6"/>
  <c r="EB42" i="6" s="1"/>
  <c r="EH41" i="6"/>
  <c r="EE41" i="6"/>
  <c r="DZ41" i="6"/>
  <c r="EB41" i="6" s="1"/>
  <c r="DZ40" i="6"/>
  <c r="EB40" i="6" s="1"/>
  <c r="EH39" i="6"/>
  <c r="EE39" i="6"/>
  <c r="DZ39" i="6"/>
  <c r="EB39" i="6" s="1"/>
  <c r="EH38" i="6"/>
  <c r="EE38" i="6"/>
  <c r="DZ38" i="6"/>
  <c r="EB38" i="6" s="1"/>
  <c r="EH37" i="6"/>
  <c r="EE37" i="6"/>
  <c r="DZ37" i="6"/>
  <c r="EB37" i="6" s="1"/>
  <c r="DZ36" i="6"/>
  <c r="EB36" i="6" s="1"/>
  <c r="DZ35" i="6"/>
  <c r="EB35" i="6" s="1"/>
  <c r="EH34" i="6"/>
  <c r="EE34" i="6"/>
  <c r="DZ34" i="6"/>
  <c r="EB34" i="6" s="1"/>
  <c r="EH33" i="6"/>
  <c r="EE33" i="6"/>
  <c r="DZ33" i="6"/>
  <c r="EB33" i="6" s="1"/>
  <c r="EH32" i="6"/>
  <c r="EE32" i="6"/>
  <c r="DZ32" i="6"/>
  <c r="EB32" i="6" s="1"/>
  <c r="EH31" i="6"/>
  <c r="EE31" i="6"/>
  <c r="DZ31" i="6"/>
  <c r="EB31" i="6" s="1"/>
  <c r="EH30" i="6"/>
  <c r="EB30" i="6"/>
  <c r="DZ30" i="6"/>
  <c r="ED30" i="6" s="1"/>
  <c r="EE30" i="6" s="1"/>
  <c r="EH29" i="6"/>
  <c r="EE29" i="6"/>
  <c r="EB29" i="6"/>
  <c r="DZ29" i="6"/>
  <c r="EB28" i="6"/>
  <c r="DZ28" i="6"/>
  <c r="EB27" i="6"/>
  <c r="DZ27" i="6"/>
  <c r="EB26" i="6"/>
  <c r="DZ26" i="6"/>
  <c r="EB25" i="6"/>
  <c r="DZ25" i="6"/>
  <c r="EH24" i="6"/>
  <c r="DZ24" i="6"/>
  <c r="EB24" i="6" s="1"/>
  <c r="DZ23" i="6"/>
  <c r="EB23" i="6" s="1"/>
  <c r="DZ22" i="6"/>
  <c r="EB22" i="6" s="1"/>
  <c r="DZ21" i="6"/>
  <c r="EB21" i="6" s="1"/>
  <c r="EH20" i="6"/>
  <c r="EE20" i="6"/>
  <c r="DZ20" i="6"/>
  <c r="EB20" i="6" s="1"/>
  <c r="EH19" i="6"/>
  <c r="EE19" i="6"/>
  <c r="DZ19" i="6"/>
  <c r="EB19" i="6" s="1"/>
  <c r="EH18" i="6"/>
  <c r="EE18" i="6"/>
  <c r="DZ18" i="6"/>
  <c r="EB18" i="6" s="1"/>
  <c r="EH17" i="6"/>
  <c r="EE17" i="6"/>
  <c r="DZ17" i="6"/>
  <c r="EB17" i="6" s="1"/>
  <c r="EH16" i="6"/>
  <c r="EE16" i="6"/>
  <c r="DZ16" i="6"/>
  <c r="EB16" i="6" s="1"/>
  <c r="DZ15" i="6"/>
  <c r="EB15" i="6" s="1"/>
  <c r="EH14" i="6"/>
  <c r="EB14" i="6"/>
  <c r="DZ14" i="6"/>
  <c r="EB13" i="6"/>
  <c r="DZ13" i="6"/>
  <c r="ED14" i="6" s="1"/>
  <c r="EE14" i="6" s="1"/>
  <c r="EB12" i="6"/>
  <c r="DZ12" i="6"/>
  <c r="EH11" i="6"/>
  <c r="EE11" i="6"/>
  <c r="EB11" i="6"/>
  <c r="DZ11" i="6"/>
  <c r="EH10" i="6"/>
  <c r="EE10" i="6"/>
  <c r="EB10" i="6"/>
  <c r="DZ10" i="6"/>
  <c r="EB9" i="6"/>
  <c r="DZ9" i="6"/>
  <c r="EH8" i="6"/>
  <c r="EE8" i="6"/>
  <c r="EB8" i="6"/>
  <c r="DZ8" i="6"/>
  <c r="EH7" i="6"/>
  <c r="EE7" i="6"/>
  <c r="EB7" i="6"/>
  <c r="DZ7" i="6"/>
  <c r="EH6" i="6"/>
  <c r="EE6" i="6"/>
  <c r="EB6" i="6"/>
  <c r="DZ6" i="6"/>
  <c r="EH5" i="6"/>
  <c r="EE5" i="6"/>
  <c r="EB5" i="6"/>
  <c r="DZ5" i="6"/>
  <c r="I227" i="5"/>
  <c r="H227" i="5"/>
  <c r="G227" i="5"/>
  <c r="F227" i="5"/>
  <c r="E227" i="5"/>
  <c r="I223" i="5"/>
  <c r="H223" i="5"/>
  <c r="H228" i="5" s="1"/>
  <c r="G223" i="5"/>
  <c r="F223" i="5"/>
  <c r="F228" i="5" s="1"/>
  <c r="E223" i="5"/>
  <c r="I213" i="5"/>
  <c r="I228" i="5" s="1"/>
  <c r="H213" i="5"/>
  <c r="G213" i="5"/>
  <c r="G228" i="5" s="1"/>
  <c r="F213" i="5"/>
  <c r="E213" i="5"/>
  <c r="E228" i="5" s="1"/>
  <c r="F207" i="5"/>
  <c r="I206" i="5"/>
  <c r="H206" i="5"/>
  <c r="G206" i="5"/>
  <c r="F206" i="5"/>
  <c r="E206" i="5"/>
  <c r="I202" i="5"/>
  <c r="H202" i="5"/>
  <c r="H207" i="5" s="1"/>
  <c r="G202" i="5"/>
  <c r="F202" i="5"/>
  <c r="E202" i="5"/>
  <c r="I190" i="5"/>
  <c r="I207" i="5" s="1"/>
  <c r="H190" i="5"/>
  <c r="G190" i="5"/>
  <c r="G207" i="5" s="1"/>
  <c r="F190" i="5"/>
  <c r="E190" i="5"/>
  <c r="E207" i="5" s="1"/>
  <c r="I184" i="5"/>
  <c r="H184" i="5"/>
  <c r="G184" i="5"/>
  <c r="F184" i="5"/>
  <c r="E184" i="5"/>
  <c r="I180" i="5"/>
  <c r="H180" i="5"/>
  <c r="G180" i="5"/>
  <c r="F180" i="5"/>
  <c r="E180" i="5"/>
  <c r="H169" i="5"/>
  <c r="H185" i="5" s="1"/>
  <c r="G169" i="5"/>
  <c r="F169" i="5"/>
  <c r="F185" i="5" s="1"/>
  <c r="E169" i="5"/>
  <c r="I162" i="5"/>
  <c r="H162" i="5"/>
  <c r="G162" i="5"/>
  <c r="F162" i="5"/>
  <c r="E162" i="5"/>
  <c r="I158" i="5"/>
  <c r="I163" i="5" s="1"/>
  <c r="H158" i="5"/>
  <c r="G158" i="5"/>
  <c r="G163" i="5" s="1"/>
  <c r="F158" i="5"/>
  <c r="E158" i="5"/>
  <c r="E163" i="5" s="1"/>
  <c r="I147" i="5"/>
  <c r="H147" i="5"/>
  <c r="H163" i="5" s="1"/>
  <c r="G147" i="5"/>
  <c r="F147" i="5"/>
  <c r="F163" i="5" s="1"/>
  <c r="E147" i="5"/>
  <c r="I141" i="5"/>
  <c r="H141" i="5"/>
  <c r="G141" i="5"/>
  <c r="F141" i="5"/>
  <c r="E141" i="5"/>
  <c r="I137" i="5"/>
  <c r="I142" i="5" s="1"/>
  <c r="H137" i="5"/>
  <c r="G137" i="5"/>
  <c r="G142" i="5" s="1"/>
  <c r="F137" i="5"/>
  <c r="E137" i="5"/>
  <c r="E142" i="5" s="1"/>
  <c r="I126" i="5"/>
  <c r="H126" i="5"/>
  <c r="H142" i="5" s="1"/>
  <c r="G126" i="5"/>
  <c r="F126" i="5"/>
  <c r="F142" i="5" s="1"/>
  <c r="E126" i="5"/>
  <c r="I119" i="5"/>
  <c r="H119" i="5"/>
  <c r="G119" i="5"/>
  <c r="F119" i="5"/>
  <c r="E119" i="5"/>
  <c r="I115" i="5"/>
  <c r="I120" i="5" s="1"/>
  <c r="H115" i="5"/>
  <c r="G115" i="5"/>
  <c r="G120" i="5" s="1"/>
  <c r="F115" i="5"/>
  <c r="E115" i="5"/>
  <c r="E120" i="5" s="1"/>
  <c r="I104" i="5"/>
  <c r="H104" i="5"/>
  <c r="H120" i="5" s="1"/>
  <c r="G104" i="5"/>
  <c r="F104" i="5"/>
  <c r="F120" i="5" s="1"/>
  <c r="E104" i="5"/>
  <c r="I96" i="5"/>
  <c r="H96" i="5"/>
  <c r="G96" i="5"/>
  <c r="F96" i="5"/>
  <c r="E96" i="5"/>
  <c r="I92" i="5"/>
  <c r="I97" i="5" s="1"/>
  <c r="H92" i="5"/>
  <c r="G92" i="5"/>
  <c r="G97" i="5" s="1"/>
  <c r="F92" i="5"/>
  <c r="E92" i="5"/>
  <c r="E97" i="5" s="1"/>
  <c r="I81" i="5"/>
  <c r="H81" i="5"/>
  <c r="H97" i="5" s="1"/>
  <c r="G81" i="5"/>
  <c r="F81" i="5"/>
  <c r="F97" i="5" s="1"/>
  <c r="E81" i="5"/>
  <c r="I72" i="5"/>
  <c r="H72" i="5"/>
  <c r="G72" i="5"/>
  <c r="F72" i="5"/>
  <c r="E72" i="5"/>
  <c r="I68" i="5"/>
  <c r="I73" i="5" s="1"/>
  <c r="H68" i="5"/>
  <c r="G68" i="5"/>
  <c r="G73" i="5" s="1"/>
  <c r="F68" i="5"/>
  <c r="E68" i="5"/>
  <c r="E73" i="5" s="1"/>
  <c r="I58" i="5"/>
  <c r="H58" i="5"/>
  <c r="H73" i="5" s="1"/>
  <c r="G58" i="5"/>
  <c r="F58" i="5"/>
  <c r="F73" i="5" s="1"/>
  <c r="E58" i="5"/>
  <c r="I52" i="5"/>
  <c r="H52" i="5"/>
  <c r="G52" i="5"/>
  <c r="F52" i="5"/>
  <c r="E52" i="5"/>
  <c r="I48" i="5"/>
  <c r="I53" i="5" s="1"/>
  <c r="H48" i="5"/>
  <c r="G48" i="5"/>
  <c r="G53" i="5" s="1"/>
  <c r="F48" i="5"/>
  <c r="E48" i="5"/>
  <c r="E53" i="5" s="1"/>
  <c r="I38" i="5"/>
  <c r="H38" i="5"/>
  <c r="H53" i="5" s="1"/>
  <c r="G38" i="5"/>
  <c r="F38" i="5"/>
  <c r="F53" i="5" s="1"/>
  <c r="E38" i="5"/>
  <c r="I31" i="5"/>
  <c r="H31" i="5"/>
  <c r="G31" i="5"/>
  <c r="F31" i="5"/>
  <c r="E31" i="5"/>
  <c r="I27" i="5"/>
  <c r="I32" i="5" s="1"/>
  <c r="H27" i="5"/>
  <c r="G27" i="5"/>
  <c r="G32" i="5" s="1"/>
  <c r="F27" i="5"/>
  <c r="E27" i="5"/>
  <c r="E32" i="5" s="1"/>
  <c r="I16" i="5"/>
  <c r="H16" i="5"/>
  <c r="H32" i="5" s="1"/>
  <c r="G16" i="5"/>
  <c r="F16" i="5"/>
  <c r="F32" i="5" s="1"/>
  <c r="E16" i="5"/>
  <c r="I230" i="4"/>
  <c r="H230" i="4"/>
  <c r="G230" i="4"/>
  <c r="F230" i="4"/>
  <c r="E230" i="4"/>
  <c r="I226" i="4"/>
  <c r="H226" i="4"/>
  <c r="G226" i="4"/>
  <c r="F226" i="4"/>
  <c r="E226" i="4"/>
  <c r="I215" i="4"/>
  <c r="H215" i="4"/>
  <c r="G215" i="4"/>
  <c r="F215" i="4"/>
  <c r="E215" i="4"/>
  <c r="I208" i="4"/>
  <c r="H208" i="4"/>
  <c r="G208" i="4"/>
  <c r="F208" i="4"/>
  <c r="E208" i="4"/>
  <c r="I204" i="4"/>
  <c r="H204" i="4"/>
  <c r="G204" i="4"/>
  <c r="F204" i="4"/>
  <c r="E204" i="4"/>
  <c r="I192" i="4"/>
  <c r="H192" i="4"/>
  <c r="G192" i="4"/>
  <c r="F192" i="4"/>
  <c r="E192" i="4"/>
  <c r="I186" i="4"/>
  <c r="H186" i="4"/>
  <c r="G186" i="4"/>
  <c r="F186" i="4"/>
  <c r="E186" i="4"/>
  <c r="I182" i="4"/>
  <c r="H182" i="4"/>
  <c r="G182" i="4"/>
  <c r="F182" i="4"/>
  <c r="E182" i="4"/>
  <c r="H171" i="4"/>
  <c r="H187" i="4" s="1"/>
  <c r="G171" i="4"/>
  <c r="F171" i="4"/>
  <c r="F187" i="4" s="1"/>
  <c r="E171" i="4"/>
  <c r="I164" i="4"/>
  <c r="H164" i="4"/>
  <c r="G164" i="4"/>
  <c r="F164" i="4"/>
  <c r="E164" i="4"/>
  <c r="I160" i="4"/>
  <c r="H160" i="4"/>
  <c r="G160" i="4"/>
  <c r="F160" i="4"/>
  <c r="E160" i="4"/>
  <c r="I149" i="4"/>
  <c r="H149" i="4"/>
  <c r="G149" i="4"/>
  <c r="F149" i="4"/>
  <c r="E149" i="4"/>
  <c r="I142" i="4"/>
  <c r="H142" i="4"/>
  <c r="G142" i="4"/>
  <c r="F142" i="4"/>
  <c r="E142" i="4"/>
  <c r="I138" i="4"/>
  <c r="I143" i="4" s="1"/>
  <c r="H138" i="4"/>
  <c r="G138" i="4"/>
  <c r="G143" i="4" s="1"/>
  <c r="F138" i="4"/>
  <c r="E138" i="4"/>
  <c r="E143" i="4" s="1"/>
  <c r="I127" i="4"/>
  <c r="H127" i="4"/>
  <c r="H143" i="4" s="1"/>
  <c r="G127" i="4"/>
  <c r="F127" i="4"/>
  <c r="F143" i="4" s="1"/>
  <c r="E127" i="4"/>
  <c r="I120" i="4"/>
  <c r="H120" i="4"/>
  <c r="G120" i="4"/>
  <c r="F120" i="4"/>
  <c r="E120" i="4"/>
  <c r="I116" i="4"/>
  <c r="H116" i="4"/>
  <c r="G116" i="4"/>
  <c r="F116" i="4"/>
  <c r="E116" i="4"/>
  <c r="I105" i="4"/>
  <c r="H105" i="4"/>
  <c r="G105" i="4"/>
  <c r="F105" i="4"/>
  <c r="E105" i="4"/>
  <c r="I97" i="4"/>
  <c r="H97" i="4"/>
  <c r="G97" i="4"/>
  <c r="F97" i="4"/>
  <c r="E97" i="4"/>
  <c r="I93" i="4"/>
  <c r="I98" i="4" s="1"/>
  <c r="H93" i="4"/>
  <c r="G93" i="4"/>
  <c r="G98" i="4" s="1"/>
  <c r="F93" i="4"/>
  <c r="E93" i="4"/>
  <c r="E98" i="4" s="1"/>
  <c r="I82" i="4"/>
  <c r="H82" i="4"/>
  <c r="H98" i="4" s="1"/>
  <c r="G82" i="4"/>
  <c r="F82" i="4"/>
  <c r="F98" i="4" s="1"/>
  <c r="E82" i="4"/>
  <c r="I73" i="4"/>
  <c r="H73" i="4"/>
  <c r="G73" i="4"/>
  <c r="F73" i="4"/>
  <c r="E73" i="4"/>
  <c r="I69" i="4"/>
  <c r="H69" i="4"/>
  <c r="G69" i="4"/>
  <c r="F69" i="4"/>
  <c r="E69" i="4"/>
  <c r="I59" i="4"/>
  <c r="I74" i="4" s="1"/>
  <c r="H59" i="4"/>
  <c r="G59" i="4"/>
  <c r="G74" i="4" s="1"/>
  <c r="F59" i="4"/>
  <c r="E59" i="4"/>
  <c r="E74" i="4" s="1"/>
  <c r="I52" i="4"/>
  <c r="H52" i="4"/>
  <c r="G52" i="4"/>
  <c r="F52" i="4"/>
  <c r="E52" i="4"/>
  <c r="I48" i="4"/>
  <c r="H48" i="4"/>
  <c r="G48" i="4"/>
  <c r="F48" i="4"/>
  <c r="E48" i="4"/>
  <c r="I38" i="4"/>
  <c r="H38" i="4"/>
  <c r="G38" i="4"/>
  <c r="F38" i="4"/>
  <c r="E38" i="4"/>
  <c r="I31" i="4"/>
  <c r="H31" i="4"/>
  <c r="G31" i="4"/>
  <c r="F31" i="4"/>
  <c r="E31" i="4"/>
  <c r="I27" i="4"/>
  <c r="H27" i="4"/>
  <c r="H32" i="4" s="1"/>
  <c r="G27" i="4"/>
  <c r="F27" i="4"/>
  <c r="F32" i="4" s="1"/>
  <c r="E27" i="4"/>
  <c r="I16" i="4"/>
  <c r="I32" i="4" s="1"/>
  <c r="H16" i="4"/>
  <c r="G16" i="4"/>
  <c r="G32" i="4" s="1"/>
  <c r="F16" i="4"/>
  <c r="E16" i="4"/>
  <c r="E32" i="4" s="1"/>
  <c r="DZ65" i="3"/>
  <c r="EB65" i="3" s="1"/>
  <c r="EB64" i="3"/>
  <c r="DZ64" i="3"/>
  <c r="EE63" i="3"/>
  <c r="DZ63" i="3"/>
  <c r="EB63" i="3" s="1"/>
  <c r="DZ62" i="3"/>
  <c r="EB62" i="3" s="1"/>
  <c r="DZ61" i="3"/>
  <c r="EB61" i="3" s="1"/>
  <c r="DZ60" i="3"/>
  <c r="EB60" i="3" s="1"/>
  <c r="DZ59" i="3"/>
  <c r="EB59" i="3" s="1"/>
  <c r="EH58" i="3"/>
  <c r="EB58" i="3"/>
  <c r="DZ58" i="3"/>
  <c r="EB57" i="3"/>
  <c r="DZ57" i="3"/>
  <c r="EB56" i="3"/>
  <c r="DZ56" i="3"/>
  <c r="EH55" i="3"/>
  <c r="EE55" i="3"/>
  <c r="EB55" i="3"/>
  <c r="DZ55" i="3"/>
  <c r="EB54" i="3"/>
  <c r="DZ54" i="3"/>
  <c r="EH53" i="3"/>
  <c r="DZ53" i="3"/>
  <c r="EB53" i="3" s="1"/>
  <c r="DZ52" i="3"/>
  <c r="EB52" i="3" s="1"/>
  <c r="DZ51" i="3"/>
  <c r="EB51" i="3" s="1"/>
  <c r="DZ50" i="3"/>
  <c r="EB50" i="3" s="1"/>
  <c r="DZ49" i="3"/>
  <c r="EB49" i="3" s="1"/>
  <c r="DZ48" i="3"/>
  <c r="EB48" i="3" s="1"/>
  <c r="DZ47" i="3"/>
  <c r="EB47" i="3" s="1"/>
  <c r="DZ46" i="3"/>
  <c r="EB46" i="3" s="1"/>
  <c r="DZ45" i="3"/>
  <c r="EB45" i="3" s="1"/>
  <c r="DZ44" i="3"/>
  <c r="EB44" i="3" s="1"/>
  <c r="EH43" i="3"/>
  <c r="EE43" i="3"/>
  <c r="DZ43" i="3"/>
  <c r="EB43" i="3" s="1"/>
  <c r="EH42" i="3"/>
  <c r="EB42" i="3"/>
  <c r="DZ42" i="3"/>
  <c r="EH41" i="3"/>
  <c r="EE41" i="3"/>
  <c r="EB41" i="3"/>
  <c r="DZ41" i="3"/>
  <c r="EB40" i="3"/>
  <c r="DZ40" i="3"/>
  <c r="EH39" i="3"/>
  <c r="EE39" i="3"/>
  <c r="EB39" i="3"/>
  <c r="DZ39" i="3"/>
  <c r="EH38" i="3"/>
  <c r="EE38" i="3"/>
  <c r="EB38" i="3"/>
  <c r="DZ38" i="3"/>
  <c r="EH37" i="3"/>
  <c r="EE37" i="3"/>
  <c r="EB37" i="3"/>
  <c r="DZ37" i="3"/>
  <c r="EB36" i="3"/>
  <c r="DZ36" i="3"/>
  <c r="EB35" i="3"/>
  <c r="DZ35" i="3"/>
  <c r="EH34" i="3"/>
  <c r="EE34" i="3"/>
  <c r="EB34" i="3"/>
  <c r="DZ34" i="3"/>
  <c r="EH33" i="3"/>
  <c r="EE33" i="3"/>
  <c r="EB33" i="3"/>
  <c r="DZ33" i="3"/>
  <c r="EH32" i="3"/>
  <c r="EE32" i="3"/>
  <c r="EB32" i="3"/>
  <c r="DZ32" i="3"/>
  <c r="EH31" i="3"/>
  <c r="EE31" i="3"/>
  <c r="EB31" i="3"/>
  <c r="DZ31" i="3"/>
  <c r="EH30" i="3"/>
  <c r="EE30" i="3"/>
  <c r="EB30" i="3"/>
  <c r="DZ30" i="3"/>
  <c r="EH29" i="3"/>
  <c r="EE29" i="3"/>
  <c r="EB29" i="3"/>
  <c r="DZ29" i="3"/>
  <c r="EB28" i="3"/>
  <c r="DZ28" i="3"/>
  <c r="EB27" i="3"/>
  <c r="DZ27" i="3"/>
  <c r="EB26" i="3"/>
  <c r="DZ26" i="3"/>
  <c r="EB25" i="3"/>
  <c r="DZ25" i="3"/>
  <c r="EH24" i="3"/>
  <c r="DZ24" i="3"/>
  <c r="EB24" i="3" s="1"/>
  <c r="DZ23" i="3"/>
  <c r="EB23" i="3" s="1"/>
  <c r="DZ22" i="3"/>
  <c r="EB22" i="3" s="1"/>
  <c r="DZ21" i="3"/>
  <c r="EB21" i="3" s="1"/>
  <c r="EH20" i="3"/>
  <c r="EE20" i="3"/>
  <c r="DZ20" i="3"/>
  <c r="EB20" i="3" s="1"/>
  <c r="EH19" i="3"/>
  <c r="EE19" i="3"/>
  <c r="DZ19" i="3"/>
  <c r="EB19" i="3" s="1"/>
  <c r="EH18" i="3"/>
  <c r="EE18" i="3"/>
  <c r="DZ18" i="3"/>
  <c r="EB18" i="3" s="1"/>
  <c r="EH17" i="3"/>
  <c r="EE17" i="3"/>
  <c r="DZ17" i="3"/>
  <c r="EB17" i="3" s="1"/>
  <c r="EH16" i="3"/>
  <c r="EE16" i="3"/>
  <c r="DZ16" i="3"/>
  <c r="EB16" i="3" s="1"/>
  <c r="DZ15" i="3"/>
  <c r="EB15" i="3" s="1"/>
  <c r="EH14" i="3"/>
  <c r="EB14" i="3"/>
  <c r="DZ14" i="3"/>
  <c r="EB13" i="3"/>
  <c r="DZ13" i="3"/>
  <c r="ED14" i="3" s="1"/>
  <c r="EE14" i="3" s="1"/>
  <c r="EB12" i="3"/>
  <c r="DZ12" i="3"/>
  <c r="EH11" i="3"/>
  <c r="EE11" i="3"/>
  <c r="EB11" i="3"/>
  <c r="DZ11" i="3"/>
  <c r="EH10" i="3"/>
  <c r="EE10" i="3"/>
  <c r="EB10" i="3"/>
  <c r="DZ10" i="3"/>
  <c r="EB9" i="3"/>
  <c r="DZ9" i="3"/>
  <c r="EH8" i="3"/>
  <c r="EE8" i="3"/>
  <c r="EB8" i="3"/>
  <c r="DZ8" i="3"/>
  <c r="EH7" i="3"/>
  <c r="EE7" i="3"/>
  <c r="EB7" i="3"/>
  <c r="DZ7" i="3"/>
  <c r="EH6" i="3"/>
  <c r="EE6" i="3"/>
  <c r="EB6" i="3"/>
  <c r="DZ6" i="3"/>
  <c r="EH5" i="3"/>
  <c r="EH64" i="3" s="1"/>
  <c r="EE5" i="3"/>
  <c r="EB5" i="3"/>
  <c r="EB67" i="3" s="1"/>
  <c r="DZ5" i="3"/>
  <c r="EB65" i="2"/>
  <c r="DZ65" i="2"/>
  <c r="DZ64" i="2"/>
  <c r="EB64" i="2" s="1"/>
  <c r="EE63" i="2"/>
  <c r="EB63" i="2"/>
  <c r="DZ63" i="2"/>
  <c r="EB62" i="2"/>
  <c r="DZ62" i="2"/>
  <c r="EB61" i="2"/>
  <c r="DZ61" i="2"/>
  <c r="EB60" i="2"/>
  <c r="DZ60" i="2"/>
  <c r="EB59" i="2"/>
  <c r="DZ59" i="2"/>
  <c r="EH58" i="2"/>
  <c r="DZ58" i="2"/>
  <c r="EB58" i="2" s="1"/>
  <c r="DZ57" i="2"/>
  <c r="EB57" i="2" s="1"/>
  <c r="DZ56" i="2"/>
  <c r="EB56" i="2" s="1"/>
  <c r="EH55" i="2"/>
  <c r="EE55" i="2"/>
  <c r="DZ55" i="2"/>
  <c r="EB55" i="2" s="1"/>
  <c r="DZ54" i="2"/>
  <c r="EB54" i="2" s="1"/>
  <c r="EH53" i="2"/>
  <c r="EB53" i="2"/>
  <c r="DZ53" i="2"/>
  <c r="ED53" i="2" s="1"/>
  <c r="EE53" i="2" s="1"/>
  <c r="EB52" i="2"/>
  <c r="DZ52" i="2"/>
  <c r="EB51" i="2"/>
  <c r="DZ51" i="2"/>
  <c r="EB50" i="2"/>
  <c r="DZ50" i="2"/>
  <c r="EB49" i="2"/>
  <c r="DZ49" i="2"/>
  <c r="EB48" i="2"/>
  <c r="DZ48" i="2"/>
  <c r="EB47" i="2"/>
  <c r="DZ47" i="2"/>
  <c r="EB46" i="2"/>
  <c r="DZ46" i="2"/>
  <c r="EB45" i="2"/>
  <c r="DZ45" i="2"/>
  <c r="EB44" i="2"/>
  <c r="DZ44" i="2"/>
  <c r="ED46" i="2" s="1"/>
  <c r="EE46" i="2" s="1"/>
  <c r="EH43" i="2"/>
  <c r="EE43" i="2"/>
  <c r="EB43" i="2"/>
  <c r="DZ43" i="2"/>
  <c r="EH42" i="2"/>
  <c r="DZ42" i="2"/>
  <c r="EB42" i="2" s="1"/>
  <c r="EH41" i="2"/>
  <c r="EE41" i="2"/>
  <c r="DZ41" i="2"/>
  <c r="EB41" i="2" s="1"/>
  <c r="DZ40" i="2"/>
  <c r="EB40" i="2" s="1"/>
  <c r="EH39" i="2"/>
  <c r="EE39" i="2"/>
  <c r="DZ39" i="2"/>
  <c r="EB39" i="2" s="1"/>
  <c r="EH38" i="2"/>
  <c r="EE38" i="2"/>
  <c r="DZ38" i="2"/>
  <c r="EB38" i="2" s="1"/>
  <c r="EH37" i="2"/>
  <c r="EE37" i="2"/>
  <c r="DZ37" i="2"/>
  <c r="EB37" i="2" s="1"/>
  <c r="DZ36" i="2"/>
  <c r="EB36" i="2" s="1"/>
  <c r="DZ35" i="2"/>
  <c r="EB35" i="2" s="1"/>
  <c r="EH34" i="2"/>
  <c r="EE34" i="2"/>
  <c r="DZ34" i="2"/>
  <c r="EB34" i="2" s="1"/>
  <c r="EH33" i="2"/>
  <c r="EE33" i="2"/>
  <c r="DZ33" i="2"/>
  <c r="EB33" i="2" s="1"/>
  <c r="EH32" i="2"/>
  <c r="EE32" i="2"/>
  <c r="DZ32" i="2"/>
  <c r="EB32" i="2" s="1"/>
  <c r="EH31" i="2"/>
  <c r="EE31" i="2"/>
  <c r="DZ31" i="2"/>
  <c r="EB31" i="2" s="1"/>
  <c r="EH30" i="2"/>
  <c r="EE30" i="2"/>
  <c r="DZ30" i="2"/>
  <c r="EB30" i="2" s="1"/>
  <c r="EH29" i="2"/>
  <c r="EE29" i="2"/>
  <c r="DZ29" i="2"/>
  <c r="EB29" i="2" s="1"/>
  <c r="DZ28" i="2"/>
  <c r="EB28" i="2" s="1"/>
  <c r="DZ27" i="2"/>
  <c r="EB27" i="2" s="1"/>
  <c r="DZ26" i="2"/>
  <c r="EB26" i="2" s="1"/>
  <c r="DZ25" i="2"/>
  <c r="EB25" i="2" s="1"/>
  <c r="EH24" i="2"/>
  <c r="EB24" i="2"/>
  <c r="DZ24" i="2"/>
  <c r="EB23" i="2"/>
  <c r="DZ23" i="2"/>
  <c r="EB22" i="2"/>
  <c r="DZ22" i="2"/>
  <c r="EB21" i="2"/>
  <c r="DZ21" i="2"/>
  <c r="ED24" i="2" s="1"/>
  <c r="EE24" i="2" s="1"/>
  <c r="EH20" i="2"/>
  <c r="EE20" i="2"/>
  <c r="EB20" i="2"/>
  <c r="DZ20" i="2"/>
  <c r="EH19" i="2"/>
  <c r="EE19" i="2"/>
  <c r="EB19" i="2"/>
  <c r="DZ19" i="2"/>
  <c r="EH18" i="2"/>
  <c r="EE18" i="2"/>
  <c r="EB18" i="2"/>
  <c r="DZ18" i="2"/>
  <c r="EH17" i="2"/>
  <c r="EE17" i="2"/>
  <c r="EB17" i="2"/>
  <c r="DZ17" i="2"/>
  <c r="EH16" i="2"/>
  <c r="EE16" i="2"/>
  <c r="EB16" i="2"/>
  <c r="DZ16" i="2"/>
  <c r="EB15" i="2"/>
  <c r="DZ15" i="2"/>
  <c r="EH14" i="2"/>
  <c r="EH64" i="2" s="1"/>
  <c r="DZ14" i="2"/>
  <c r="EB14" i="2" s="1"/>
  <c r="DZ13" i="2"/>
  <c r="EB13" i="2" s="1"/>
  <c r="DZ12" i="2"/>
  <c r="EB12" i="2" s="1"/>
  <c r="EH11" i="2"/>
  <c r="EE11" i="2"/>
  <c r="DZ11" i="2"/>
  <c r="EB11" i="2" s="1"/>
  <c r="EH10" i="2"/>
  <c r="EE10" i="2"/>
  <c r="DZ10" i="2"/>
  <c r="EB10" i="2" s="1"/>
  <c r="DZ9" i="2"/>
  <c r="EB9" i="2" s="1"/>
  <c r="EH8" i="2"/>
  <c r="EE8" i="2"/>
  <c r="DZ8" i="2"/>
  <c r="EB8" i="2" s="1"/>
  <c r="EH7" i="2"/>
  <c r="EE7" i="2"/>
  <c r="DZ7" i="2"/>
  <c r="EB7" i="2" s="1"/>
  <c r="EH6" i="2"/>
  <c r="EE6" i="2"/>
  <c r="DZ6" i="2"/>
  <c r="EB6" i="2" s="1"/>
  <c r="EH5" i="2"/>
  <c r="EE5" i="2"/>
  <c r="DZ5" i="2"/>
  <c r="EB5" i="2" s="1"/>
  <c r="R65" i="1"/>
  <c r="P65" i="1"/>
  <c r="R64" i="1"/>
  <c r="P64" i="1"/>
  <c r="R63" i="1"/>
  <c r="P63" i="1"/>
  <c r="R62" i="1"/>
  <c r="P62" i="1"/>
  <c r="R61" i="1"/>
  <c r="P61" i="1"/>
  <c r="R60" i="1"/>
  <c r="P60" i="1"/>
  <c r="R59" i="1"/>
  <c r="P59" i="1"/>
  <c r="R58" i="1"/>
  <c r="P58" i="1"/>
  <c r="R57" i="1"/>
  <c r="P57" i="1"/>
  <c r="R56" i="1"/>
  <c r="P56" i="1"/>
  <c r="R55" i="1"/>
  <c r="P55" i="1"/>
  <c r="R54" i="1"/>
  <c r="P54" i="1"/>
  <c r="R53" i="1"/>
  <c r="P53" i="1"/>
  <c r="R52" i="1"/>
  <c r="P52" i="1"/>
  <c r="R51" i="1"/>
  <c r="P51" i="1"/>
  <c r="R50" i="1"/>
  <c r="P50" i="1"/>
  <c r="R49" i="1"/>
  <c r="P49" i="1"/>
  <c r="R48" i="1"/>
  <c r="P48" i="1"/>
  <c r="R47" i="1"/>
  <c r="P47" i="1"/>
  <c r="R46" i="1"/>
  <c r="P46" i="1"/>
  <c r="R45" i="1"/>
  <c r="P45" i="1"/>
  <c r="R44" i="1"/>
  <c r="P44" i="1"/>
  <c r="R43" i="1"/>
  <c r="P43" i="1"/>
  <c r="R42" i="1"/>
  <c r="P42" i="1"/>
  <c r="R41" i="1"/>
  <c r="P41" i="1"/>
  <c r="R40" i="1"/>
  <c r="P40" i="1"/>
  <c r="R39" i="1"/>
  <c r="P39" i="1"/>
  <c r="R38" i="1"/>
  <c r="P38" i="1"/>
  <c r="R37" i="1"/>
  <c r="P37" i="1"/>
  <c r="R36" i="1"/>
  <c r="P36" i="1"/>
  <c r="R35" i="1"/>
  <c r="P35" i="1"/>
  <c r="R34" i="1"/>
  <c r="P34" i="1"/>
  <c r="R33" i="1"/>
  <c r="P33" i="1"/>
  <c r="R32" i="1"/>
  <c r="P32" i="1"/>
  <c r="R31" i="1"/>
  <c r="P31" i="1"/>
  <c r="R30" i="1"/>
  <c r="P30" i="1"/>
  <c r="R29" i="1"/>
  <c r="P29" i="1"/>
  <c r="R28" i="1"/>
  <c r="P28" i="1"/>
  <c r="R27" i="1"/>
  <c r="P27" i="1"/>
  <c r="R26" i="1"/>
  <c r="P26" i="1"/>
  <c r="R25" i="1"/>
  <c r="P25" i="1"/>
  <c r="R24" i="1"/>
  <c r="P24" i="1"/>
  <c r="R23" i="1"/>
  <c r="P23" i="1"/>
  <c r="R22" i="1"/>
  <c r="P22" i="1"/>
  <c r="R21" i="1"/>
  <c r="P21" i="1"/>
  <c r="R20" i="1"/>
  <c r="P20" i="1"/>
  <c r="R19" i="1"/>
  <c r="P19" i="1"/>
  <c r="R18" i="1"/>
  <c r="P18" i="1"/>
  <c r="R17" i="1"/>
  <c r="P17" i="1"/>
  <c r="R16" i="1"/>
  <c r="P16" i="1"/>
  <c r="R15" i="1"/>
  <c r="P15" i="1"/>
  <c r="R14" i="1"/>
  <c r="P14" i="1"/>
  <c r="R13" i="1"/>
  <c r="P13" i="1"/>
  <c r="R12" i="1"/>
  <c r="P12" i="1"/>
  <c r="R11" i="1"/>
  <c r="P11" i="1"/>
  <c r="R10" i="1"/>
  <c r="P10" i="1"/>
  <c r="R9" i="1"/>
  <c r="P9" i="1"/>
  <c r="R8" i="1"/>
  <c r="P8" i="1"/>
  <c r="R7" i="1"/>
  <c r="P7" i="1"/>
  <c r="R6" i="1"/>
  <c r="P6" i="1"/>
  <c r="R5" i="1"/>
  <c r="R67" i="1" s="1"/>
  <c r="P5" i="1"/>
  <c r="F121" i="4" l="1"/>
  <c r="H121" i="4"/>
  <c r="E121" i="4"/>
  <c r="G121" i="4"/>
  <c r="I121" i="4"/>
  <c r="F165" i="4"/>
  <c r="H165" i="4"/>
  <c r="E165" i="4"/>
  <c r="G165" i="4"/>
  <c r="I165" i="4"/>
  <c r="E209" i="4"/>
  <c r="G209" i="4"/>
  <c r="I209" i="4"/>
  <c r="F209" i="4"/>
  <c r="H209" i="4"/>
  <c r="F231" i="4"/>
  <c r="E53" i="4"/>
  <c r="G53" i="4"/>
  <c r="I53" i="4"/>
  <c r="F53" i="4"/>
  <c r="H53" i="4"/>
  <c r="E187" i="4"/>
  <c r="G187" i="4"/>
  <c r="G232" i="4" s="1"/>
  <c r="I187" i="4"/>
  <c r="E231" i="4"/>
  <c r="G231" i="4"/>
  <c r="I231" i="4"/>
  <c r="H231" i="4"/>
  <c r="EB67" i="2"/>
  <c r="ED14" i="2"/>
  <c r="EE14" i="2" s="1"/>
  <c r="EE67" i="2" s="1"/>
  <c r="ED58" i="2"/>
  <c r="EE58" i="2" s="1"/>
  <c r="ED24" i="3"/>
  <c r="EE24" i="3" s="1"/>
  <c r="EE67" i="3" s="1"/>
  <c r="ED46" i="3"/>
  <c r="EE46" i="3" s="1"/>
  <c r="ED53" i="3"/>
  <c r="EE53" i="3" s="1"/>
  <c r="F229" i="5"/>
  <c r="H229" i="5"/>
  <c r="ED24" i="6"/>
  <c r="EE24" i="6" s="1"/>
  <c r="EG67" i="6" s="1"/>
  <c r="EB59" i="6"/>
  <c r="ED67" i="6" s="1"/>
  <c r="ED58" i="6"/>
  <c r="EE58" i="6" s="1"/>
  <c r="ED58" i="3"/>
  <c r="EE58" i="3" s="1"/>
  <c r="F74" i="4"/>
  <c r="F232" i="4" s="1"/>
  <c r="H74" i="4"/>
  <c r="E185" i="5"/>
  <c r="E229" i="5" s="1"/>
  <c r="G185" i="5"/>
  <c r="G229" i="5" s="1"/>
  <c r="I185" i="5"/>
  <c r="I229" i="5" s="1"/>
  <c r="EH64" i="6"/>
  <c r="I232" i="4" l="1"/>
  <c r="E232" i="4"/>
  <c r="H232" i="4"/>
</calcChain>
</file>

<file path=xl/sharedStrings.xml><?xml version="1.0" encoding="utf-8"?>
<sst xmlns="http://schemas.openxmlformats.org/spreadsheetml/2006/main" count="1437" uniqueCount="308">
  <si>
    <t>Меню-расскладка осень-зима от 3 до 7 лет</t>
  </si>
  <si>
    <t xml:space="preserve">     Анализ питания  повесенне-летнему меню от 3 до 7 лет за 10 дней в 2023гг.</t>
  </si>
  <si>
    <t>Продукты питания</t>
  </si>
  <si>
    <t>10 день</t>
  </si>
  <si>
    <t>ИТОГО</t>
  </si>
  <si>
    <t>сады   сельские 9 часовые</t>
  </si>
  <si>
    <t>драчена</t>
  </si>
  <si>
    <t>Чай с лимоном</t>
  </si>
  <si>
    <t>бутерброд с маслом</t>
  </si>
  <si>
    <t>сок фруктовый</t>
  </si>
  <si>
    <t>суп картоф  с крупой</t>
  </si>
  <si>
    <t>Рыба тушёная с овощами</t>
  </si>
  <si>
    <t>Карт. пюре</t>
  </si>
  <si>
    <t>Чай с сахаром</t>
  </si>
  <si>
    <t>Хлеб пшеничный</t>
  </si>
  <si>
    <t>Хлеб ржаной</t>
  </si>
  <si>
    <t>Конд. изделие</t>
  </si>
  <si>
    <t>Ряженка</t>
  </si>
  <si>
    <t>фактически</t>
  </si>
  <si>
    <t>2023г.</t>
  </si>
  <si>
    <t>по меню</t>
  </si>
  <si>
    <t>Выход</t>
  </si>
  <si>
    <t>180/7</t>
  </si>
  <si>
    <t>30/5</t>
  </si>
  <si>
    <t>Мясо говядина</t>
  </si>
  <si>
    <t>Филе куриное</t>
  </si>
  <si>
    <t>сок овощной</t>
  </si>
  <si>
    <t>Масло сливочное</t>
  </si>
  <si>
    <t xml:space="preserve"> Масло растительное</t>
  </si>
  <si>
    <t>Молоко сгущенное</t>
  </si>
  <si>
    <t>Молоко</t>
  </si>
  <si>
    <t>Йогурт</t>
  </si>
  <si>
    <t>Сметана</t>
  </si>
  <si>
    <t>Творог</t>
  </si>
  <si>
    <t>Яйцо</t>
  </si>
  <si>
    <t>Сыр твердый</t>
  </si>
  <si>
    <t>Мука</t>
  </si>
  <si>
    <t>Гречка</t>
  </si>
  <si>
    <t>Манка</t>
  </si>
  <si>
    <t>Крупа "Артек"</t>
  </si>
  <si>
    <t>Пшено</t>
  </si>
  <si>
    <t>Крупа перловая</t>
  </si>
  <si>
    <t>Рис</t>
  </si>
  <si>
    <t>Овсянка</t>
  </si>
  <si>
    <t>Горох, фасоль</t>
  </si>
  <si>
    <t>Макаронные изделия</t>
  </si>
  <si>
    <t>Филе минтая</t>
  </si>
  <si>
    <t>Крахмал</t>
  </si>
  <si>
    <t>Какао</t>
  </si>
  <si>
    <t>Кофейный напиток</t>
  </si>
  <si>
    <t>Кондитерское изделие</t>
  </si>
  <si>
    <t>Повидло</t>
  </si>
  <si>
    <t>огурец соленый</t>
  </si>
  <si>
    <t>Соль</t>
  </si>
  <si>
    <t>Сахар</t>
  </si>
  <si>
    <t>Чай</t>
  </si>
  <si>
    <t>Зефир</t>
  </si>
  <si>
    <t>Дрожжи</t>
  </si>
  <si>
    <t>Томатная паста</t>
  </si>
  <si>
    <t>Картофель</t>
  </si>
  <si>
    <t>Капуста</t>
  </si>
  <si>
    <t>Морковь</t>
  </si>
  <si>
    <t>Лук</t>
  </si>
  <si>
    <t>Свекла</t>
  </si>
  <si>
    <t>Икра кабачковая</t>
  </si>
  <si>
    <t>Горошек зеленый</t>
  </si>
  <si>
    <t>горбуша</t>
  </si>
  <si>
    <t>огурцы свежие</t>
  </si>
  <si>
    <t>ячка</t>
  </si>
  <si>
    <t>Соки</t>
  </si>
  <si>
    <t>Ванильный сахар</t>
  </si>
  <si>
    <t>Сухофрукты</t>
  </si>
  <si>
    <t>Изюм</t>
  </si>
  <si>
    <t>Сухари панировочные</t>
  </si>
  <si>
    <t>Лимон</t>
  </si>
  <si>
    <t>Бананы</t>
  </si>
  <si>
    <t>Яблоки</t>
  </si>
  <si>
    <t>Шиповник</t>
  </si>
  <si>
    <t>Кислота лимонная</t>
  </si>
  <si>
    <t>Капуста квашеная</t>
  </si>
  <si>
    <t>Рыба с/м</t>
  </si>
  <si>
    <t>кукуруза</t>
  </si>
  <si>
    <t>Составил :      повар ___________________ Иванова Т.В.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</si>
  <si>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</si>
  <si>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</si>
  <si>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</si>
  <si>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</si>
  <si>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</si>
  <si>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</si>
  <si>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</si>
  <si>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</si>
  <si>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цена</t>
  </si>
  <si>
    <t>сумма</t>
  </si>
  <si>
    <t>норма</t>
  </si>
  <si>
    <t>Факт</t>
  </si>
  <si>
    <t>% выпол.</t>
  </si>
  <si>
    <t xml:space="preserve">сумма </t>
  </si>
  <si>
    <t>Суп молочный с пшёной крупой</t>
  </si>
  <si>
    <t>Бут с маслом</t>
  </si>
  <si>
    <t>Плоды и ягоды свежие  (яблоко)</t>
  </si>
  <si>
    <t>суп картоф  смакаронными изделиями</t>
  </si>
  <si>
    <t>Каша вязкая " Артек"</t>
  </si>
  <si>
    <t>Котлеты руьленные из птицы</t>
  </si>
  <si>
    <t>хлеб пшенич</t>
  </si>
  <si>
    <t>Компот из сухофруктов</t>
  </si>
  <si>
    <t>Булочка творожная</t>
  </si>
  <si>
    <t>Суп молочный манный</t>
  </si>
  <si>
    <t xml:space="preserve">Бутерброд с маслом </t>
  </si>
  <si>
    <t>чай с сахаром</t>
  </si>
  <si>
    <t>яблко</t>
  </si>
  <si>
    <t>Салат из свежих помидор</t>
  </si>
  <si>
    <t xml:space="preserve">Суп гороховый </t>
  </si>
  <si>
    <t>котлета рыбная</t>
  </si>
  <si>
    <t>хлеб пшеничный</t>
  </si>
  <si>
    <t>Напиток из плодов шиповника</t>
  </si>
  <si>
    <t>Пицца " Детская"</t>
  </si>
  <si>
    <t>Кофейный напиток с молоком</t>
  </si>
  <si>
    <t xml:space="preserve">суп молочный с макаронными изделиями </t>
  </si>
  <si>
    <t>Салат из отварной свеклы</t>
  </si>
  <si>
    <t>Суп овощной</t>
  </si>
  <si>
    <t>плов из птицы</t>
  </si>
  <si>
    <t>Компот из свежих яблок</t>
  </si>
  <si>
    <t>Какао с молоком</t>
  </si>
  <si>
    <t>Омлет с сыром</t>
  </si>
  <si>
    <t>Бут с мас</t>
  </si>
  <si>
    <t>Борщ с картоф. со сметаной</t>
  </si>
  <si>
    <t>овощи по сезону (огурцы свежие)</t>
  </si>
  <si>
    <t>Жаркое по- домашнему</t>
  </si>
  <si>
    <t>Сок фруктовый</t>
  </si>
  <si>
    <t>хлеб ржаной</t>
  </si>
  <si>
    <t>Запеканка творожная со сгущёнкой</t>
  </si>
  <si>
    <t>суп молочный гречневый</t>
  </si>
  <si>
    <t>яблоко</t>
  </si>
  <si>
    <t>Овощи по сезону (помидор свежий)</t>
  </si>
  <si>
    <t>Рассольник Ленинградский</t>
  </si>
  <si>
    <t>Каша вязкая пшёная</t>
  </si>
  <si>
    <t xml:space="preserve">Котлеты мясные </t>
  </si>
  <si>
    <t xml:space="preserve">Кисель из сушёных фруктов </t>
  </si>
  <si>
    <t>Молоко кипячёное</t>
  </si>
  <si>
    <t>Суп молочный с ячневой крупой</t>
  </si>
  <si>
    <t>икра кабачковая</t>
  </si>
  <si>
    <t>Щи из свежей капусты с картофелем</t>
  </si>
  <si>
    <t>Каша вязкая гречневая</t>
  </si>
  <si>
    <t>Фрикадельки мясные в соусе</t>
  </si>
  <si>
    <t>Компот из свежих плодов</t>
  </si>
  <si>
    <t>Запеканка из творога с морковью</t>
  </si>
  <si>
    <t>Бут с мас.сыр</t>
  </si>
  <si>
    <t>Салат из белокачанной капусты</t>
  </si>
  <si>
    <t>Свекольник</t>
  </si>
  <si>
    <t>Компот из сушёных фруктов</t>
  </si>
  <si>
    <t xml:space="preserve">Хлеб пшеничный
</t>
  </si>
  <si>
    <t>Ватрушка с повидлом</t>
  </si>
  <si>
    <t>Напиток кисломолочный</t>
  </si>
  <si>
    <t>Овощи по сезону ( огурец свежий)</t>
  </si>
  <si>
    <t>мак отв с масл</t>
  </si>
  <si>
    <t>Гуляш из отварного мяса</t>
  </si>
  <si>
    <t>Кисель из плодов шиповника</t>
  </si>
  <si>
    <t>Суп молочный с крупой " Артек"</t>
  </si>
  <si>
    <t>Бутерброд с маслом и сыром</t>
  </si>
  <si>
    <t>Голубцы ленивыев сметанном соусе</t>
  </si>
  <si>
    <t>Овощи по сезону ( помидор свежий)</t>
  </si>
  <si>
    <t>Булочка домашняя</t>
  </si>
  <si>
    <t>Омлет натуральный</t>
  </si>
  <si>
    <t>Суп с клёцками</t>
  </si>
  <si>
    <t>9 ч</t>
  </si>
  <si>
    <t>по норме</t>
  </si>
  <si>
    <t>150</t>
  </si>
  <si>
    <t>150/3,5</t>
  </si>
  <si>
    <t>20/5</t>
  </si>
  <si>
    <t>100</t>
  </si>
  <si>
    <t>100/3</t>
  </si>
  <si>
    <t>130/3</t>
  </si>
  <si>
    <t>20</t>
  </si>
  <si>
    <t>30</t>
  </si>
  <si>
    <t>80/15</t>
  </si>
  <si>
    <t>60/30</t>
  </si>
  <si>
    <t>150/7</t>
  </si>
  <si>
    <t>20/5/7</t>
  </si>
  <si>
    <t>120/30</t>
  </si>
  <si>
    <t>За 10 дней</t>
  </si>
  <si>
    <t>сред.цена</t>
  </si>
  <si>
    <t>помидоры свежие</t>
  </si>
  <si>
    <t>Рыбные консервы</t>
  </si>
  <si>
    <t>квашеная капуста</t>
  </si>
  <si>
    <t>1 день</t>
  </si>
  <si>
    <t>Суп молочный овсяный</t>
  </si>
  <si>
    <t>Плоды и ягоды свежие  ( банан)</t>
  </si>
  <si>
    <t>Утверждаю</t>
  </si>
  <si>
    <t>Заведующий МБДОУ д/с " Чебурашка</t>
  </si>
  <si>
    <t>_________________Н.П.Антоненко</t>
  </si>
  <si>
    <t>Возрастная категория:  1 до 3 лет</t>
  </si>
  <si>
    <t>Дни</t>
  </si>
  <si>
    <t>Наименование блюда</t>
  </si>
  <si>
    <t>Выход, гр</t>
  </si>
  <si>
    <t>Пищевые вещества</t>
  </si>
  <si>
    <t>Калорий-ность, ккал</t>
  </si>
  <si>
    <t>Витамин   С</t>
  </si>
  <si>
    <t>Белки, г</t>
  </si>
  <si>
    <t>Жиры, г</t>
  </si>
  <si>
    <t>Углеводы,г</t>
  </si>
  <si>
    <t>№ рецептуры</t>
  </si>
  <si>
    <t>1-й день Понедельник</t>
  </si>
  <si>
    <t>Завтрак</t>
  </si>
  <si>
    <t>Суп  молочный с пшёной крупой</t>
  </si>
  <si>
    <t xml:space="preserve">Чай с сахаром и лимоном </t>
  </si>
  <si>
    <t>Бутерброд с маслом</t>
  </si>
  <si>
    <t>Итого завтрак:</t>
  </si>
  <si>
    <t>2-й  завтрак</t>
  </si>
  <si>
    <t>Фрукты  свежие (яблоко)</t>
  </si>
  <si>
    <t>Обед</t>
  </si>
  <si>
    <t>Квашеная капуста с растительным маслом</t>
  </si>
  <si>
    <t>Рассольник " Ленинградский"</t>
  </si>
  <si>
    <t>Каша вязкая пшеничная " Артек"</t>
  </si>
  <si>
    <t>Котлеты рубленные из птицы</t>
  </si>
  <si>
    <t>ПР</t>
  </si>
  <si>
    <t>Итого обед:</t>
  </si>
  <si>
    <t>Полдник</t>
  </si>
  <si>
    <t>Напиток кисло-молочный (  ряженка)</t>
  </si>
  <si>
    <t>Итого полдник</t>
  </si>
  <si>
    <t>Итого за день:</t>
  </si>
  <si>
    <t>2 день   Вторник</t>
  </si>
  <si>
    <t xml:space="preserve"> </t>
  </si>
  <si>
    <t xml:space="preserve">Чай с сахаром </t>
  </si>
  <si>
    <t>Овощ по сезону ( огурец солёный)</t>
  </si>
  <si>
    <t>б/н</t>
  </si>
  <si>
    <t>Жаркое по - домашнему</t>
  </si>
  <si>
    <t>Запеканка из творогв со сгущенкой</t>
  </si>
  <si>
    <t>Итого полдник:</t>
  </si>
  <si>
    <t>3-й день   Среда</t>
  </si>
  <si>
    <t>Суп молочный с  крупой " Артек"</t>
  </si>
  <si>
    <t>Суп картофельный с макаронными изделиями</t>
  </si>
  <si>
    <t>Капуста тушёная</t>
  </si>
  <si>
    <t>Тефтели мясные с рисом</t>
  </si>
  <si>
    <t>Кондитерское изделие (в ассортименте)</t>
  </si>
  <si>
    <t>4 день  Четверг</t>
  </si>
  <si>
    <t>4-й день   Четверг</t>
  </si>
  <si>
    <t>Суп молочный с макаронными изделиями</t>
  </si>
  <si>
    <t>Напиток кисло-молочный ( йогурт)</t>
  </si>
  <si>
    <t>Салат из свеклы с зелёным горошком</t>
  </si>
  <si>
    <t>Пюре картофельное</t>
  </si>
  <si>
    <t>Котлеты рыбные</t>
  </si>
  <si>
    <t>Напиток из  плодов шиповника</t>
  </si>
  <si>
    <t>5-й день Пятница</t>
  </si>
  <si>
    <t>Фрукты  свежие (банан)</t>
  </si>
  <si>
    <t>Борщ  с картофелем и капустой со сметаной</t>
  </si>
  <si>
    <t>Каша вязкая пшённная</t>
  </si>
  <si>
    <t>Котлета мясная</t>
  </si>
  <si>
    <t>Кисель из сушёных фруктов</t>
  </si>
  <si>
    <t xml:space="preserve">  6 день  Понедельник</t>
  </si>
  <si>
    <t>Суп  молочный с рисовой крупой</t>
  </si>
  <si>
    <t>Фрикадельки мясные с соусом</t>
  </si>
  <si>
    <t>60/15</t>
  </si>
  <si>
    <t xml:space="preserve">Запеканка из творога с морковью </t>
  </si>
  <si>
    <t>80</t>
  </si>
  <si>
    <t>7 день  Вторник</t>
  </si>
  <si>
    <t>60</t>
  </si>
  <si>
    <t>Квашеная капуста с раст. маслом</t>
  </si>
  <si>
    <t>50</t>
  </si>
  <si>
    <t>8 день     Среда</t>
  </si>
  <si>
    <t>Суп молочный с  маной крупой</t>
  </si>
  <si>
    <t>Салат из свеклы</t>
  </si>
  <si>
    <t>Плов из птицы</t>
  </si>
  <si>
    <t>9 день  Четверг</t>
  </si>
  <si>
    <t>Суп молочный с  овсяной крупой</t>
  </si>
  <si>
    <t>Макаронные изделия отварные с маслом</t>
  </si>
  <si>
    <t>10 день  Пятница</t>
  </si>
  <si>
    <t>Омлет " Драчена"</t>
  </si>
  <si>
    <t>Суп картофельный с гречневой крупой</t>
  </si>
  <si>
    <t>Рыба тушёная совощами</t>
  </si>
  <si>
    <t>ИТОГО:</t>
  </si>
  <si>
    <t xml:space="preserve">                                                                      Составил повар____________________ Иванова Т.В.</t>
  </si>
  <si>
    <t>Возрастная категория:  3-7 лет</t>
  </si>
  <si>
    <t>200</t>
  </si>
  <si>
    <t>180//7</t>
  </si>
  <si>
    <t>150/5</t>
  </si>
  <si>
    <t>100/30</t>
  </si>
  <si>
    <t>80/60</t>
  </si>
  <si>
    <t>Салат из свеклы с зеленым горошком</t>
  </si>
  <si>
    <t>Суп  молочный с ячневой крупой</t>
  </si>
  <si>
    <t>Котлеты мясные</t>
  </si>
  <si>
    <t>Каша вязкая пшённая</t>
  </si>
  <si>
    <t>180</t>
  </si>
  <si>
    <t>Квашеная капуста с раститительным маслом</t>
  </si>
  <si>
    <t>Суп молочный с манной крупой</t>
  </si>
  <si>
    <t>180/10/7</t>
  </si>
  <si>
    <t>Суп молочный с овсяной крупой</t>
  </si>
  <si>
    <t>30/5/10</t>
  </si>
  <si>
    <t>Напиток кисло-молочный (  йогурт)</t>
  </si>
  <si>
    <t>4  день</t>
  </si>
  <si>
    <t>Плоды и ягоды свежие  ( яблоко)</t>
  </si>
  <si>
    <t>огурец солёный</t>
  </si>
  <si>
    <t xml:space="preserve">Суп гороховый  </t>
  </si>
  <si>
    <t>суп молочный ячневой</t>
  </si>
  <si>
    <t>каша пшёная вязкая</t>
  </si>
  <si>
    <t>суп молочный с крупой рисовой</t>
  </si>
  <si>
    <t>чай с сахаром с лимоном</t>
  </si>
  <si>
    <t>капуста квашеная</t>
  </si>
  <si>
    <t>суп молочный с манной крупой</t>
  </si>
  <si>
    <t>Суп молочный с овсянойкрупой</t>
  </si>
  <si>
    <t>Бут с мас и сыром</t>
  </si>
  <si>
    <t>Огурец солёный</t>
  </si>
  <si>
    <t>30\5</t>
  </si>
  <si>
    <t>180/10</t>
  </si>
  <si>
    <t>30\5\10</t>
  </si>
  <si>
    <t>35</t>
  </si>
  <si>
    <t>Примерное меню для детей в МБДОУ детский сад " Чебурашка" с. Зеленогорское на осенне-зимний период 2024г.</t>
  </si>
  <si>
    <r>
      <rPr>
        <sz val="14"/>
        <color rgb="FFFF0000"/>
        <rFont val="Times New Roman"/>
        <family val="1"/>
        <charset val="204"/>
      </rPr>
      <t>ИСТОЧНИК:</t>
    </r>
    <r>
      <rPr>
        <sz val="14"/>
        <rFont val="Times New Roman"/>
      </rPr>
      <t xml:space="preserve">Сборник технического норматива-Сборник рецептур на продукцию для питания детей в дошкольных образовательных организациях </t>
    </r>
  </si>
  <si>
    <r>
      <t xml:space="preserve">                                                                                                      М.П.Могильного и В.А.Тутельяна 2016г ( </t>
    </r>
    <r>
      <rPr>
        <sz val="14"/>
        <color rgb="FFFF0000"/>
        <rFont val="Times New Roman"/>
        <family val="1"/>
        <charset val="204"/>
      </rPr>
      <t>ссылка:</t>
    </r>
    <r>
      <rPr>
        <sz val="14"/>
        <color rgb="FF002060"/>
        <rFont val="Times New Roman"/>
        <family val="1"/>
        <charset val="204"/>
      </rPr>
      <t>https://clck.ru/3DojfG</t>
    </r>
    <r>
      <rPr>
        <sz val="14"/>
        <rFont val="Times New Roman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</si>
</sst>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0;[Red]\-0"/>
    <numFmt numFmtId="167" formatCode="#,##0_);\(#,##0\)"/>
    <numFmt numFmtId="168" formatCode="0.0;[Red]\-0.0"/>
    <numFmt numFmtId="169" formatCode="0.000"/>
    <numFmt numFmtId="170" formatCode="0.00;[Red]\-0.00"/>
  </numFmts>
  <fonts count="50" x14ac:knownFonts="1">
    <font>
      <sz val="11"/>
      <name val="Calibri"/>
    </font>
    <font>
      <sz val="10"/>
      <name val="Arial"/>
    </font>
    <font>
      <b/>
      <sz val="15"/>
      <name val="Times New Roman"/>
    </font>
    <font>
      <b/>
      <sz val="15"/>
      <name val="Arial"/>
    </font>
    <font>
      <b/>
      <sz val="14"/>
      <name val="Times New Roman"/>
    </font>
    <font>
      <sz val="10"/>
      <name val="Times New Roman"/>
    </font>
    <font>
      <b/>
      <sz val="14"/>
      <color theme="0"/>
      <name val="Times New Roman"/>
    </font>
    <font>
      <b/>
      <sz val="12"/>
      <name val="Arial"/>
    </font>
    <font>
      <b/>
      <sz val="10"/>
      <name val="Arial"/>
    </font>
    <font>
      <b/>
      <sz val="12"/>
      <color rgb="FFFF3333"/>
      <name val="Arial"/>
    </font>
    <font>
      <sz val="8"/>
      <name val="Arial"/>
    </font>
    <font>
      <sz val="9"/>
      <name val="Arial"/>
    </font>
    <font>
      <sz val="8"/>
      <color theme="1"/>
      <name val="Arial"/>
    </font>
    <font>
      <sz val="10"/>
      <color theme="1"/>
      <name val="Arial"/>
    </font>
    <font>
      <sz val="10"/>
      <color rgb="FF800000"/>
      <name val="Arial"/>
    </font>
    <font>
      <b/>
      <sz val="10"/>
      <color theme="1"/>
      <name val="Arial"/>
    </font>
    <font>
      <sz val="12"/>
      <name val="Arial"/>
    </font>
    <font>
      <sz val="9"/>
      <color theme="1"/>
      <name val="Arial"/>
    </font>
    <font>
      <sz val="10"/>
      <color rgb="FFFF0066"/>
      <name val="Arial"/>
    </font>
    <font>
      <sz val="10"/>
      <color rgb="FF0000FF"/>
      <name val="Arial"/>
    </font>
    <font>
      <sz val="10"/>
      <color rgb="FFCC0066"/>
      <name val="Arial"/>
    </font>
    <font>
      <sz val="10"/>
      <color rgb="FF002060"/>
      <name val="Arial"/>
    </font>
    <font>
      <sz val="14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b/>
      <sz val="14"/>
      <color rgb="FF0000FF"/>
      <name val="Times New Roman"/>
    </font>
    <font>
      <b/>
      <sz val="14"/>
      <color rgb="FF002060"/>
      <name val="Times New Roman"/>
    </font>
    <font>
      <b/>
      <sz val="14"/>
      <color rgb="FFFF0000"/>
      <name val="Times New Roman"/>
    </font>
    <font>
      <sz val="14"/>
      <color rgb="FF002060"/>
      <name val="Times New Roman"/>
    </font>
    <font>
      <b/>
      <sz val="14"/>
      <color rgb="FF006600"/>
      <name val="Times New Roman"/>
    </font>
    <font>
      <b/>
      <sz val="14"/>
      <color rgb="FF00CC33"/>
      <name val="Times New Roman"/>
    </font>
    <font>
      <b/>
      <sz val="14"/>
      <color rgb="FF6600FF"/>
      <name val="Times New Roman"/>
    </font>
    <font>
      <sz val="14"/>
      <color theme="1"/>
      <name val="Times New Roman"/>
    </font>
    <font>
      <b/>
      <sz val="14"/>
      <color rgb="FF111111"/>
      <name val="Times New Roman"/>
    </font>
    <font>
      <sz val="12"/>
      <color rgb="FF000000"/>
      <name val="Times New Roman"/>
    </font>
    <font>
      <sz val="12"/>
      <color rgb="FF002060"/>
      <name val="Times New Roman"/>
    </font>
    <font>
      <b/>
      <sz val="14"/>
      <color rgb="FF339966"/>
      <name val="Times New Roman"/>
    </font>
    <font>
      <b/>
      <sz val="14"/>
      <color rgb="FF993366"/>
      <name val="Times New Roman"/>
    </font>
    <font>
      <b/>
      <sz val="14"/>
      <color rgb="FF990000"/>
      <name val="Times New Roman"/>
    </font>
    <font>
      <b/>
      <sz val="14"/>
      <color rgb="FF0000CC"/>
      <name val="Times New Roman"/>
    </font>
    <font>
      <b/>
      <sz val="14"/>
      <color rgb="FFEEEEEE"/>
      <name val="Times New Roman"/>
    </font>
    <font>
      <b/>
      <sz val="14"/>
      <color rgb="FF801900"/>
      <name val="Times New Roman"/>
    </font>
    <font>
      <b/>
      <sz val="14"/>
      <color rgb="FFCC00CC"/>
      <name val="Times New Roman"/>
    </font>
    <font>
      <b/>
      <sz val="14"/>
      <color rgb="FF00B0F0"/>
      <name val="Times New Roman"/>
    </font>
    <font>
      <sz val="14"/>
      <color rgb="FF990000"/>
      <name val="Times New Roman"/>
    </font>
    <font>
      <b/>
      <sz val="14"/>
      <color rgb="FF1C1C1C"/>
      <name val="Times New Roman"/>
    </font>
    <font>
      <b/>
      <sz val="14"/>
      <color rgb="FF663399"/>
      <name val="Times New Roman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206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00FFFF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 tint="-4.9958800012207406E-2"/>
        <bgColor indexed="65"/>
      </patternFill>
    </fill>
    <fill>
      <patternFill patternType="solid">
        <fgColor theme="0"/>
      </patternFill>
    </fill>
    <fill>
      <patternFill patternType="solid">
        <fgColor rgb="FFCCFFFF"/>
      </patternFill>
    </fill>
    <fill>
      <patternFill patternType="solid">
        <fgColor rgb="FFFFCCFF"/>
      </patternFill>
    </fill>
    <fill>
      <patternFill patternType="solid">
        <fgColor rgb="FFDEFAD0"/>
      </patternFill>
    </fill>
    <fill>
      <patternFill patternType="solid">
        <fgColor rgb="FF66FFCC"/>
      </patternFill>
    </fill>
    <fill>
      <patternFill patternType="solid">
        <fgColor rgb="FFF8CCAE"/>
      </patternFill>
    </fill>
    <fill>
      <patternFill patternType="solid">
        <fgColor rgb="FFF8CBAD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9BC2E6"/>
      </patternFill>
    </fill>
    <fill>
      <patternFill patternType="solid">
        <fgColor rgb="FF66FF33"/>
      </patternFill>
    </fill>
    <fill>
      <patternFill patternType="solid">
        <fgColor theme="0" tint="-0.24994659260841701"/>
        <bgColor indexed="65"/>
      </patternFill>
    </fill>
    <fill>
      <patternFill patternType="solid">
        <fgColor rgb="FFBFBFBF"/>
      </patternFill>
    </fill>
    <fill>
      <patternFill patternType="solid">
        <fgColor rgb="FFFF66FF"/>
      </patternFill>
    </fill>
    <fill>
      <patternFill patternType="solid">
        <fgColor rgb="FF66FFFF"/>
      </patternFill>
    </fill>
    <fill>
      <patternFill patternType="solid">
        <fgColor rgb="FF92D050"/>
      </patternFill>
    </fill>
    <fill>
      <patternFill patternType="solid">
        <fgColor rgb="FFCCFFCC"/>
      </patternFill>
    </fill>
    <fill>
      <patternFill patternType="solid">
        <fgColor theme="7" tint="0.59996337778862885"/>
        <bgColor indexed="65"/>
      </patternFill>
    </fill>
  </fills>
  <borders count="1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839">
    <xf numFmtId="0" fontId="1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2" xfId="0" applyNumberFormat="1" applyFont="1" applyBorder="1"/>
    <xf numFmtId="0" fontId="4" fillId="0" borderId="2" xfId="0" applyNumberFormat="1" applyFont="1" applyBorder="1"/>
    <xf numFmtId="0" fontId="5" fillId="0" borderId="2" xfId="0" applyNumberFormat="1" applyFont="1" applyBorder="1" applyAlignment="1">
      <alignment horizontal="center"/>
    </xf>
    <xf numFmtId="0" fontId="1" fillId="0" borderId="2" xfId="0" applyNumberFormat="1" applyFont="1" applyBorder="1"/>
    <xf numFmtId="0" fontId="6" fillId="0" borderId="3" xfId="0" applyNumberFormat="1" applyFont="1" applyBorder="1"/>
    <xf numFmtId="0" fontId="7" fillId="0" borderId="4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" fillId="4" borderId="9" xfId="0" applyNumberFormat="1" applyFont="1" applyFill="1" applyBorder="1" applyAlignment="1">
      <alignment wrapText="1"/>
    </xf>
    <xf numFmtId="0" fontId="10" fillId="4" borderId="10" xfId="0" applyNumberFormat="1" applyFont="1" applyFill="1" applyBorder="1" applyAlignment="1">
      <alignment horizontal="center"/>
    </xf>
    <xf numFmtId="0" fontId="11" fillId="4" borderId="10" xfId="0" applyNumberFormat="1" applyFont="1" applyFill="1" applyBorder="1" applyAlignment="1">
      <alignment wrapText="1"/>
    </xf>
    <xf numFmtId="0" fontId="10" fillId="4" borderId="11" xfId="0" applyNumberFormat="1" applyFont="1" applyFill="1" applyBorder="1" applyAlignment="1">
      <alignment wrapText="1"/>
    </xf>
    <xf numFmtId="0" fontId="1" fillId="4" borderId="10" xfId="0" applyNumberFormat="1" applyFont="1" applyFill="1" applyBorder="1" applyAlignment="1">
      <alignment wrapText="1"/>
    </xf>
    <xf numFmtId="0" fontId="12" fillId="4" borderId="10" xfId="0" applyNumberFormat="1" applyFont="1" applyFill="1" applyBorder="1" applyAlignment="1">
      <alignment wrapText="1"/>
    </xf>
    <xf numFmtId="0" fontId="13" fillId="4" borderId="10" xfId="0" applyNumberFormat="1" applyFont="1" applyFill="1" applyBorder="1" applyAlignment="1">
      <alignment wrapText="1"/>
    </xf>
    <xf numFmtId="0" fontId="10" fillId="4" borderId="12" xfId="0" applyNumberFormat="1" applyFont="1" applyFill="1" applyBorder="1" applyAlignment="1">
      <alignment wrapText="1"/>
    </xf>
    <xf numFmtId="0" fontId="1" fillId="4" borderId="13" xfId="0" applyNumberFormat="1" applyFont="1" applyFill="1" applyBorder="1" applyAlignment="1">
      <alignment wrapText="1"/>
    </xf>
    <xf numFmtId="0" fontId="1" fillId="5" borderId="14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right"/>
    </xf>
    <xf numFmtId="49" fontId="14" fillId="6" borderId="10" xfId="0" applyNumberFormat="1" applyFont="1" applyFill="1" applyBorder="1"/>
    <xf numFmtId="0" fontId="1" fillId="0" borderId="16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right"/>
    </xf>
    <xf numFmtId="0" fontId="8" fillId="7" borderId="17" xfId="0" applyNumberFormat="1" applyFont="1" applyFill="1" applyBorder="1" applyAlignment="1">
      <alignment horizontal="center"/>
    </xf>
    <xf numFmtId="49" fontId="8" fillId="7" borderId="18" xfId="0" applyNumberFormat="1" applyFont="1" applyFill="1" applyBorder="1" applyAlignment="1">
      <alignment horizontal="center"/>
    </xf>
    <xf numFmtId="0" fontId="8" fillId="7" borderId="18" xfId="0" applyNumberFormat="1" applyFont="1" applyFill="1" applyBorder="1" applyAlignment="1">
      <alignment horizontal="center"/>
    </xf>
    <xf numFmtId="0" fontId="15" fillId="7" borderId="18" xfId="0" applyNumberFormat="1" applyFont="1" applyFill="1" applyBorder="1" applyAlignment="1">
      <alignment horizontal="center"/>
    </xf>
    <xf numFmtId="0" fontId="8" fillId="7" borderId="19" xfId="0" applyNumberFormat="1" applyFont="1" applyFill="1" applyBorder="1" applyAlignment="1">
      <alignment horizontal="center"/>
    </xf>
    <xf numFmtId="0" fontId="15" fillId="7" borderId="20" xfId="0" applyNumberFormat="1" applyFont="1" applyFill="1" applyBorder="1" applyAlignment="1">
      <alignment horizontal="center"/>
    </xf>
    <xf numFmtId="0" fontId="1" fillId="3" borderId="17" xfId="0" applyNumberFormat="1" applyFont="1" applyFill="1" applyBorder="1"/>
    <xf numFmtId="0" fontId="1" fillId="6" borderId="18" xfId="0" applyNumberFormat="1" applyFont="1" applyFill="1" applyBorder="1"/>
    <xf numFmtId="0" fontId="1" fillId="0" borderId="20" xfId="0" applyNumberFormat="1" applyFont="1" applyBorder="1"/>
    <xf numFmtId="0" fontId="7" fillId="8" borderId="8" xfId="0" applyNumberFormat="1" applyFont="1" applyFill="1" applyBorder="1"/>
    <xf numFmtId="0" fontId="1" fillId="4" borderId="21" xfId="0" applyNumberFormat="1" applyFont="1" applyFill="1" applyBorder="1"/>
    <xf numFmtId="0" fontId="1" fillId="4" borderId="22" xfId="0" applyNumberFormat="1" applyFont="1" applyFill="1" applyBorder="1" applyAlignment="1">
      <alignment horizontal="center"/>
    </xf>
    <xf numFmtId="0" fontId="1" fillId="4" borderId="22" xfId="0" applyNumberFormat="1" applyFont="1" applyFill="1" applyBorder="1"/>
    <xf numFmtId="0" fontId="13" fillId="4" borderId="22" xfId="0" applyNumberFormat="1" applyFont="1" applyFill="1" applyBorder="1"/>
    <xf numFmtId="0" fontId="1" fillId="4" borderId="23" xfId="0" applyNumberFormat="1" applyFont="1" applyFill="1" applyBorder="1"/>
    <xf numFmtId="0" fontId="13" fillId="4" borderId="24" xfId="0" applyNumberFormat="1" applyFont="1" applyFill="1" applyBorder="1"/>
    <xf numFmtId="0" fontId="13" fillId="5" borderId="25" xfId="0" applyNumberFormat="1" applyFont="1" applyFill="1" applyBorder="1"/>
    <xf numFmtId="164" fontId="16" fillId="3" borderId="26" xfId="0" applyNumberFormat="1" applyFont="1" applyFill="1" applyBorder="1"/>
    <xf numFmtId="2" fontId="1" fillId="6" borderId="22" xfId="0" applyNumberFormat="1" applyFont="1" applyFill="1" applyBorder="1"/>
    <xf numFmtId="2" fontId="1" fillId="9" borderId="24" xfId="0" applyNumberFormat="1" applyFont="1" applyFill="1" applyBorder="1"/>
    <xf numFmtId="0" fontId="7" fillId="0" borderId="8" xfId="0" applyNumberFormat="1" applyFont="1" applyBorder="1"/>
    <xf numFmtId="0" fontId="1" fillId="4" borderId="27" xfId="0" applyNumberFormat="1" applyFont="1" applyFill="1" applyBorder="1"/>
    <xf numFmtId="0" fontId="1" fillId="4" borderId="28" xfId="0" applyNumberFormat="1" applyFont="1" applyFill="1" applyBorder="1" applyAlignment="1">
      <alignment horizontal="center"/>
    </xf>
    <xf numFmtId="0" fontId="1" fillId="4" borderId="28" xfId="0" applyNumberFormat="1" applyFont="1" applyFill="1" applyBorder="1"/>
    <xf numFmtId="0" fontId="13" fillId="4" borderId="28" xfId="0" applyNumberFormat="1" applyFont="1" applyFill="1" applyBorder="1"/>
    <xf numFmtId="0" fontId="1" fillId="4" borderId="29" xfId="0" applyNumberFormat="1" applyFont="1" applyFill="1" applyBorder="1"/>
    <xf numFmtId="0" fontId="13" fillId="4" borderId="30" xfId="0" applyNumberFormat="1" applyFont="1" applyFill="1" applyBorder="1"/>
    <xf numFmtId="0" fontId="13" fillId="5" borderId="30" xfId="0" applyNumberFormat="1" applyFont="1" applyFill="1" applyBorder="1"/>
    <xf numFmtId="2" fontId="1" fillId="6" borderId="28" xfId="0" applyNumberFormat="1" applyFont="1" applyFill="1" applyBorder="1"/>
    <xf numFmtId="2" fontId="1" fillId="9" borderId="24" xfId="0" applyNumberFormat="1" applyFont="1" applyFill="1" applyBorder="1" applyAlignment="1">
      <alignment horizontal="right"/>
    </xf>
    <xf numFmtId="0" fontId="1" fillId="4" borderId="31" xfId="0" applyNumberFormat="1" applyFont="1" applyFill="1" applyBorder="1"/>
    <xf numFmtId="0" fontId="1" fillId="4" borderId="10" xfId="0" applyNumberFormat="1" applyFont="1" applyFill="1" applyBorder="1"/>
    <xf numFmtId="0" fontId="7" fillId="2" borderId="8" xfId="0" applyNumberFormat="1" applyFont="1" applyFill="1" applyBorder="1"/>
    <xf numFmtId="164" fontId="1" fillId="4" borderId="29" xfId="0" applyNumberFormat="1" applyFont="1" applyFill="1" applyBorder="1"/>
    <xf numFmtId="0" fontId="1" fillId="4" borderId="30" xfId="0" applyNumberFormat="1" applyFont="1" applyFill="1" applyBorder="1"/>
    <xf numFmtId="0" fontId="1" fillId="5" borderId="30" xfId="0" applyNumberFormat="1" applyFont="1" applyFill="1" applyBorder="1"/>
    <xf numFmtId="0" fontId="1" fillId="4" borderId="32" xfId="0" applyNumberFormat="1" applyFont="1" applyFill="1" applyBorder="1"/>
    <xf numFmtId="0" fontId="1" fillId="4" borderId="33" xfId="0" applyNumberFormat="1" applyFont="1" applyFill="1" applyBorder="1"/>
    <xf numFmtId="0" fontId="1" fillId="4" borderId="0" xfId="0" applyNumberFormat="1" applyFont="1" applyFill="1"/>
    <xf numFmtId="0" fontId="1" fillId="4" borderId="34" xfId="0" applyNumberFormat="1" applyFont="1" applyFill="1" applyBorder="1"/>
    <xf numFmtId="0" fontId="1" fillId="4" borderId="35" xfId="0" applyNumberFormat="1" applyFont="1" applyFill="1" applyBorder="1"/>
    <xf numFmtId="0" fontId="1" fillId="4" borderId="36" xfId="0" applyNumberFormat="1" applyFont="1" applyFill="1" applyBorder="1"/>
    <xf numFmtId="0" fontId="1" fillId="4" borderId="29" xfId="0" applyNumberFormat="1" applyFont="1" applyFill="1" applyBorder="1" applyAlignment="1">
      <alignment horizontal="center"/>
    </xf>
    <xf numFmtId="2" fontId="1" fillId="9" borderId="30" xfId="0" applyNumberFormat="1" applyFont="1" applyFill="1" applyBorder="1"/>
    <xf numFmtId="0" fontId="7" fillId="0" borderId="37" xfId="0" applyNumberFormat="1" applyFont="1" applyBorder="1"/>
    <xf numFmtId="0" fontId="1" fillId="4" borderId="38" xfId="0" applyNumberFormat="1" applyFont="1" applyFill="1" applyBorder="1"/>
    <xf numFmtId="0" fontId="1" fillId="4" borderId="39" xfId="0" applyNumberFormat="1" applyFont="1" applyFill="1" applyBorder="1" applyAlignment="1">
      <alignment horizontal="center"/>
    </xf>
    <xf numFmtId="0" fontId="1" fillId="4" borderId="39" xfId="0" applyNumberFormat="1" applyFont="1" applyFill="1" applyBorder="1"/>
    <xf numFmtId="0" fontId="1" fillId="4" borderId="40" xfId="0" applyNumberFormat="1" applyFont="1" applyFill="1" applyBorder="1"/>
    <xf numFmtId="0" fontId="13" fillId="4" borderId="39" xfId="0" applyNumberFormat="1" applyFont="1" applyFill="1" applyBorder="1"/>
    <xf numFmtId="0" fontId="1" fillId="4" borderId="41" xfId="0" applyNumberFormat="1" applyFont="1" applyFill="1" applyBorder="1"/>
    <xf numFmtId="0" fontId="1" fillId="5" borderId="41" xfId="0" applyNumberFormat="1" applyFont="1" applyFill="1" applyBorder="1"/>
    <xf numFmtId="164" fontId="16" fillId="3" borderId="9" xfId="0" applyNumberFormat="1" applyFont="1" applyFill="1" applyBorder="1"/>
    <xf numFmtId="2" fontId="1" fillId="6" borderId="39" xfId="0" applyNumberFormat="1" applyFont="1" applyFill="1" applyBorder="1"/>
    <xf numFmtId="2" fontId="1" fillId="9" borderId="42" xfId="0" applyNumberFormat="1" applyFont="1" applyFill="1" applyBorder="1"/>
    <xf numFmtId="2" fontId="8" fillId="2" borderId="5" xfId="0" applyNumberFormat="1" applyFont="1" applyFill="1" applyBorder="1"/>
    <xf numFmtId="0" fontId="3" fillId="0" borderId="0" xfId="0" applyNumberFormat="1" applyFont="1"/>
    <xf numFmtId="0" fontId="5" fillId="0" borderId="3" xfId="0" applyNumberFormat="1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8" fillId="3" borderId="21" xfId="0" applyNumberFormat="1" applyFont="1" applyFill="1" applyBorder="1" applyAlignment="1">
      <alignment horizontal="center"/>
    </xf>
    <xf numFmtId="0" fontId="8" fillId="6" borderId="43" xfId="0" applyNumberFormat="1" applyFont="1" applyFill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7" fillId="7" borderId="43" xfId="0" applyNumberFormat="1" applyFont="1" applyFill="1" applyBorder="1" applyAlignment="1">
      <alignment horizontal="center"/>
    </xf>
    <xf numFmtId="0" fontId="7" fillId="3" borderId="25" xfId="0" applyNumberFormat="1" applyFont="1" applyFill="1" applyBorder="1"/>
    <xf numFmtId="0" fontId="1" fillId="0" borderId="44" xfId="0" applyNumberFormat="1" applyFont="1" applyBorder="1"/>
    <xf numFmtId="0" fontId="1" fillId="0" borderId="28" xfId="0" applyNumberFormat="1" applyFont="1" applyBorder="1"/>
    <xf numFmtId="0" fontId="8" fillId="0" borderId="28" xfId="0" applyNumberFormat="1" applyFont="1" applyBorder="1" applyAlignment="1">
      <alignment horizontal="center"/>
    </xf>
    <xf numFmtId="0" fontId="11" fillId="10" borderId="15" xfId="0" applyNumberFormat="1" applyFont="1" applyFill="1" applyBorder="1" applyAlignment="1">
      <alignment wrapText="1"/>
    </xf>
    <xf numFmtId="0" fontId="10" fillId="10" borderId="10" xfId="0" applyNumberFormat="1" applyFont="1" applyFill="1" applyBorder="1" applyAlignment="1">
      <alignment horizontal="center"/>
    </xf>
    <xf numFmtId="0" fontId="10" fillId="10" borderId="10" xfId="0" applyNumberFormat="1" applyFont="1" applyFill="1" applyBorder="1"/>
    <xf numFmtId="0" fontId="10" fillId="10" borderId="10" xfId="0" applyNumberFormat="1" applyFont="1" applyFill="1" applyBorder="1" applyAlignment="1">
      <alignment wrapText="1"/>
    </xf>
    <xf numFmtId="0" fontId="11" fillId="10" borderId="10" xfId="0" applyNumberFormat="1" applyFont="1" applyFill="1" applyBorder="1" applyAlignment="1">
      <alignment wrapText="1"/>
    </xf>
    <xf numFmtId="0" fontId="1" fillId="10" borderId="45" xfId="0" applyNumberFormat="1" applyFont="1" applyFill="1" applyBorder="1" applyAlignment="1">
      <alignment wrapText="1"/>
    </xf>
    <xf numFmtId="0" fontId="1" fillId="10" borderId="10" xfId="0" applyNumberFormat="1" applyFont="1" applyFill="1" applyBorder="1"/>
    <xf numFmtId="0" fontId="10" fillId="10" borderId="12" xfId="0" applyNumberFormat="1" applyFont="1" applyFill="1" applyBorder="1"/>
    <xf numFmtId="0" fontId="11" fillId="10" borderId="13" xfId="0" applyNumberFormat="1" applyFont="1" applyFill="1" applyBorder="1" applyAlignment="1">
      <alignment wrapText="1"/>
    </xf>
    <xf numFmtId="0" fontId="11" fillId="11" borderId="46" xfId="0" applyNumberFormat="1" applyFont="1" applyFill="1" applyBorder="1" applyAlignment="1">
      <alignment wrapText="1"/>
    </xf>
    <xf numFmtId="0" fontId="10" fillId="11" borderId="10" xfId="0" applyNumberFormat="1" applyFont="1" applyFill="1" applyBorder="1" applyAlignment="1">
      <alignment wrapText="1"/>
    </xf>
    <xf numFmtId="0" fontId="17" fillId="11" borderId="10" xfId="0" applyNumberFormat="1" applyFont="1" applyFill="1" applyBorder="1" applyAlignment="1">
      <alignment wrapText="1"/>
    </xf>
    <xf numFmtId="0" fontId="10" fillId="11" borderId="47" xfId="0" applyNumberFormat="1" applyFont="1" applyFill="1" applyBorder="1" applyAlignment="1">
      <alignment wrapText="1"/>
    </xf>
    <xf numFmtId="0" fontId="11" fillId="11" borderId="10" xfId="0" applyNumberFormat="1" applyFont="1" applyFill="1" applyBorder="1" applyAlignment="1">
      <alignment wrapText="1"/>
    </xf>
    <xf numFmtId="0" fontId="10" fillId="11" borderId="18" xfId="0" applyNumberFormat="1" applyFont="1" applyFill="1" applyBorder="1" applyAlignment="1">
      <alignment wrapText="1"/>
    </xf>
    <xf numFmtId="0" fontId="1" fillId="11" borderId="10" xfId="0" applyNumberFormat="1" applyFont="1" applyFill="1" applyBorder="1" applyAlignment="1">
      <alignment wrapText="1"/>
    </xf>
    <xf numFmtId="0" fontId="10" fillId="11" borderId="48" xfId="0" applyNumberFormat="1" applyFont="1" applyFill="1" applyBorder="1" applyAlignment="1">
      <alignment wrapText="1"/>
    </xf>
    <xf numFmtId="0" fontId="11" fillId="11" borderId="18" xfId="0" applyNumberFormat="1" applyFont="1" applyFill="1" applyBorder="1" applyAlignment="1">
      <alignment wrapText="1"/>
    </xf>
    <xf numFmtId="0" fontId="10" fillId="11" borderId="49" xfId="0" applyNumberFormat="1" applyFont="1" applyFill="1" applyBorder="1" applyAlignment="1">
      <alignment wrapText="1"/>
    </xf>
    <xf numFmtId="0" fontId="10" fillId="12" borderId="46" xfId="0" applyNumberFormat="1" applyFont="1" applyFill="1" applyBorder="1" applyAlignment="1">
      <alignment wrapText="1"/>
    </xf>
    <xf numFmtId="0" fontId="11" fillId="12" borderId="18" xfId="0" applyNumberFormat="1" applyFont="1" applyFill="1" applyBorder="1" applyAlignment="1">
      <alignment wrapText="1"/>
    </xf>
    <xf numFmtId="0" fontId="10" fillId="12" borderId="10" xfId="0" applyNumberFormat="1" applyFont="1" applyFill="1" applyBorder="1"/>
    <xf numFmtId="0" fontId="11" fillId="12" borderId="10" xfId="0" applyNumberFormat="1" applyFont="1" applyFill="1" applyBorder="1" applyAlignment="1">
      <alignment wrapText="1"/>
    </xf>
    <xf numFmtId="0" fontId="11" fillId="12" borderId="10" xfId="0" applyNumberFormat="1" applyFont="1" applyFill="1" applyBorder="1" applyAlignment="1">
      <alignment horizontal="center" wrapText="1"/>
    </xf>
    <xf numFmtId="0" fontId="10" fillId="12" borderId="18" xfId="0" applyNumberFormat="1" applyFont="1" applyFill="1" applyBorder="1" applyAlignment="1">
      <alignment horizontal="center" wrapText="1"/>
    </xf>
    <xf numFmtId="0" fontId="10" fillId="12" borderId="18" xfId="0" applyNumberFormat="1" applyFont="1" applyFill="1" applyBorder="1" applyAlignment="1">
      <alignment wrapText="1"/>
    </xf>
    <xf numFmtId="0" fontId="10" fillId="12" borderId="20" xfId="0" applyNumberFormat="1" applyFont="1" applyFill="1" applyBorder="1"/>
    <xf numFmtId="0" fontId="11" fillId="5" borderId="17" xfId="0" applyNumberFormat="1" applyFont="1" applyFill="1" applyBorder="1" applyAlignment="1">
      <alignment horizontal="center" wrapText="1"/>
    </xf>
    <xf numFmtId="0" fontId="10" fillId="5" borderId="18" xfId="0" applyNumberFormat="1" applyFont="1" applyFill="1" applyBorder="1"/>
    <xf numFmtId="0" fontId="10" fillId="5" borderId="47" xfId="0" applyNumberFormat="1" applyFont="1" applyFill="1" applyBorder="1" applyAlignment="1">
      <alignment wrapText="1"/>
    </xf>
    <xf numFmtId="0" fontId="10" fillId="5" borderId="18" xfId="0" applyNumberFormat="1" applyFont="1" applyFill="1" applyBorder="1" applyAlignment="1">
      <alignment wrapText="1"/>
    </xf>
    <xf numFmtId="0" fontId="11" fillId="13" borderId="18" xfId="0" applyNumberFormat="1" applyFont="1" applyFill="1" applyBorder="1" applyAlignment="1">
      <alignment wrapText="1"/>
    </xf>
    <xf numFmtId="0" fontId="11" fillId="5" borderId="18" xfId="0" applyNumberFormat="1" applyFont="1" applyFill="1" applyBorder="1"/>
    <xf numFmtId="0" fontId="11" fillId="14" borderId="18" xfId="0" applyNumberFormat="1" applyFont="1" applyFill="1" applyBorder="1"/>
    <xf numFmtId="0" fontId="10" fillId="5" borderId="10" xfId="0" applyNumberFormat="1" applyFont="1" applyFill="1" applyBorder="1" applyAlignment="1">
      <alignment wrapText="1"/>
    </xf>
    <xf numFmtId="0" fontId="10" fillId="5" borderId="20" xfId="0" applyNumberFormat="1" applyFont="1" applyFill="1" applyBorder="1"/>
    <xf numFmtId="0" fontId="10" fillId="15" borderId="46" xfId="0" applyNumberFormat="1" applyFont="1" applyFill="1" applyBorder="1" applyAlignment="1">
      <alignment wrapText="1"/>
    </xf>
    <xf numFmtId="0" fontId="10" fillId="16" borderId="47" xfId="0" applyNumberFormat="1" applyFont="1" applyFill="1" applyBorder="1" applyAlignment="1">
      <alignment horizontal="center" wrapText="1"/>
    </xf>
    <xf numFmtId="0" fontId="11" fillId="15" borderId="47" xfId="0" applyNumberFormat="1" applyFont="1" applyFill="1" applyBorder="1" applyAlignment="1">
      <alignment wrapText="1"/>
    </xf>
    <xf numFmtId="0" fontId="10" fillId="15" borderId="10" xfId="0" applyNumberFormat="1" applyFont="1" applyFill="1" applyBorder="1"/>
    <xf numFmtId="0" fontId="11" fillId="16" borderId="10" xfId="0" applyNumberFormat="1" applyFont="1" applyFill="1" applyBorder="1" applyAlignment="1">
      <alignment wrapText="1"/>
    </xf>
    <xf numFmtId="0" fontId="11" fillId="16" borderId="31" xfId="0" applyNumberFormat="1" applyFont="1" applyFill="1" applyBorder="1" applyAlignment="1">
      <alignment horizontal="center" vertical="center" wrapText="1"/>
    </xf>
    <xf numFmtId="0" fontId="1" fillId="16" borderId="18" xfId="0" applyNumberFormat="1" applyFont="1" applyFill="1" applyBorder="1" applyAlignment="1">
      <alignment wrapText="1"/>
    </xf>
    <xf numFmtId="0" fontId="10" fillId="16" borderId="47" xfId="0" applyNumberFormat="1" applyFont="1" applyFill="1" applyBorder="1" applyAlignment="1">
      <alignment wrapText="1"/>
    </xf>
    <xf numFmtId="0" fontId="11" fillId="16" borderId="18" xfId="0" applyNumberFormat="1" applyFont="1" applyFill="1" applyBorder="1" applyAlignment="1">
      <alignment wrapText="1"/>
    </xf>
    <xf numFmtId="0" fontId="10" fillId="15" borderId="47" xfId="0" applyNumberFormat="1" applyFont="1" applyFill="1" applyBorder="1" applyAlignment="1">
      <alignment wrapText="1"/>
    </xf>
    <xf numFmtId="0" fontId="10" fillId="15" borderId="50" xfId="0" applyNumberFormat="1" applyFont="1" applyFill="1" applyBorder="1" applyAlignment="1">
      <alignment wrapText="1"/>
    </xf>
    <xf numFmtId="0" fontId="10" fillId="15" borderId="49" xfId="0" applyNumberFormat="1" applyFont="1" applyFill="1" applyBorder="1" applyAlignment="1">
      <alignment wrapText="1"/>
    </xf>
    <xf numFmtId="0" fontId="11" fillId="17" borderId="15" xfId="0" applyNumberFormat="1" applyFont="1" applyFill="1" applyBorder="1" applyAlignment="1">
      <alignment horizontal="center" wrapText="1"/>
    </xf>
    <xf numFmtId="0" fontId="10" fillId="17" borderId="10" xfId="0" applyNumberFormat="1" applyFont="1" applyFill="1" applyBorder="1" applyAlignment="1">
      <alignment horizontal="center"/>
    </xf>
    <xf numFmtId="0" fontId="10" fillId="17" borderId="10" xfId="0" applyNumberFormat="1" applyFont="1" applyFill="1" applyBorder="1" applyAlignment="1">
      <alignment horizontal="center" wrapText="1"/>
    </xf>
    <xf numFmtId="0" fontId="10" fillId="17" borderId="18" xfId="0" applyNumberFormat="1" applyFont="1" applyFill="1" applyBorder="1" applyAlignment="1">
      <alignment horizontal="center" wrapText="1"/>
    </xf>
    <xf numFmtId="0" fontId="10" fillId="17" borderId="31" xfId="0" applyNumberFormat="1" applyFont="1" applyFill="1" applyBorder="1" applyAlignment="1">
      <alignment horizontal="center" wrapText="1"/>
    </xf>
    <xf numFmtId="0" fontId="10" fillId="17" borderId="18" xfId="0" applyNumberFormat="1" applyFont="1" applyFill="1" applyBorder="1" applyAlignment="1">
      <alignment horizontal="center" vertical="center" wrapText="1"/>
    </xf>
    <xf numFmtId="0" fontId="11" fillId="17" borderId="10" xfId="0" applyNumberFormat="1" applyFont="1" applyFill="1" applyBorder="1" applyAlignment="1">
      <alignment horizontal="center" wrapText="1"/>
    </xf>
    <xf numFmtId="0" fontId="11" fillId="17" borderId="10" xfId="0" applyNumberFormat="1" applyFont="1" applyFill="1" applyBorder="1" applyAlignment="1">
      <alignment wrapText="1"/>
    </xf>
    <xf numFmtId="0" fontId="1" fillId="17" borderId="14" xfId="0" applyNumberFormat="1" applyFont="1" applyFill="1" applyBorder="1" applyAlignment="1">
      <alignment horizontal="center" wrapText="1"/>
    </xf>
    <xf numFmtId="0" fontId="11" fillId="4" borderId="15" xfId="0" applyNumberFormat="1" applyFont="1" applyFill="1" applyBorder="1" applyAlignment="1">
      <alignment wrapText="1"/>
    </xf>
    <xf numFmtId="0" fontId="10" fillId="4" borderId="10" xfId="0" applyNumberFormat="1" applyFont="1" applyFill="1" applyBorder="1"/>
    <xf numFmtId="0" fontId="10" fillId="4" borderId="47" xfId="0" applyNumberFormat="1" applyFont="1" applyFill="1" applyBorder="1" applyAlignment="1">
      <alignment wrapText="1"/>
    </xf>
    <xf numFmtId="0" fontId="10" fillId="4" borderId="48" xfId="0" applyNumberFormat="1" applyFont="1" applyFill="1" applyBorder="1" applyAlignment="1">
      <alignment wrapText="1"/>
    </xf>
    <xf numFmtId="0" fontId="11" fillId="4" borderId="10" xfId="0" applyNumberFormat="1" applyFont="1" applyFill="1" applyBorder="1" applyAlignment="1">
      <alignment horizontal="center" wrapText="1"/>
    </xf>
    <xf numFmtId="0" fontId="10" fillId="4" borderId="10" xfId="0" applyNumberFormat="1" applyFont="1" applyFill="1" applyBorder="1" applyAlignment="1">
      <alignment wrapText="1"/>
    </xf>
    <xf numFmtId="0" fontId="10" fillId="4" borderId="18" xfId="0" applyNumberFormat="1" applyFont="1" applyFill="1" applyBorder="1" applyAlignment="1">
      <alignment wrapText="1"/>
    </xf>
    <xf numFmtId="0" fontId="10" fillId="4" borderId="12" xfId="0" applyNumberFormat="1" applyFont="1" applyFill="1" applyBorder="1"/>
    <xf numFmtId="0" fontId="1" fillId="13" borderId="17" xfId="0" applyNumberFormat="1" applyFont="1" applyFill="1" applyBorder="1" applyAlignment="1">
      <alignment wrapText="1"/>
    </xf>
    <xf numFmtId="0" fontId="10" fillId="13" borderId="19" xfId="0" applyNumberFormat="1" applyFont="1" applyFill="1" applyBorder="1" applyAlignment="1">
      <alignment horizontal="center"/>
    </xf>
    <xf numFmtId="0" fontId="10" fillId="5" borderId="10" xfId="0" applyNumberFormat="1" applyFont="1" applyFill="1" applyBorder="1" applyAlignment="1">
      <alignment horizontal="center"/>
    </xf>
    <xf numFmtId="0" fontId="11" fillId="14" borderId="10" xfId="0" applyNumberFormat="1" applyFont="1" applyFill="1" applyBorder="1" applyAlignment="1">
      <alignment wrapText="1"/>
    </xf>
    <xf numFmtId="0" fontId="10" fillId="14" borderId="47" xfId="0" applyNumberFormat="1" applyFont="1" applyFill="1" applyBorder="1" applyAlignment="1">
      <alignment wrapText="1"/>
    </xf>
    <xf numFmtId="0" fontId="10" fillId="14" borderId="48" xfId="0" applyNumberFormat="1" applyFont="1" applyFill="1" applyBorder="1" applyAlignment="1">
      <alignment wrapText="1"/>
    </xf>
    <xf numFmtId="0" fontId="10" fillId="13" borderId="51" xfId="0" applyNumberFormat="1" applyFont="1" applyFill="1" applyBorder="1" applyAlignment="1">
      <alignment wrapText="1"/>
    </xf>
    <xf numFmtId="0" fontId="10" fillId="13" borderId="2" xfId="0" applyNumberFormat="1" applyFont="1" applyFill="1" applyBorder="1" applyAlignment="1">
      <alignment wrapText="1"/>
    </xf>
    <xf numFmtId="0" fontId="10" fillId="18" borderId="46" xfId="0" applyNumberFormat="1" applyFont="1" applyFill="1" applyBorder="1" applyAlignment="1">
      <alignment wrapText="1"/>
    </xf>
    <xf numFmtId="0" fontId="11" fillId="18" borderId="47" xfId="0" applyNumberFormat="1" applyFont="1" applyFill="1" applyBorder="1" applyAlignment="1">
      <alignment wrapText="1"/>
    </xf>
    <xf numFmtId="0" fontId="17" fillId="18" borderId="47" xfId="0" applyNumberFormat="1" applyFont="1" applyFill="1" applyBorder="1" applyAlignment="1">
      <alignment wrapText="1"/>
    </xf>
    <xf numFmtId="0" fontId="10" fillId="19" borderId="47" xfId="0" applyNumberFormat="1" applyFont="1" applyFill="1" applyBorder="1" applyAlignment="1">
      <alignment wrapText="1"/>
    </xf>
    <xf numFmtId="0" fontId="11" fillId="19" borderId="47" xfId="0" applyNumberFormat="1" applyFont="1" applyFill="1" applyBorder="1" applyAlignment="1">
      <alignment wrapText="1"/>
    </xf>
    <xf numFmtId="0" fontId="10" fillId="18" borderId="47" xfId="0" applyNumberFormat="1" applyFont="1" applyFill="1" applyBorder="1" applyAlignment="1">
      <alignment wrapText="1"/>
    </xf>
    <xf numFmtId="0" fontId="11" fillId="18" borderId="10" xfId="0" applyNumberFormat="1" applyFont="1" applyFill="1" applyBorder="1" applyAlignment="1">
      <alignment wrapText="1"/>
    </xf>
    <xf numFmtId="0" fontId="10" fillId="19" borderId="20" xfId="0" applyNumberFormat="1" applyFont="1" applyFill="1" applyBorder="1"/>
    <xf numFmtId="0" fontId="10" fillId="4" borderId="15" xfId="0" applyNumberFormat="1" applyFont="1" applyFill="1" applyBorder="1" applyAlignment="1">
      <alignment wrapText="1"/>
    </xf>
    <xf numFmtId="0" fontId="10" fillId="4" borderId="47" xfId="0" applyNumberFormat="1" applyFont="1" applyFill="1" applyBorder="1" applyAlignment="1">
      <alignment horizontal="center" wrapText="1"/>
    </xf>
    <xf numFmtId="0" fontId="10" fillId="4" borderId="45" xfId="0" applyNumberFormat="1" applyFont="1" applyFill="1" applyBorder="1" applyAlignment="1">
      <alignment wrapText="1"/>
    </xf>
    <xf numFmtId="0" fontId="1" fillId="3" borderId="52" xfId="0" applyNumberFormat="1" applyFont="1" applyFill="1" applyBorder="1" applyAlignment="1">
      <alignment horizontal="right"/>
    </xf>
    <xf numFmtId="49" fontId="14" fillId="6" borderId="31" xfId="0" applyNumberFormat="1" applyFont="1" applyFill="1" applyBorder="1"/>
    <xf numFmtId="0" fontId="1" fillId="0" borderId="53" xfId="0" applyNumberFormat="1" applyFont="1" applyBorder="1" applyAlignment="1">
      <alignment horizontal="center"/>
    </xf>
    <xf numFmtId="0" fontId="8" fillId="7" borderId="28" xfId="0" applyNumberFormat="1" applyFont="1" applyFill="1" applyBorder="1" applyAlignment="1">
      <alignment horizontal="center"/>
    </xf>
    <xf numFmtId="0" fontId="1" fillId="3" borderId="30" xfId="0" applyNumberFormat="1" applyFont="1" applyFill="1" applyBorder="1"/>
    <xf numFmtId="49" fontId="8" fillId="7" borderId="17" xfId="0" applyNumberFormat="1" applyFont="1" applyFill="1" applyBorder="1" applyAlignment="1">
      <alignment horizontal="center"/>
    </xf>
    <xf numFmtId="0" fontId="8" fillId="7" borderId="20" xfId="0" applyNumberFormat="1" applyFont="1" applyFill="1" applyBorder="1" applyAlignment="1">
      <alignment horizontal="center"/>
    </xf>
    <xf numFmtId="0" fontId="8" fillId="7" borderId="10" xfId="0" applyNumberFormat="1" applyFont="1" applyFill="1" applyBorder="1" applyAlignment="1">
      <alignment horizontal="center"/>
    </xf>
    <xf numFmtId="49" fontId="8" fillId="7" borderId="19" xfId="0" applyNumberFormat="1" applyFont="1" applyFill="1" applyBorder="1" applyAlignment="1">
      <alignment horizontal="center"/>
    </xf>
    <xf numFmtId="0" fontId="8" fillId="7" borderId="51" xfId="0" applyNumberFormat="1" applyFont="1" applyFill="1" applyBorder="1" applyAlignment="1">
      <alignment horizontal="center"/>
    </xf>
    <xf numFmtId="0" fontId="8" fillId="7" borderId="2" xfId="0" applyNumberFormat="1" applyFont="1" applyFill="1" applyBorder="1" applyAlignment="1">
      <alignment horizontal="center"/>
    </xf>
    <xf numFmtId="0" fontId="1" fillId="7" borderId="28" xfId="0" applyNumberFormat="1" applyFont="1" applyFill="1" applyBorder="1"/>
    <xf numFmtId="0" fontId="18" fillId="0" borderId="28" xfId="0" applyNumberFormat="1" applyFont="1" applyBorder="1"/>
    <xf numFmtId="0" fontId="8" fillId="0" borderId="28" xfId="0" applyNumberFormat="1" applyFont="1" applyBorder="1"/>
    <xf numFmtId="0" fontId="1" fillId="10" borderId="21" xfId="0" applyNumberFormat="1" applyFont="1" applyFill="1" applyBorder="1"/>
    <xf numFmtId="0" fontId="1" fillId="10" borderId="22" xfId="0" applyNumberFormat="1" applyFont="1" applyFill="1" applyBorder="1" applyAlignment="1">
      <alignment horizontal="center"/>
    </xf>
    <xf numFmtId="0" fontId="1" fillId="10" borderId="22" xfId="0" applyNumberFormat="1" applyFont="1" applyFill="1" applyBorder="1"/>
    <xf numFmtId="0" fontId="1" fillId="10" borderId="23" xfId="0" applyNumberFormat="1" applyFont="1" applyFill="1" applyBorder="1"/>
    <xf numFmtId="0" fontId="1" fillId="10" borderId="24" xfId="0" applyNumberFormat="1" applyFont="1" applyFill="1" applyBorder="1"/>
    <xf numFmtId="0" fontId="1" fillId="11" borderId="26" xfId="0" applyNumberFormat="1" applyFont="1" applyFill="1" applyBorder="1" applyAlignment="1">
      <alignment horizontal="center"/>
    </xf>
    <xf numFmtId="0" fontId="1" fillId="11" borderId="22" xfId="0" applyNumberFormat="1" applyFont="1" applyFill="1" applyBorder="1"/>
    <xf numFmtId="0" fontId="13" fillId="11" borderId="22" xfId="0" applyNumberFormat="1" applyFont="1" applyFill="1" applyBorder="1"/>
    <xf numFmtId="0" fontId="1" fillId="11" borderId="22" xfId="0" applyNumberFormat="1" applyFont="1" applyFill="1" applyBorder="1" applyAlignment="1">
      <alignment horizontal="center"/>
    </xf>
    <xf numFmtId="0" fontId="1" fillId="11" borderId="24" xfId="0" applyNumberFormat="1" applyFont="1" applyFill="1" applyBorder="1"/>
    <xf numFmtId="0" fontId="1" fillId="12" borderId="26" xfId="0" applyNumberFormat="1" applyFont="1" applyFill="1" applyBorder="1" applyAlignment="1">
      <alignment horizontal="center"/>
    </xf>
    <xf numFmtId="0" fontId="1" fillId="12" borderId="22" xfId="0" applyNumberFormat="1" applyFont="1" applyFill="1" applyBorder="1"/>
    <xf numFmtId="0" fontId="13" fillId="12" borderId="22" xfId="0" applyNumberFormat="1" applyFont="1" applyFill="1" applyBorder="1"/>
    <xf numFmtId="0" fontId="1" fillId="12" borderId="43" xfId="0" applyNumberFormat="1" applyFont="1" applyFill="1" applyBorder="1" applyAlignment="1">
      <alignment horizontal="center"/>
    </xf>
    <xf numFmtId="0" fontId="1" fillId="12" borderId="22" xfId="0" applyNumberFormat="1" applyFont="1" applyFill="1" applyBorder="1" applyAlignment="1">
      <alignment horizontal="center"/>
    </xf>
    <xf numFmtId="0" fontId="1" fillId="12" borderId="25" xfId="0" applyNumberFormat="1" applyFont="1" applyFill="1" applyBorder="1"/>
    <xf numFmtId="0" fontId="1" fillId="5" borderId="21" xfId="0" applyNumberFormat="1" applyFont="1" applyFill="1" applyBorder="1"/>
    <xf numFmtId="0" fontId="1" fillId="5" borderId="43" xfId="0" applyNumberFormat="1" applyFont="1" applyFill="1" applyBorder="1" applyAlignment="1">
      <alignment horizontal="center"/>
    </xf>
    <xf numFmtId="0" fontId="1" fillId="5" borderId="22" xfId="0" applyNumberFormat="1" applyFont="1" applyFill="1" applyBorder="1"/>
    <xf numFmtId="0" fontId="1" fillId="5" borderId="43" xfId="0" applyNumberFormat="1" applyFont="1" applyFill="1" applyBorder="1"/>
    <xf numFmtId="0" fontId="1" fillId="13" borderId="43" xfId="0" applyNumberFormat="1" applyFont="1" applyFill="1" applyBorder="1"/>
    <xf numFmtId="0" fontId="1" fillId="13" borderId="43" xfId="0" applyNumberFormat="1" applyFont="1" applyFill="1" applyBorder="1" applyAlignment="1">
      <alignment horizontal="center"/>
    </xf>
    <xf numFmtId="0" fontId="1" fillId="5" borderId="25" xfId="0" applyNumberFormat="1" applyFont="1" applyFill="1" applyBorder="1"/>
    <xf numFmtId="0" fontId="1" fillId="15" borderId="26" xfId="0" applyNumberFormat="1" applyFont="1" applyFill="1" applyBorder="1" applyAlignment="1">
      <alignment horizontal="center"/>
    </xf>
    <xf numFmtId="0" fontId="1" fillId="15" borderId="22" xfId="0" applyNumberFormat="1" applyFont="1" applyFill="1" applyBorder="1" applyAlignment="1">
      <alignment horizontal="center"/>
    </xf>
    <xf numFmtId="0" fontId="1" fillId="15" borderId="22" xfId="0" applyNumberFormat="1" applyFont="1" applyFill="1" applyBorder="1"/>
    <xf numFmtId="0" fontId="1" fillId="16" borderId="22" xfId="0" applyNumberFormat="1" applyFont="1" applyFill="1" applyBorder="1"/>
    <xf numFmtId="0" fontId="1" fillId="16" borderId="43" xfId="0" applyNumberFormat="1" applyFont="1" applyFill="1" applyBorder="1"/>
    <xf numFmtId="0" fontId="1" fillId="16" borderId="22" xfId="0" applyNumberFormat="1" applyFont="1" applyFill="1" applyBorder="1" applyAlignment="1">
      <alignment horizontal="center"/>
    </xf>
    <xf numFmtId="0" fontId="1" fillId="15" borderId="43" xfId="0" applyNumberFormat="1" applyFont="1" applyFill="1" applyBorder="1" applyAlignment="1">
      <alignment horizontal="center"/>
    </xf>
    <xf numFmtId="0" fontId="1" fillId="15" borderId="23" xfId="0" applyNumberFormat="1" applyFont="1" applyFill="1" applyBorder="1"/>
    <xf numFmtId="0" fontId="1" fillId="15" borderId="24" xfId="0" applyNumberFormat="1" applyFont="1" applyFill="1" applyBorder="1"/>
    <xf numFmtId="0" fontId="1" fillId="17" borderId="21" xfId="0" applyNumberFormat="1" applyFont="1" applyFill="1" applyBorder="1"/>
    <xf numFmtId="0" fontId="1" fillId="17" borderId="43" xfId="0" applyNumberFormat="1" applyFont="1" applyFill="1" applyBorder="1" applyAlignment="1">
      <alignment horizontal="center"/>
    </xf>
    <xf numFmtId="0" fontId="1" fillId="17" borderId="43" xfId="0" applyNumberFormat="1" applyFont="1" applyFill="1" applyBorder="1"/>
    <xf numFmtId="0" fontId="13" fillId="17" borderId="25" xfId="0" applyNumberFormat="1" applyFont="1" applyFill="1" applyBorder="1"/>
    <xf numFmtId="0" fontId="1" fillId="4" borderId="43" xfId="0" applyNumberFormat="1" applyFont="1" applyFill="1" applyBorder="1" applyAlignment="1">
      <alignment horizontal="center"/>
    </xf>
    <xf numFmtId="0" fontId="13" fillId="4" borderId="43" xfId="0" applyNumberFormat="1" applyFont="1" applyFill="1" applyBorder="1"/>
    <xf numFmtId="0" fontId="1" fillId="4" borderId="43" xfId="0" applyNumberFormat="1" applyFont="1" applyFill="1" applyBorder="1"/>
    <xf numFmtId="0" fontId="1" fillId="4" borderId="25" xfId="0" applyNumberFormat="1" applyFont="1" applyFill="1" applyBorder="1"/>
    <xf numFmtId="0" fontId="1" fillId="13" borderId="21" xfId="0" applyNumberFormat="1" applyFont="1" applyFill="1" applyBorder="1"/>
    <xf numFmtId="0" fontId="1" fillId="13" borderId="54" xfId="0" applyNumberFormat="1" applyFont="1" applyFill="1" applyBorder="1" applyAlignment="1">
      <alignment horizontal="center"/>
    </xf>
    <xf numFmtId="0" fontId="1" fillId="13" borderId="54" xfId="0" applyNumberFormat="1" applyFont="1" applyFill="1" applyBorder="1"/>
    <xf numFmtId="0" fontId="1" fillId="14" borderId="22" xfId="0" applyNumberFormat="1" applyFont="1" applyFill="1" applyBorder="1"/>
    <xf numFmtId="0" fontId="1" fillId="14" borderId="22" xfId="0" applyNumberFormat="1" applyFont="1" applyFill="1" applyBorder="1" applyAlignment="1">
      <alignment horizontal="center"/>
    </xf>
    <xf numFmtId="0" fontId="1" fillId="18" borderId="21" xfId="0" applyNumberFormat="1" applyFont="1" applyFill="1" applyBorder="1" applyAlignment="1">
      <alignment horizontal="center"/>
    </xf>
    <xf numFmtId="0" fontId="1" fillId="18" borderId="43" xfId="0" applyNumberFormat="1" applyFont="1" applyFill="1" applyBorder="1"/>
    <xf numFmtId="0" fontId="13" fillId="18" borderId="43" xfId="0" applyNumberFormat="1" applyFont="1" applyFill="1" applyBorder="1"/>
    <xf numFmtId="0" fontId="1" fillId="19" borderId="22" xfId="0" applyNumberFormat="1" applyFont="1" applyFill="1" applyBorder="1"/>
    <xf numFmtId="0" fontId="1" fillId="18" borderId="55" xfId="0" applyNumberFormat="1" applyFont="1" applyFill="1" applyBorder="1"/>
    <xf numFmtId="0" fontId="1" fillId="18" borderId="22" xfId="0" applyNumberFormat="1" applyFont="1" applyFill="1" applyBorder="1"/>
    <xf numFmtId="0" fontId="1" fillId="18" borderId="48" xfId="0" applyNumberFormat="1" applyFont="1" applyFill="1" applyBorder="1"/>
    <xf numFmtId="0" fontId="1" fillId="19" borderId="25" xfId="0" applyNumberFormat="1" applyFont="1" applyFill="1" applyBorder="1"/>
    <xf numFmtId="0" fontId="1" fillId="4" borderId="26" xfId="0" applyNumberFormat="1" applyFont="1" applyFill="1" applyBorder="1" applyAlignment="1">
      <alignment horizontal="center"/>
    </xf>
    <xf numFmtId="0" fontId="8" fillId="7" borderId="28" xfId="0" applyNumberFormat="1" applyFont="1" applyFill="1" applyBorder="1"/>
    <xf numFmtId="164" fontId="19" fillId="3" borderId="30" xfId="0" applyNumberFormat="1" applyFont="1" applyFill="1" applyBorder="1"/>
    <xf numFmtId="2" fontId="1" fillId="0" borderId="28" xfId="0" applyNumberFormat="1" applyFont="1" applyBorder="1"/>
    <xf numFmtId="2" fontId="8" fillId="0" borderId="28" xfId="0" applyNumberFormat="1" applyFont="1" applyBorder="1"/>
    <xf numFmtId="0" fontId="1" fillId="10" borderId="27" xfId="0" applyNumberFormat="1" applyFont="1" applyFill="1" applyBorder="1"/>
    <xf numFmtId="0" fontId="1" fillId="10" borderId="28" xfId="0" applyNumberFormat="1" applyFont="1" applyFill="1" applyBorder="1" applyAlignment="1">
      <alignment horizontal="center"/>
    </xf>
    <xf numFmtId="0" fontId="1" fillId="10" borderId="28" xfId="0" applyNumberFormat="1" applyFont="1" applyFill="1" applyBorder="1"/>
    <xf numFmtId="0" fontId="1" fillId="10" borderId="29" xfId="0" applyNumberFormat="1" applyFont="1" applyFill="1" applyBorder="1"/>
    <xf numFmtId="0" fontId="1" fillId="10" borderId="30" xfId="0" applyNumberFormat="1" applyFont="1" applyFill="1" applyBorder="1"/>
    <xf numFmtId="0" fontId="1" fillId="11" borderId="27" xfId="0" applyNumberFormat="1" applyFont="1" applyFill="1" applyBorder="1" applyAlignment="1">
      <alignment horizontal="center"/>
    </xf>
    <xf numFmtId="0" fontId="1" fillId="11" borderId="28" xfId="0" applyNumberFormat="1" applyFont="1" applyFill="1" applyBorder="1"/>
    <xf numFmtId="0" fontId="13" fillId="11" borderId="28" xfId="0" applyNumberFormat="1" applyFont="1" applyFill="1" applyBorder="1"/>
    <xf numFmtId="0" fontId="1" fillId="11" borderId="28" xfId="0" applyNumberFormat="1" applyFont="1" applyFill="1" applyBorder="1" applyAlignment="1">
      <alignment horizontal="center"/>
    </xf>
    <xf numFmtId="0" fontId="1" fillId="11" borderId="30" xfId="0" applyNumberFormat="1" applyFont="1" applyFill="1" applyBorder="1"/>
    <xf numFmtId="0" fontId="1" fillId="12" borderId="27" xfId="0" applyNumberFormat="1" applyFont="1" applyFill="1" applyBorder="1" applyAlignment="1">
      <alignment horizontal="center"/>
    </xf>
    <xf numFmtId="0" fontId="1" fillId="12" borderId="28" xfId="0" applyNumberFormat="1" applyFont="1" applyFill="1" applyBorder="1"/>
    <xf numFmtId="0" fontId="13" fillId="12" borderId="28" xfId="0" applyNumberFormat="1" applyFont="1" applyFill="1" applyBorder="1"/>
    <xf numFmtId="0" fontId="1" fillId="12" borderId="28" xfId="0" applyNumberFormat="1" applyFont="1" applyFill="1" applyBorder="1" applyAlignment="1">
      <alignment horizontal="center"/>
    </xf>
    <xf numFmtId="0" fontId="1" fillId="12" borderId="30" xfId="0" applyNumberFormat="1" applyFont="1" applyFill="1" applyBorder="1"/>
    <xf numFmtId="0" fontId="1" fillId="5" borderId="27" xfId="0" applyNumberFormat="1" applyFont="1" applyFill="1" applyBorder="1"/>
    <xf numFmtId="0" fontId="1" fillId="5" borderId="28" xfId="0" applyNumberFormat="1" applyFont="1" applyFill="1" applyBorder="1" applyAlignment="1">
      <alignment horizontal="center"/>
    </xf>
    <xf numFmtId="0" fontId="1" fillId="5" borderId="28" xfId="0" applyNumberFormat="1" applyFont="1" applyFill="1" applyBorder="1"/>
    <xf numFmtId="0" fontId="1" fillId="13" borderId="28" xfId="0" applyNumberFormat="1" applyFont="1" applyFill="1" applyBorder="1"/>
    <xf numFmtId="0" fontId="1" fillId="13" borderId="28" xfId="0" applyNumberFormat="1" applyFont="1" applyFill="1" applyBorder="1" applyAlignment="1">
      <alignment horizontal="center"/>
    </xf>
    <xf numFmtId="0" fontId="1" fillId="15" borderId="27" xfId="0" applyNumberFormat="1" applyFont="1" applyFill="1" applyBorder="1" applyAlignment="1">
      <alignment horizontal="center"/>
    </xf>
    <xf numFmtId="0" fontId="1" fillId="15" borderId="28" xfId="0" applyNumberFormat="1" applyFont="1" applyFill="1" applyBorder="1" applyAlignment="1">
      <alignment horizontal="center"/>
    </xf>
    <xf numFmtId="0" fontId="1" fillId="15" borderId="28" xfId="0" applyNumberFormat="1" applyFont="1" applyFill="1" applyBorder="1"/>
    <xf numFmtId="0" fontId="1" fillId="16" borderId="28" xfId="0" applyNumberFormat="1" applyFont="1" applyFill="1" applyBorder="1"/>
    <xf numFmtId="0" fontId="1" fillId="16" borderId="28" xfId="0" applyNumberFormat="1" applyFont="1" applyFill="1" applyBorder="1" applyAlignment="1">
      <alignment horizontal="center"/>
    </xf>
    <xf numFmtId="0" fontId="1" fillId="15" borderId="29" xfId="0" applyNumberFormat="1" applyFont="1" applyFill="1" applyBorder="1"/>
    <xf numFmtId="0" fontId="1" fillId="15" borderId="30" xfId="0" applyNumberFormat="1" applyFont="1" applyFill="1" applyBorder="1"/>
    <xf numFmtId="0" fontId="1" fillId="17" borderId="27" xfId="0" applyNumberFormat="1" applyFont="1" applyFill="1" applyBorder="1"/>
    <xf numFmtId="0" fontId="1" fillId="17" borderId="28" xfId="0" applyNumberFormat="1" applyFont="1" applyFill="1" applyBorder="1" applyAlignment="1">
      <alignment horizontal="center"/>
    </xf>
    <xf numFmtId="0" fontId="1" fillId="17" borderId="28" xfId="0" applyNumberFormat="1" applyFont="1" applyFill="1" applyBorder="1"/>
    <xf numFmtId="0" fontId="13" fillId="17" borderId="30" xfId="0" applyNumberFormat="1" applyFont="1" applyFill="1" applyBorder="1"/>
    <xf numFmtId="0" fontId="1" fillId="13" borderId="27" xfId="0" applyNumberFormat="1" applyFont="1" applyFill="1" applyBorder="1"/>
    <xf numFmtId="0" fontId="1" fillId="13" borderId="29" xfId="0" applyNumberFormat="1" applyFont="1" applyFill="1" applyBorder="1" applyAlignment="1">
      <alignment horizontal="center"/>
    </xf>
    <xf numFmtId="0" fontId="1" fillId="13" borderId="29" xfId="0" applyNumberFormat="1" applyFont="1" applyFill="1" applyBorder="1"/>
    <xf numFmtId="0" fontId="1" fillId="14" borderId="28" xfId="0" applyNumberFormat="1" applyFont="1" applyFill="1" applyBorder="1"/>
    <xf numFmtId="0" fontId="1" fillId="14" borderId="28" xfId="0" applyNumberFormat="1" applyFont="1" applyFill="1" applyBorder="1" applyAlignment="1">
      <alignment horizontal="center"/>
    </xf>
    <xf numFmtId="0" fontId="1" fillId="13" borderId="44" xfId="0" applyNumberFormat="1" applyFont="1" applyFill="1" applyBorder="1"/>
    <xf numFmtId="0" fontId="1" fillId="18" borderId="27" xfId="0" applyNumberFormat="1" applyFont="1" applyFill="1" applyBorder="1" applyAlignment="1">
      <alignment horizontal="center"/>
    </xf>
    <xf numFmtId="0" fontId="1" fillId="18" borderId="28" xfId="0" applyNumberFormat="1" applyFont="1" applyFill="1" applyBorder="1"/>
    <xf numFmtId="0" fontId="13" fillId="18" borderId="28" xfId="0" applyNumberFormat="1" applyFont="1" applyFill="1" applyBorder="1"/>
    <xf numFmtId="0" fontId="1" fillId="19" borderId="28" xfId="0" applyNumberFormat="1" applyFont="1" applyFill="1" applyBorder="1"/>
    <xf numFmtId="0" fontId="1" fillId="18" borderId="29" xfId="0" applyNumberFormat="1" applyFont="1" applyFill="1" applyBorder="1"/>
    <xf numFmtId="0" fontId="1" fillId="19" borderId="30" xfId="0" applyNumberFormat="1" applyFont="1" applyFill="1" applyBorder="1"/>
    <xf numFmtId="0" fontId="1" fillId="4" borderId="27" xfId="0" applyNumberFormat="1" applyFont="1" applyFill="1" applyBorder="1" applyAlignment="1">
      <alignment horizontal="center"/>
    </xf>
    <xf numFmtId="0" fontId="1" fillId="18" borderId="56" xfId="0" applyNumberFormat="1" applyFont="1" applyFill="1" applyBorder="1"/>
    <xf numFmtId="0" fontId="1" fillId="10" borderId="31" xfId="0" applyNumberFormat="1" applyFont="1" applyFill="1" applyBorder="1"/>
    <xf numFmtId="0" fontId="1" fillId="11" borderId="31" xfId="0" applyNumberFormat="1" applyFont="1" applyFill="1" applyBorder="1"/>
    <xf numFmtId="0" fontId="1" fillId="13" borderId="22" xfId="0" applyNumberFormat="1" applyFont="1" applyFill="1" applyBorder="1"/>
    <xf numFmtId="0" fontId="1" fillId="16" borderId="31" xfId="0" applyNumberFormat="1" applyFont="1" applyFill="1" applyBorder="1"/>
    <xf numFmtId="0" fontId="1" fillId="13" borderId="23" xfId="0" applyNumberFormat="1" applyFont="1" applyFill="1" applyBorder="1" applyAlignment="1">
      <alignment horizontal="center"/>
    </xf>
    <xf numFmtId="0" fontId="1" fillId="13" borderId="23" xfId="0" applyNumberFormat="1" applyFont="1" applyFill="1" applyBorder="1"/>
    <xf numFmtId="0" fontId="1" fillId="13" borderId="57" xfId="0" applyNumberFormat="1" applyFont="1" applyFill="1" applyBorder="1"/>
    <xf numFmtId="0" fontId="1" fillId="4" borderId="0" xfId="0" applyNumberFormat="1" applyFont="1" applyFill="1"/>
    <xf numFmtId="0" fontId="1" fillId="13" borderId="10" xfId="0" applyNumberFormat="1" applyFont="1" applyFill="1" applyBorder="1"/>
    <xf numFmtId="0" fontId="1" fillId="13" borderId="14" xfId="0" applyNumberFormat="1" applyFont="1" applyFill="1" applyBorder="1" applyAlignment="1">
      <alignment horizontal="center"/>
    </xf>
    <xf numFmtId="0" fontId="1" fillId="13" borderId="14" xfId="0" applyNumberFormat="1" applyFont="1" applyFill="1" applyBorder="1"/>
    <xf numFmtId="0" fontId="1" fillId="13" borderId="58" xfId="0" applyNumberFormat="1" applyFont="1" applyFill="1" applyBorder="1"/>
    <xf numFmtId="0" fontId="1" fillId="18" borderId="59" xfId="0" applyNumberFormat="1" applyFont="1" applyFill="1" applyBorder="1"/>
    <xf numFmtId="0" fontId="1" fillId="11" borderId="10" xfId="0" applyNumberFormat="1" applyFont="1" applyFill="1" applyBorder="1"/>
    <xf numFmtId="0" fontId="1" fillId="16" borderId="10" xfId="0" applyNumberFormat="1" applyFont="1" applyFill="1" applyBorder="1"/>
    <xf numFmtId="0" fontId="1" fillId="18" borderId="60" xfId="0" applyNumberFormat="1" applyFont="1" applyFill="1" applyBorder="1"/>
    <xf numFmtId="0" fontId="5" fillId="5" borderId="0" xfId="0" applyNumberFormat="1" applyFont="1" applyFill="1" applyAlignment="1">
      <alignment horizontal="center"/>
    </xf>
    <xf numFmtId="0" fontId="5" fillId="17" borderId="0" xfId="0" applyNumberFormat="1" applyFont="1" applyFill="1" applyAlignment="1">
      <alignment horizontal="center"/>
    </xf>
    <xf numFmtId="2" fontId="20" fillId="0" borderId="28" xfId="0" applyNumberFormat="1" applyFont="1" applyBorder="1"/>
    <xf numFmtId="0" fontId="10" fillId="0" borderId="0" xfId="0" applyNumberFormat="1" applyFont="1"/>
    <xf numFmtId="0" fontId="1" fillId="18" borderId="11" xfId="0" applyNumberFormat="1" applyFont="1" applyFill="1" applyBorder="1"/>
    <xf numFmtId="1" fontId="8" fillId="7" borderId="28" xfId="0" applyNumberFormat="1" applyFont="1" applyFill="1" applyBorder="1"/>
    <xf numFmtId="164" fontId="1" fillId="7" borderId="28" xfId="0" applyNumberFormat="1" applyFont="1" applyFill="1" applyBorder="1"/>
    <xf numFmtId="2" fontId="1" fillId="0" borderId="44" xfId="0" applyNumberFormat="1" applyFont="1" applyBorder="1"/>
    <xf numFmtId="2" fontId="18" fillId="0" borderId="28" xfId="0" applyNumberFormat="1" applyFont="1" applyBorder="1"/>
    <xf numFmtId="0" fontId="1" fillId="18" borderId="61" xfId="0" applyNumberFormat="1" applyFont="1" applyFill="1" applyBorder="1"/>
    <xf numFmtId="0" fontId="1" fillId="13" borderId="31" xfId="0" applyNumberFormat="1" applyFont="1" applyFill="1" applyBorder="1"/>
    <xf numFmtId="0" fontId="1" fillId="13" borderId="33" xfId="0" applyNumberFormat="1" applyFont="1" applyFill="1" applyBorder="1" applyAlignment="1">
      <alignment horizontal="center"/>
    </xf>
    <xf numFmtId="0" fontId="1" fillId="13" borderId="33" xfId="0" applyNumberFormat="1" applyFont="1" applyFill="1" applyBorder="1"/>
    <xf numFmtId="0" fontId="1" fillId="13" borderId="60" xfId="0" applyNumberFormat="1" applyFont="1" applyFill="1" applyBorder="1"/>
    <xf numFmtId="0" fontId="5" fillId="5" borderId="62" xfId="0" applyNumberFormat="1" applyFont="1" applyFill="1" applyBorder="1" applyAlignment="1">
      <alignment horizontal="center"/>
    </xf>
    <xf numFmtId="0" fontId="5" fillId="17" borderId="62" xfId="0" applyNumberFormat="1" applyFont="1" applyFill="1" applyBorder="1" applyAlignment="1">
      <alignment horizontal="center"/>
    </xf>
    <xf numFmtId="164" fontId="21" fillId="3" borderId="30" xfId="0" applyNumberFormat="1" applyFont="1" applyFill="1" applyBorder="1"/>
    <xf numFmtId="0" fontId="1" fillId="10" borderId="31" xfId="0" applyNumberFormat="1" applyFont="1" applyFill="1" applyBorder="1" applyAlignment="1">
      <alignment horizontal="center"/>
    </xf>
    <xf numFmtId="0" fontId="1" fillId="11" borderId="57" xfId="0" applyNumberFormat="1" applyFont="1" applyFill="1" applyBorder="1"/>
    <xf numFmtId="0" fontId="1" fillId="18" borderId="57" xfId="0" applyNumberFormat="1" applyFont="1" applyFill="1" applyBorder="1"/>
    <xf numFmtId="0" fontId="1" fillId="11" borderId="14" xfId="0" applyNumberFormat="1" applyFont="1" applyFill="1" applyBorder="1"/>
    <xf numFmtId="0" fontId="1" fillId="18" borderId="14" xfId="0" applyNumberFormat="1" applyFont="1" applyFill="1" applyBorder="1"/>
    <xf numFmtId="0" fontId="1" fillId="18" borderId="31" xfId="0" applyNumberFormat="1" applyFont="1" applyFill="1" applyBorder="1"/>
    <xf numFmtId="0" fontId="1" fillId="11" borderId="58" xfId="0" applyNumberFormat="1" applyFont="1" applyFill="1" applyBorder="1"/>
    <xf numFmtId="0" fontId="1" fillId="18" borderId="58" xfId="0" applyNumberFormat="1" applyFont="1" applyFill="1" applyBorder="1"/>
    <xf numFmtId="0" fontId="1" fillId="11" borderId="44" xfId="0" applyNumberFormat="1" applyFont="1" applyFill="1" applyBorder="1"/>
    <xf numFmtId="0" fontId="1" fillId="18" borderId="44" xfId="0" applyNumberFormat="1" applyFont="1" applyFill="1" applyBorder="1"/>
    <xf numFmtId="0" fontId="1" fillId="18" borderId="63" xfId="0" applyNumberFormat="1" applyFont="1" applyFill="1" applyBorder="1"/>
    <xf numFmtId="0" fontId="1" fillId="18" borderId="10" xfId="0" applyNumberFormat="1" applyFont="1" applyFill="1" applyBorder="1"/>
    <xf numFmtId="0" fontId="1" fillId="11" borderId="60" xfId="0" applyNumberFormat="1" applyFont="1" applyFill="1" applyBorder="1"/>
    <xf numFmtId="0" fontId="5" fillId="5" borderId="64" xfId="0" applyNumberFormat="1" applyFont="1" applyFill="1" applyBorder="1" applyAlignment="1">
      <alignment horizontal="center"/>
    </xf>
    <xf numFmtId="0" fontId="5" fillId="17" borderId="64" xfId="0" applyNumberFormat="1" applyFont="1" applyFill="1" applyBorder="1" applyAlignment="1">
      <alignment horizontal="center"/>
    </xf>
    <xf numFmtId="0" fontId="5" fillId="5" borderId="0" xfId="0" applyNumberFormat="1" applyFont="1" applyFill="1"/>
    <xf numFmtId="0" fontId="5" fillId="17" borderId="0" xfId="0" applyNumberFormat="1" applyFont="1" applyFill="1"/>
    <xf numFmtId="164" fontId="1" fillId="11" borderId="28" xfId="0" applyNumberFormat="1" applyFont="1" applyFill="1" applyBorder="1"/>
    <xf numFmtId="164" fontId="1" fillId="15" borderId="29" xfId="0" applyNumberFormat="1" applyFont="1" applyFill="1" applyBorder="1"/>
    <xf numFmtId="164" fontId="1" fillId="13" borderId="29" xfId="0" applyNumberFormat="1" applyFont="1" applyFill="1" applyBorder="1"/>
    <xf numFmtId="0" fontId="1" fillId="17" borderId="30" xfId="0" applyNumberFormat="1" applyFont="1" applyFill="1" applyBorder="1"/>
    <xf numFmtId="0" fontId="1" fillId="13" borderId="0" xfId="0" applyNumberFormat="1" applyFont="1" applyFill="1"/>
    <xf numFmtId="0" fontId="1" fillId="13" borderId="59" xfId="0" applyNumberFormat="1" applyFont="1" applyFill="1" applyBorder="1"/>
    <xf numFmtId="0" fontId="1" fillId="13" borderId="11" xfId="0" applyNumberFormat="1" applyFont="1" applyFill="1" applyBorder="1"/>
    <xf numFmtId="0" fontId="1" fillId="10" borderId="32" xfId="0" applyNumberFormat="1" applyFont="1" applyFill="1" applyBorder="1"/>
    <xf numFmtId="0" fontId="1" fillId="11" borderId="32" xfId="0" applyNumberFormat="1" applyFont="1" applyFill="1" applyBorder="1"/>
    <xf numFmtId="0" fontId="1" fillId="16" borderId="32" xfId="0" applyNumberFormat="1" applyFont="1" applyFill="1" applyBorder="1"/>
    <xf numFmtId="0" fontId="1" fillId="10" borderId="33" xfId="0" applyNumberFormat="1" applyFont="1" applyFill="1" applyBorder="1"/>
    <xf numFmtId="0" fontId="1" fillId="11" borderId="29" xfId="0" applyNumberFormat="1" applyFont="1" applyFill="1" applyBorder="1"/>
    <xf numFmtId="0" fontId="1" fillId="16" borderId="29" xfId="0" applyNumberFormat="1" applyFont="1" applyFill="1" applyBorder="1"/>
    <xf numFmtId="0" fontId="1" fillId="15" borderId="33" xfId="0" applyNumberFormat="1" applyFont="1" applyFill="1" applyBorder="1"/>
    <xf numFmtId="0" fontId="1" fillId="10" borderId="0" xfId="0" applyNumberFormat="1" applyFont="1" applyFill="1"/>
    <xf numFmtId="0" fontId="1" fillId="10" borderId="36" xfId="0" applyNumberFormat="1" applyFont="1" applyFill="1" applyBorder="1"/>
    <xf numFmtId="0" fontId="1" fillId="11" borderId="0" xfId="0" applyNumberFormat="1" applyFont="1" applyFill="1"/>
    <xf numFmtId="0" fontId="1" fillId="16" borderId="0" xfId="0" applyNumberFormat="1" applyFont="1" applyFill="1"/>
    <xf numFmtId="0" fontId="1" fillId="10" borderId="34" xfId="0" applyNumberFormat="1" applyFont="1" applyFill="1" applyBorder="1"/>
    <xf numFmtId="0" fontId="1" fillId="11" borderId="34" xfId="0" applyNumberFormat="1" applyFont="1" applyFill="1" applyBorder="1"/>
    <xf numFmtId="0" fontId="1" fillId="16" borderId="34" xfId="0" applyNumberFormat="1" applyFont="1" applyFill="1" applyBorder="1"/>
    <xf numFmtId="0" fontId="1" fillId="10" borderId="35" xfId="0" applyNumberFormat="1" applyFont="1" applyFill="1" applyBorder="1"/>
    <xf numFmtId="0" fontId="1" fillId="11" borderId="35" xfId="0" applyNumberFormat="1" applyFont="1" applyFill="1" applyBorder="1"/>
    <xf numFmtId="0" fontId="1" fillId="16" borderId="35" xfId="0" applyNumberFormat="1" applyFont="1" applyFill="1" applyBorder="1"/>
    <xf numFmtId="0" fontId="1" fillId="11" borderId="36" xfId="0" applyNumberFormat="1" applyFont="1" applyFill="1" applyBorder="1"/>
    <xf numFmtId="0" fontId="1" fillId="16" borderId="36" xfId="0" applyNumberFormat="1" applyFont="1" applyFill="1" applyBorder="1"/>
    <xf numFmtId="0" fontId="13" fillId="10" borderId="28" xfId="0" applyNumberFormat="1" applyFont="1" applyFill="1" applyBorder="1"/>
    <xf numFmtId="0" fontId="1" fillId="10" borderId="29" xfId="0" applyNumberFormat="1" applyFont="1" applyFill="1" applyBorder="1" applyAlignment="1">
      <alignment horizontal="center"/>
    </xf>
    <xf numFmtId="0" fontId="1" fillId="11" borderId="29" xfId="0" applyNumberFormat="1" applyFont="1" applyFill="1" applyBorder="1" applyAlignment="1">
      <alignment horizontal="center"/>
    </xf>
    <xf numFmtId="0" fontId="1" fillId="16" borderId="29" xfId="0" applyNumberFormat="1" applyFont="1" applyFill="1" applyBorder="1" applyAlignment="1">
      <alignment horizontal="center"/>
    </xf>
    <xf numFmtId="0" fontId="13" fillId="19" borderId="28" xfId="0" applyNumberFormat="1" applyFont="1" applyFill="1" applyBorder="1"/>
    <xf numFmtId="0" fontId="1" fillId="11" borderId="27" xfId="0" applyNumberFormat="1" applyFont="1" applyFill="1" applyBorder="1"/>
    <xf numFmtId="0" fontId="1" fillId="14" borderId="29" xfId="0" applyNumberFormat="1" applyFont="1" applyFill="1" applyBorder="1"/>
    <xf numFmtId="2" fontId="1" fillId="3" borderId="30" xfId="0" applyNumberFormat="1" applyFont="1" applyFill="1" applyBorder="1"/>
    <xf numFmtId="0" fontId="1" fillId="10" borderId="38" xfId="0" applyNumberFormat="1" applyFont="1" applyFill="1" applyBorder="1"/>
    <xf numFmtId="0" fontId="1" fillId="10" borderId="39" xfId="0" applyNumberFormat="1" applyFont="1" applyFill="1" applyBorder="1" applyAlignment="1">
      <alignment horizontal="center"/>
    </xf>
    <xf numFmtId="0" fontId="1" fillId="10" borderId="39" xfId="0" applyNumberFormat="1" applyFont="1" applyFill="1" applyBorder="1"/>
    <xf numFmtId="0" fontId="1" fillId="10" borderId="40" xfId="0" applyNumberFormat="1" applyFont="1" applyFill="1" applyBorder="1"/>
    <xf numFmtId="0" fontId="1" fillId="10" borderId="41" xfId="0" applyNumberFormat="1" applyFont="1" applyFill="1" applyBorder="1"/>
    <xf numFmtId="0" fontId="1" fillId="11" borderId="38" xfId="0" applyNumberFormat="1" applyFont="1" applyFill="1" applyBorder="1"/>
    <xf numFmtId="0" fontId="1" fillId="11" borderId="39" xfId="0" applyNumberFormat="1" applyFont="1" applyFill="1" applyBorder="1"/>
    <xf numFmtId="0" fontId="1" fillId="11" borderId="39" xfId="0" applyNumberFormat="1" applyFont="1" applyFill="1" applyBorder="1" applyAlignment="1">
      <alignment horizontal="center"/>
    </xf>
    <xf numFmtId="0" fontId="1" fillId="11" borderId="65" xfId="0" applyNumberFormat="1" applyFont="1" applyFill="1" applyBorder="1"/>
    <xf numFmtId="0" fontId="1" fillId="11" borderId="41" xfId="0" applyNumberFormat="1" applyFont="1" applyFill="1" applyBorder="1"/>
    <xf numFmtId="0" fontId="1" fillId="12" borderId="38" xfId="0" applyNumberFormat="1" applyFont="1" applyFill="1" applyBorder="1" applyAlignment="1">
      <alignment horizontal="center"/>
    </xf>
    <xf numFmtId="0" fontId="1" fillId="12" borderId="39" xfId="0" applyNumberFormat="1" applyFont="1" applyFill="1" applyBorder="1"/>
    <xf numFmtId="0" fontId="13" fillId="12" borderId="39" xfId="0" applyNumberFormat="1" applyFont="1" applyFill="1" applyBorder="1"/>
    <xf numFmtId="0" fontId="1" fillId="12" borderId="39" xfId="0" applyNumberFormat="1" applyFont="1" applyFill="1" applyBorder="1" applyAlignment="1">
      <alignment horizontal="center"/>
    </xf>
    <xf numFmtId="0" fontId="1" fillId="12" borderId="41" xfId="0" applyNumberFormat="1" applyFont="1" applyFill="1" applyBorder="1"/>
    <xf numFmtId="0" fontId="1" fillId="5" borderId="38" xfId="0" applyNumberFormat="1" applyFont="1" applyFill="1" applyBorder="1"/>
    <xf numFmtId="0" fontId="1" fillId="5" borderId="39" xfId="0" applyNumberFormat="1" applyFont="1" applyFill="1" applyBorder="1" applyAlignment="1">
      <alignment horizontal="center"/>
    </xf>
    <xf numFmtId="0" fontId="1" fillId="5" borderId="39" xfId="0" applyNumberFormat="1" applyFont="1" applyFill="1" applyBorder="1"/>
    <xf numFmtId="0" fontId="1" fillId="13" borderId="65" xfId="0" applyNumberFormat="1" applyFont="1" applyFill="1" applyBorder="1"/>
    <xf numFmtId="0" fontId="1" fillId="13" borderId="39" xfId="0" applyNumberFormat="1" applyFont="1" applyFill="1" applyBorder="1" applyAlignment="1">
      <alignment horizontal="center"/>
    </xf>
    <xf numFmtId="0" fontId="1" fillId="15" borderId="38" xfId="0" applyNumberFormat="1" applyFont="1" applyFill="1" applyBorder="1" applyAlignment="1">
      <alignment horizontal="center"/>
    </xf>
    <xf numFmtId="0" fontId="1" fillId="15" borderId="39" xfId="0" applyNumberFormat="1" applyFont="1" applyFill="1" applyBorder="1" applyAlignment="1">
      <alignment horizontal="center"/>
    </xf>
    <xf numFmtId="0" fontId="1" fillId="15" borderId="39" xfId="0" applyNumberFormat="1" applyFont="1" applyFill="1" applyBorder="1"/>
    <xf numFmtId="0" fontId="1" fillId="16" borderId="39" xfId="0" applyNumberFormat="1" applyFont="1" applyFill="1" applyBorder="1" applyAlignment="1">
      <alignment horizontal="center"/>
    </xf>
    <xf numFmtId="0" fontId="1" fillId="16" borderId="39" xfId="0" applyNumberFormat="1" applyFont="1" applyFill="1" applyBorder="1"/>
    <xf numFmtId="0" fontId="1" fillId="15" borderId="40" xfId="0" applyNumberFormat="1" applyFont="1" applyFill="1" applyBorder="1"/>
    <xf numFmtId="0" fontId="1" fillId="15" borderId="41" xfId="0" applyNumberFormat="1" applyFont="1" applyFill="1" applyBorder="1"/>
    <xf numFmtId="0" fontId="1" fillId="17" borderId="38" xfId="0" applyNumberFormat="1" applyFont="1" applyFill="1" applyBorder="1"/>
    <xf numFmtId="0" fontId="1" fillId="17" borderId="39" xfId="0" applyNumberFormat="1" applyFont="1" applyFill="1" applyBorder="1" applyAlignment="1">
      <alignment horizontal="center"/>
    </xf>
    <xf numFmtId="0" fontId="1" fillId="17" borderId="39" xfId="0" applyNumberFormat="1" applyFont="1" applyFill="1" applyBorder="1"/>
    <xf numFmtId="0" fontId="1" fillId="17" borderId="41" xfId="0" applyNumberFormat="1" applyFont="1" applyFill="1" applyBorder="1"/>
    <xf numFmtId="0" fontId="1" fillId="13" borderId="38" xfId="0" applyNumberFormat="1" applyFont="1" applyFill="1" applyBorder="1"/>
    <xf numFmtId="0" fontId="1" fillId="13" borderId="66" xfId="0" applyNumberFormat="1" applyFont="1" applyFill="1" applyBorder="1" applyAlignment="1">
      <alignment horizontal="center"/>
    </xf>
    <xf numFmtId="0" fontId="1" fillId="13" borderId="66" xfId="0" applyNumberFormat="1" applyFont="1" applyFill="1" applyBorder="1"/>
    <xf numFmtId="0" fontId="1" fillId="14" borderId="39" xfId="0" applyNumberFormat="1" applyFont="1" applyFill="1" applyBorder="1" applyAlignment="1">
      <alignment horizontal="center"/>
    </xf>
    <xf numFmtId="0" fontId="1" fillId="14" borderId="40" xfId="0" applyNumberFormat="1" applyFont="1" applyFill="1" applyBorder="1"/>
    <xf numFmtId="0" fontId="1" fillId="13" borderId="67" xfId="0" applyNumberFormat="1" applyFont="1" applyFill="1" applyBorder="1"/>
    <xf numFmtId="0" fontId="1" fillId="18" borderId="38" xfId="0" applyNumberFormat="1" applyFont="1" applyFill="1" applyBorder="1" applyAlignment="1">
      <alignment horizontal="center"/>
    </xf>
    <xf numFmtId="0" fontId="1" fillId="18" borderId="39" xfId="0" applyNumberFormat="1" applyFont="1" applyFill="1" applyBorder="1"/>
    <xf numFmtId="0" fontId="13" fillId="18" borderId="39" xfId="0" applyNumberFormat="1" applyFont="1" applyFill="1" applyBorder="1"/>
    <xf numFmtId="0" fontId="1" fillId="19" borderId="39" xfId="0" applyNumberFormat="1" applyFont="1" applyFill="1" applyBorder="1"/>
    <xf numFmtId="0" fontId="1" fillId="18" borderId="65" xfId="0" applyNumberFormat="1" applyFont="1" applyFill="1" applyBorder="1"/>
    <xf numFmtId="0" fontId="1" fillId="19" borderId="41" xfId="0" applyNumberFormat="1" applyFont="1" applyFill="1" applyBorder="1"/>
    <xf numFmtId="0" fontId="1" fillId="4" borderId="38" xfId="0" applyNumberFormat="1" applyFont="1" applyFill="1" applyBorder="1" applyAlignment="1">
      <alignment horizontal="center"/>
    </xf>
    <xf numFmtId="0" fontId="1" fillId="7" borderId="39" xfId="0" applyNumberFormat="1" applyFont="1" applyFill="1" applyBorder="1"/>
    <xf numFmtId="9" fontId="1" fillId="3" borderId="41" xfId="0" applyNumberFormat="1" applyFont="1" applyFill="1" applyBorder="1"/>
    <xf numFmtId="164" fontId="8" fillId="2" borderId="5" xfId="0" applyNumberFormat="1" applyFont="1" applyFill="1" applyBorder="1"/>
    <xf numFmtId="2" fontId="1" fillId="0" borderId="0" xfId="0" applyNumberFormat="1" applyFont="1"/>
    <xf numFmtId="0" fontId="11" fillId="10" borderId="46" xfId="0" applyNumberFormat="1" applyFont="1" applyFill="1" applyBorder="1" applyAlignment="1">
      <alignment wrapText="1"/>
    </xf>
    <xf numFmtId="0" fontId="10" fillId="10" borderId="47" xfId="0" applyNumberFormat="1" applyFont="1" applyFill="1" applyBorder="1" applyAlignment="1">
      <alignment horizontal="center"/>
    </xf>
    <xf numFmtId="0" fontId="10" fillId="10" borderId="47" xfId="0" applyNumberFormat="1" applyFont="1" applyFill="1" applyBorder="1"/>
    <xf numFmtId="0" fontId="10" fillId="10" borderId="47" xfId="0" applyNumberFormat="1" applyFont="1" applyFill="1" applyBorder="1" applyAlignment="1">
      <alignment wrapText="1"/>
    </xf>
    <xf numFmtId="0" fontId="11" fillId="10" borderId="31" xfId="0" applyNumberFormat="1" applyFont="1" applyFill="1" applyBorder="1" applyAlignment="1">
      <alignment horizontal="center" vertical="center" wrapText="1"/>
    </xf>
    <xf numFmtId="0" fontId="1" fillId="10" borderId="18" xfId="0" applyNumberFormat="1" applyFont="1" applyFill="1" applyBorder="1" applyAlignment="1">
      <alignment wrapText="1"/>
    </xf>
    <xf numFmtId="0" fontId="1" fillId="10" borderId="47" xfId="0" applyNumberFormat="1" applyFont="1" applyFill="1" applyBorder="1"/>
    <xf numFmtId="0" fontId="10" fillId="10" borderId="50" xfId="0" applyNumberFormat="1" applyFont="1" applyFill="1" applyBorder="1"/>
    <xf numFmtId="0" fontId="11" fillId="10" borderId="49" xfId="0" applyNumberFormat="1" applyFont="1" applyFill="1" applyBorder="1" applyAlignment="1">
      <alignment wrapText="1"/>
    </xf>
    <xf numFmtId="0" fontId="1" fillId="10" borderId="26" xfId="0" applyNumberFormat="1" applyFont="1" applyFill="1" applyBorder="1" applyAlignment="1">
      <alignment horizontal="center"/>
    </xf>
    <xf numFmtId="0" fontId="1" fillId="10" borderId="43" xfId="0" applyNumberFormat="1" applyFont="1" applyFill="1" applyBorder="1"/>
    <xf numFmtId="0" fontId="1" fillId="10" borderId="27" xfId="0" applyNumberFormat="1" applyFont="1" applyFill="1" applyBorder="1" applyAlignment="1">
      <alignment horizontal="center"/>
    </xf>
    <xf numFmtId="0" fontId="22" fillId="0" borderId="0" xfId="0" applyNumberFormat="1" applyFont="1"/>
    <xf numFmtId="0" fontId="22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3" fillId="0" borderId="0" xfId="0" applyNumberFormat="1" applyFont="1"/>
    <xf numFmtId="0" fontId="24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22" fillId="0" borderId="0" xfId="0" applyNumberFormat="1" applyFont="1"/>
    <xf numFmtId="0" fontId="4" fillId="0" borderId="0" xfId="0" applyNumberFormat="1" applyFont="1"/>
    <xf numFmtId="0" fontId="23" fillId="0" borderId="0" xfId="0" applyNumberFormat="1" applyFont="1" applyAlignment="1">
      <alignment horizontal="left"/>
    </xf>
    <xf numFmtId="0" fontId="24" fillId="0" borderId="0" xfId="0" applyNumberFormat="1" applyFont="1"/>
    <xf numFmtId="0" fontId="22" fillId="20" borderId="73" xfId="0" applyNumberFormat="1" applyFont="1" applyFill="1" applyBorder="1" applyAlignment="1">
      <alignment wrapText="1"/>
    </xf>
    <xf numFmtId="0" fontId="23" fillId="20" borderId="69" xfId="0" applyNumberFormat="1" applyFont="1" applyFill="1" applyBorder="1" applyAlignment="1">
      <alignment horizontal="center"/>
    </xf>
    <xf numFmtId="0" fontId="4" fillId="20" borderId="77" xfId="0" applyNumberFormat="1" applyFont="1" applyFill="1" applyBorder="1" applyAlignment="1">
      <alignment horizontal="center" vertical="top"/>
    </xf>
    <xf numFmtId="0" fontId="25" fillId="22" borderId="78" xfId="0" applyNumberFormat="1" applyFont="1" applyFill="1" applyBorder="1" applyAlignment="1">
      <alignment horizontal="center" wrapText="1"/>
    </xf>
    <xf numFmtId="49" fontId="23" fillId="8" borderId="79" xfId="0" applyNumberFormat="1" applyFont="1" applyFill="1" applyBorder="1" applyAlignment="1">
      <alignment horizontal="center" vertical="center"/>
    </xf>
    <xf numFmtId="49" fontId="23" fillId="8" borderId="80" xfId="0" applyNumberFormat="1" applyFont="1" applyFill="1" applyBorder="1" applyAlignment="1">
      <alignment horizontal="center" vertical="center"/>
    </xf>
    <xf numFmtId="49" fontId="26" fillId="8" borderId="81" xfId="0" applyNumberFormat="1" applyFont="1" applyFill="1" applyBorder="1" applyAlignment="1">
      <alignment horizontal="center" vertical="center"/>
    </xf>
    <xf numFmtId="0" fontId="23" fillId="8" borderId="83" xfId="0" applyNumberFormat="1" applyFont="1" applyFill="1" applyBorder="1" applyAlignment="1">
      <alignment horizontal="left" wrapText="1"/>
    </xf>
    <xf numFmtId="0" fontId="27" fillId="8" borderId="84" xfId="0" applyNumberFormat="1" applyFont="1" applyFill="1" applyBorder="1" applyAlignment="1">
      <alignment horizontal="center" vertical="center"/>
    </xf>
    <xf numFmtId="2" fontId="24" fillId="8" borderId="85" xfId="0" applyNumberFormat="1" applyFont="1" applyFill="1" applyBorder="1" applyAlignment="1">
      <alignment horizontal="center" vertical="center" wrapText="1"/>
    </xf>
    <xf numFmtId="165" fontId="24" fillId="8" borderId="85" xfId="0" applyNumberFormat="1" applyFont="1" applyFill="1" applyBorder="1" applyAlignment="1">
      <alignment horizontal="center" vertical="center" wrapText="1"/>
    </xf>
    <xf numFmtId="2" fontId="24" fillId="8" borderId="85" xfId="0" applyNumberFormat="1" applyFont="1" applyFill="1" applyBorder="1" applyAlignment="1">
      <alignment horizontal="center" vertical="center"/>
    </xf>
    <xf numFmtId="0" fontId="28" fillId="8" borderId="86" xfId="0" applyNumberFormat="1" applyFont="1" applyFill="1" applyBorder="1" applyAlignment="1">
      <alignment horizontal="center"/>
    </xf>
    <xf numFmtId="0" fontId="23" fillId="8" borderId="87" xfId="0" applyNumberFormat="1" applyFont="1" applyFill="1" applyBorder="1"/>
    <xf numFmtId="2" fontId="27" fillId="8" borderId="88" xfId="0" applyNumberFormat="1" applyFont="1" applyFill="1" applyBorder="1" applyAlignment="1">
      <alignment horizontal="center" vertical="center"/>
    </xf>
    <xf numFmtId="0" fontId="22" fillId="8" borderId="85" xfId="0" applyNumberFormat="1" applyFont="1" applyFill="1" applyBorder="1" applyAlignment="1">
      <alignment horizontal="center"/>
    </xf>
    <xf numFmtId="1" fontId="24" fillId="8" borderId="85" xfId="0" applyNumberFormat="1" applyFont="1" applyFill="1" applyBorder="1" applyAlignment="1">
      <alignment horizontal="center"/>
    </xf>
    <xf numFmtId="0" fontId="23" fillId="8" borderId="87" xfId="0" applyNumberFormat="1" applyFont="1" applyFill="1" applyBorder="1" applyAlignment="1">
      <alignment horizontal="left" vertical="center"/>
    </xf>
    <xf numFmtId="49" fontId="27" fillId="8" borderId="89" xfId="0" applyNumberFormat="1" applyFont="1" applyFill="1" applyBorder="1" applyAlignment="1">
      <alignment horizontal="center" vertical="center" wrapText="1"/>
    </xf>
    <xf numFmtId="2" fontId="22" fillId="8" borderId="85" xfId="0" applyNumberFormat="1" applyFont="1" applyFill="1" applyBorder="1" applyAlignment="1">
      <alignment horizontal="center"/>
    </xf>
    <xf numFmtId="165" fontId="24" fillId="8" borderId="85" xfId="0" applyNumberFormat="1" applyFont="1" applyFill="1" applyBorder="1" applyAlignment="1">
      <alignment horizontal="center"/>
    </xf>
    <xf numFmtId="1" fontId="24" fillId="8" borderId="85" xfId="0" applyNumberFormat="1" applyFont="1" applyFill="1" applyBorder="1" applyAlignment="1">
      <alignment horizontal="center" vertical="center"/>
    </xf>
    <xf numFmtId="0" fontId="29" fillId="8" borderId="87" xfId="0" applyNumberFormat="1" applyFont="1" applyFill="1" applyBorder="1" applyAlignment="1">
      <alignment horizontal="left"/>
    </xf>
    <xf numFmtId="0" fontId="27" fillId="8" borderId="88" xfId="0" applyNumberFormat="1" applyFont="1" applyFill="1" applyBorder="1" applyAlignment="1">
      <alignment horizontal="center" vertical="center"/>
    </xf>
    <xf numFmtId="2" fontId="30" fillId="8" borderId="85" xfId="0" applyNumberFormat="1" applyFont="1" applyFill="1" applyBorder="1" applyAlignment="1">
      <alignment horizontal="center" vertical="center"/>
    </xf>
    <xf numFmtId="164" fontId="30" fillId="8" borderId="85" xfId="0" applyNumberFormat="1" applyFont="1" applyFill="1" applyBorder="1" applyAlignment="1">
      <alignment horizontal="center"/>
    </xf>
    <xf numFmtId="0" fontId="28" fillId="8" borderId="86" xfId="0" applyNumberFormat="1" applyFont="1" applyFill="1" applyBorder="1"/>
    <xf numFmtId="0" fontId="31" fillId="22" borderId="87" xfId="0" applyNumberFormat="1" applyFont="1" applyFill="1" applyBorder="1" applyAlignment="1">
      <alignment horizontal="center"/>
    </xf>
    <xf numFmtId="0" fontId="23" fillId="8" borderId="87" xfId="0" applyNumberFormat="1" applyFont="1" applyFill="1" applyBorder="1" applyAlignment="1">
      <alignment horizontal="left"/>
    </xf>
    <xf numFmtId="0" fontId="27" fillId="8" borderId="89" xfId="0" applyNumberFormat="1" applyFont="1" applyFill="1" applyBorder="1" applyAlignment="1">
      <alignment horizontal="center" vertical="center"/>
    </xf>
    <xf numFmtId="4" fontId="32" fillId="8" borderId="85" xfId="0" applyNumberFormat="1" applyFont="1" applyFill="1" applyBorder="1" applyAlignment="1">
      <alignment horizontal="center" vertical="center"/>
    </xf>
    <xf numFmtId="2" fontId="32" fillId="8" borderId="85" xfId="0" applyNumberFormat="1" applyFont="1" applyFill="1" applyBorder="1" applyAlignment="1">
      <alignment horizontal="center" vertical="center"/>
    </xf>
    <xf numFmtId="164" fontId="32" fillId="8" borderId="85" xfId="0" applyNumberFormat="1" applyFont="1" applyFill="1" applyBorder="1" applyAlignment="1">
      <alignment horizontal="center" vertical="center"/>
    </xf>
    <xf numFmtId="164" fontId="32" fillId="8" borderId="85" xfId="0" applyNumberFormat="1" applyFont="1" applyFill="1" applyBorder="1" applyAlignment="1">
      <alignment horizontal="center"/>
    </xf>
    <xf numFmtId="0" fontId="23" fillId="8" borderId="85" xfId="0" applyNumberFormat="1" applyFont="1" applyFill="1" applyBorder="1" applyAlignment="1">
      <alignment horizontal="center" vertical="center"/>
    </xf>
    <xf numFmtId="0" fontId="26" fillId="8" borderId="86" xfId="0" applyNumberFormat="1" applyFont="1" applyFill="1" applyBorder="1" applyAlignment="1">
      <alignment horizontal="center" vertical="center"/>
    </xf>
    <xf numFmtId="0" fontId="4" fillId="8" borderId="87" xfId="0" applyNumberFormat="1" applyFont="1" applyFill="1" applyBorder="1" applyAlignment="1">
      <alignment horizontal="left"/>
    </xf>
    <xf numFmtId="0" fontId="22" fillId="8" borderId="85" xfId="0" applyNumberFormat="1" applyFont="1" applyFill="1" applyBorder="1" applyAlignment="1">
      <alignment horizontal="center" vertical="center"/>
    </xf>
    <xf numFmtId="0" fontId="28" fillId="8" borderId="86" xfId="0" applyNumberFormat="1" applyFont="1" applyFill="1" applyBorder="1" applyAlignment="1">
      <alignment horizontal="center" vertical="center"/>
    </xf>
    <xf numFmtId="0" fontId="33" fillId="8" borderId="87" xfId="0" applyNumberFormat="1" applyFont="1" applyFill="1" applyBorder="1" applyAlignment="1">
      <alignment horizontal="left"/>
    </xf>
    <xf numFmtId="0" fontId="24" fillId="8" borderId="85" xfId="0" applyNumberFormat="1" applyFont="1" applyFill="1" applyBorder="1" applyAlignment="1">
      <alignment horizontal="center" vertical="center"/>
    </xf>
    <xf numFmtId="0" fontId="23" fillId="8" borderId="87" xfId="0" applyNumberFormat="1" applyFont="1" applyFill="1" applyBorder="1" applyAlignment="1">
      <alignment wrapText="1"/>
    </xf>
    <xf numFmtId="0" fontId="27" fillId="8" borderId="90" xfId="0" applyNumberFormat="1" applyFont="1" applyFill="1" applyBorder="1" applyAlignment="1">
      <alignment horizontal="center" vertical="center"/>
    </xf>
    <xf numFmtId="2" fontId="24" fillId="8" borderId="85" xfId="0" applyNumberFormat="1" applyFont="1" applyFill="1" applyBorder="1" applyAlignment="1">
      <alignment horizontal="center"/>
    </xf>
    <xf numFmtId="164" fontId="24" fillId="8" borderId="85" xfId="0" applyNumberFormat="1" applyFont="1" applyFill="1" applyBorder="1" applyAlignment="1">
      <alignment horizontal="center"/>
    </xf>
    <xf numFmtId="0" fontId="22" fillId="8" borderId="86" xfId="0" applyNumberFormat="1" applyFont="1" applyFill="1" applyBorder="1" applyAlignment="1">
      <alignment horizontal="center"/>
    </xf>
    <xf numFmtId="4" fontId="24" fillId="8" borderId="85" xfId="0" applyNumberFormat="1" applyFont="1" applyFill="1" applyBorder="1" applyAlignment="1">
      <alignment horizontal="center" vertical="center"/>
    </xf>
    <xf numFmtId="166" fontId="24" fillId="8" borderId="85" xfId="0" applyNumberFormat="1" applyFont="1" applyFill="1" applyBorder="1" applyAlignment="1">
      <alignment horizontal="center"/>
    </xf>
    <xf numFmtId="0" fontId="29" fillId="8" borderId="87" xfId="0" applyNumberFormat="1" applyFont="1" applyFill="1" applyBorder="1"/>
    <xf numFmtId="0" fontId="30" fillId="8" borderId="85" xfId="0" applyNumberFormat="1" applyFont="1" applyFill="1" applyBorder="1" applyAlignment="1">
      <alignment horizontal="center"/>
    </xf>
    <xf numFmtId="4" fontId="30" fillId="8" borderId="85" xfId="0" applyNumberFormat="1" applyFont="1" applyFill="1" applyBorder="1" applyAlignment="1">
      <alignment horizontal="center"/>
    </xf>
    <xf numFmtId="2" fontId="34" fillId="8" borderId="85" xfId="0" applyNumberFormat="1" applyFont="1" applyFill="1" applyBorder="1" applyAlignment="1">
      <alignment horizontal="center" vertical="center"/>
    </xf>
    <xf numFmtId="0" fontId="35" fillId="8" borderId="86" xfId="0" applyNumberFormat="1" applyFont="1" applyFill="1" applyBorder="1" applyAlignment="1">
      <alignment horizontal="center"/>
    </xf>
    <xf numFmtId="167" fontId="24" fillId="8" borderId="85" xfId="0" applyNumberFormat="1" applyFont="1" applyFill="1" applyBorder="1" applyAlignment="1">
      <alignment horizontal="center"/>
    </xf>
    <xf numFmtId="0" fontId="36" fillId="8" borderId="91" xfId="0" applyNumberFormat="1" applyFont="1" applyFill="1" applyBorder="1" applyAlignment="1">
      <alignment horizontal="left" vertical="center" wrapText="1"/>
    </xf>
    <xf numFmtId="0" fontId="37" fillId="8" borderId="88" xfId="0" applyNumberFormat="1" applyFont="1" applyFill="1" applyBorder="1" applyAlignment="1">
      <alignment horizontal="center" vertical="center" wrapText="1"/>
    </xf>
    <xf numFmtId="4" fontId="30" fillId="8" borderId="85" xfId="0" applyNumberFormat="1" applyFont="1" applyFill="1" applyBorder="1" applyAlignment="1">
      <alignment horizontal="center" vertical="center"/>
    </xf>
    <xf numFmtId="165" fontId="30" fillId="8" borderId="85" xfId="0" applyNumberFormat="1" applyFont="1" applyFill="1" applyBorder="1" applyAlignment="1">
      <alignment horizontal="center"/>
    </xf>
    <xf numFmtId="0" fontId="38" fillId="2" borderId="92" xfId="0" applyNumberFormat="1" applyFont="1" applyFill="1" applyBorder="1" applyAlignment="1">
      <alignment horizontal="left" vertical="center" wrapText="1"/>
    </xf>
    <xf numFmtId="0" fontId="37" fillId="2" borderId="93" xfId="0" applyNumberFormat="1" applyFont="1" applyFill="1" applyBorder="1" applyAlignment="1">
      <alignment horizontal="center" vertical="center" wrapText="1"/>
    </xf>
    <xf numFmtId="2" fontId="38" fillId="2" borderId="94" xfId="0" applyNumberFormat="1" applyFont="1" applyFill="1" applyBorder="1" applyAlignment="1">
      <alignment horizontal="center" vertical="center"/>
    </xf>
    <xf numFmtId="0" fontId="22" fillId="2" borderId="95" xfId="0" applyNumberFormat="1" applyFont="1" applyFill="1" applyBorder="1" applyAlignment="1">
      <alignment horizontal="center"/>
    </xf>
    <xf numFmtId="0" fontId="39" fillId="22" borderId="99" xfId="0" applyNumberFormat="1" applyFont="1" applyFill="1" applyBorder="1" applyAlignment="1">
      <alignment horizontal="center" vertical="center"/>
    </xf>
    <xf numFmtId="0" fontId="23" fillId="8" borderId="100" xfId="0" applyNumberFormat="1" applyFont="1" applyFill="1" applyBorder="1" applyAlignment="1">
      <alignment horizontal="center" vertical="center"/>
    </xf>
    <xf numFmtId="2" fontId="40" fillId="8" borderId="80" xfId="0" applyNumberFormat="1" applyFont="1" applyFill="1" applyBorder="1" applyAlignment="1">
      <alignment horizontal="center" vertical="center" wrapText="1"/>
    </xf>
    <xf numFmtId="0" fontId="40" fillId="8" borderId="80" xfId="0" applyNumberFormat="1" applyFont="1" applyFill="1" applyBorder="1" applyAlignment="1">
      <alignment horizontal="center" vertical="center" wrapText="1"/>
    </xf>
    <xf numFmtId="2" fontId="40" fillId="8" borderId="80" xfId="0" applyNumberFormat="1" applyFont="1" applyFill="1" applyBorder="1" applyAlignment="1">
      <alignment horizontal="center" vertical="center"/>
    </xf>
    <xf numFmtId="0" fontId="22" fillId="8" borderId="81" xfId="0" applyNumberFormat="1" applyFont="1" applyFill="1" applyBorder="1"/>
    <xf numFmtId="0" fontId="23" fillId="8" borderId="88" xfId="0" applyNumberFormat="1" applyFont="1" applyFill="1" applyBorder="1"/>
    <xf numFmtId="0" fontId="27" fillId="8" borderId="101" xfId="0" applyNumberFormat="1" applyFont="1" applyFill="1" applyBorder="1" applyAlignment="1">
      <alignment horizontal="center" vertical="center"/>
    </xf>
    <xf numFmtId="0" fontId="23" fillId="8" borderId="83" xfId="0" applyNumberFormat="1" applyFont="1" applyFill="1" applyBorder="1" applyAlignment="1">
      <alignment horizontal="left" vertical="center"/>
    </xf>
    <xf numFmtId="49" fontId="27" fillId="8" borderId="101" xfId="0" applyNumberFormat="1" applyFont="1" applyFill="1" applyBorder="1" applyAlignment="1">
      <alignment horizontal="center" vertical="center" wrapText="1"/>
    </xf>
    <xf numFmtId="0" fontId="23" fillId="8" borderId="102" xfId="0" applyNumberFormat="1" applyFont="1" applyFill="1" applyBorder="1"/>
    <xf numFmtId="0" fontId="29" fillId="8" borderId="27" xfId="0" applyNumberFormat="1" applyFont="1" applyFill="1" applyBorder="1" applyAlignment="1">
      <alignment horizontal="left"/>
    </xf>
    <xf numFmtId="0" fontId="31" fillId="22" borderId="83" xfId="0" applyNumberFormat="1" applyFont="1" applyFill="1" applyBorder="1" applyAlignment="1">
      <alignment horizontal="center"/>
    </xf>
    <xf numFmtId="2" fontId="38" fillId="8" borderId="85" xfId="0" applyNumberFormat="1" applyFont="1" applyFill="1" applyBorder="1" applyAlignment="1">
      <alignment horizontal="center" vertical="center"/>
    </xf>
    <xf numFmtId="2" fontId="38" fillId="8" borderId="85" xfId="0" applyNumberFormat="1" applyFont="1" applyFill="1" applyBorder="1" applyAlignment="1">
      <alignment horizontal="center"/>
    </xf>
    <xf numFmtId="0" fontId="23" fillId="8" borderId="83" xfId="0" applyNumberFormat="1" applyFont="1" applyFill="1" applyBorder="1" applyAlignment="1">
      <alignment horizontal="left"/>
    </xf>
    <xf numFmtId="164" fontId="24" fillId="8" borderId="85" xfId="0" applyNumberFormat="1" applyFont="1" applyFill="1" applyBorder="1" applyAlignment="1">
      <alignment horizontal="center" vertical="center"/>
    </xf>
    <xf numFmtId="0" fontId="4" fillId="8" borderId="88" xfId="0" applyNumberFormat="1" applyFont="1" applyFill="1" applyBorder="1" applyAlignment="1">
      <alignment horizontal="left"/>
    </xf>
    <xf numFmtId="0" fontId="27" fillId="8" borderId="85" xfId="0" applyNumberFormat="1" applyFont="1" applyFill="1" applyBorder="1" applyAlignment="1">
      <alignment horizontal="center" vertical="center"/>
    </xf>
    <xf numFmtId="0" fontId="23" fillId="8" borderId="103" xfId="0" applyNumberFormat="1" applyFont="1" applyFill="1" applyBorder="1"/>
    <xf numFmtId="0" fontId="23" fillId="8" borderId="88" xfId="0" applyNumberFormat="1" applyFont="1" applyFill="1" applyBorder="1" applyAlignment="1">
      <alignment wrapText="1"/>
    </xf>
    <xf numFmtId="0" fontId="23" fillId="8" borderId="85" xfId="0" applyNumberFormat="1" applyFont="1" applyFill="1" applyBorder="1" applyAlignment="1">
      <alignment wrapText="1"/>
    </xf>
    <xf numFmtId="168" fontId="24" fillId="8" borderId="85" xfId="0" applyNumberFormat="1" applyFont="1" applyFill="1" applyBorder="1" applyAlignment="1">
      <alignment horizontal="center"/>
    </xf>
    <xf numFmtId="2" fontId="28" fillId="8" borderId="86" xfId="0" applyNumberFormat="1" applyFont="1" applyFill="1" applyBorder="1" applyAlignment="1">
      <alignment horizontal="center" vertical="center"/>
    </xf>
    <xf numFmtId="0" fontId="23" fillId="8" borderId="85" xfId="0" applyNumberFormat="1" applyFont="1" applyFill="1" applyBorder="1"/>
    <xf numFmtId="0" fontId="29" fillId="8" borderId="27" xfId="0" applyNumberFormat="1" applyFont="1" applyFill="1" applyBorder="1"/>
    <xf numFmtId="2" fontId="30" fillId="8" borderId="85" xfId="0" applyNumberFormat="1" applyFont="1" applyFill="1" applyBorder="1" applyAlignment="1">
      <alignment horizontal="center"/>
    </xf>
    <xf numFmtId="0" fontId="4" fillId="8" borderId="102" xfId="0" applyNumberFormat="1" applyFont="1" applyFill="1" applyBorder="1" applyAlignment="1">
      <alignment horizontal="left"/>
    </xf>
    <xf numFmtId="0" fontId="29" fillId="8" borderId="104" xfId="0" applyNumberFormat="1" applyFont="1" applyFill="1" applyBorder="1" applyAlignment="1">
      <alignment wrapText="1"/>
    </xf>
    <xf numFmtId="49" fontId="23" fillId="8" borderId="101" xfId="0" applyNumberFormat="1" applyFont="1" applyFill="1" applyBorder="1" applyAlignment="1">
      <alignment horizontal="center" vertical="center"/>
    </xf>
    <xf numFmtId="0" fontId="38" fillId="2" borderId="106" xfId="0" applyNumberFormat="1" applyFont="1" applyFill="1" applyBorder="1"/>
    <xf numFmtId="49" fontId="38" fillId="2" borderId="107" xfId="0" applyNumberFormat="1" applyFont="1" applyFill="1" applyBorder="1" applyAlignment="1">
      <alignment horizontal="center" vertical="center"/>
    </xf>
    <xf numFmtId="2" fontId="38" fillId="2" borderId="108" xfId="0" applyNumberFormat="1" applyFont="1" applyFill="1" applyBorder="1" applyAlignment="1">
      <alignment horizontal="center" vertical="center"/>
    </xf>
    <xf numFmtId="4" fontId="38" fillId="2" borderId="108" xfId="0" applyNumberFormat="1" applyFont="1" applyFill="1" applyBorder="1" applyAlignment="1">
      <alignment horizontal="center" vertical="center"/>
    </xf>
    <xf numFmtId="4" fontId="38" fillId="2" borderId="108" xfId="0" applyNumberFormat="1" applyFont="1" applyFill="1" applyBorder="1" applyAlignment="1">
      <alignment horizontal="center"/>
    </xf>
    <xf numFmtId="0" fontId="22" fillId="2" borderId="109" xfId="0" applyNumberFormat="1" applyFont="1" applyFill="1" applyBorder="1" applyAlignment="1">
      <alignment horizontal="center"/>
    </xf>
    <xf numFmtId="0" fontId="23" fillId="8" borderId="85" xfId="0" applyNumberFormat="1" applyFont="1" applyFill="1" applyBorder="1" applyAlignment="1">
      <alignment horizontal="center" vertical="center" wrapText="1"/>
    </xf>
    <xf numFmtId="0" fontId="39" fillId="22" borderId="112" xfId="0" applyNumberFormat="1" applyFont="1" applyFill="1" applyBorder="1" applyAlignment="1">
      <alignment horizontal="center" vertical="center"/>
    </xf>
    <xf numFmtId="0" fontId="23" fillId="8" borderId="101" xfId="0" applyNumberFormat="1" applyFont="1" applyFill="1" applyBorder="1" applyAlignment="1">
      <alignment horizontal="center" vertical="center" wrapText="1"/>
    </xf>
    <xf numFmtId="169" fontId="23" fillId="8" borderId="85" xfId="0" applyNumberFormat="1" applyFont="1" applyFill="1" applyBorder="1" applyAlignment="1">
      <alignment horizontal="center" vertical="center"/>
    </xf>
    <xf numFmtId="0" fontId="23" fillId="8" borderId="83" xfId="0" applyNumberFormat="1" applyFont="1" applyFill="1" applyBorder="1"/>
    <xf numFmtId="2" fontId="27" fillId="8" borderId="85" xfId="0" applyNumberFormat="1" applyFont="1" applyFill="1" applyBorder="1" applyAlignment="1">
      <alignment horizontal="center" vertical="center"/>
    </xf>
    <xf numFmtId="0" fontId="29" fillId="8" borderId="44" xfId="0" applyNumberFormat="1" applyFont="1" applyFill="1" applyBorder="1" applyAlignment="1">
      <alignment horizontal="left"/>
    </xf>
    <xf numFmtId="0" fontId="31" fillId="22" borderId="88" xfId="0" applyNumberFormat="1" applyFont="1" applyFill="1" applyBorder="1" applyAlignment="1">
      <alignment horizontal="center"/>
    </xf>
    <xf numFmtId="2" fontId="41" fillId="8" borderId="85" xfId="0" applyNumberFormat="1" applyFont="1" applyFill="1" applyBorder="1" applyAlignment="1">
      <alignment horizontal="center" vertical="center"/>
    </xf>
    <xf numFmtId="2" fontId="41" fillId="8" borderId="85" xfId="0" applyNumberFormat="1" applyFont="1" applyFill="1" applyBorder="1" applyAlignment="1">
      <alignment horizontal="center"/>
    </xf>
    <xf numFmtId="2" fontId="23" fillId="8" borderId="85" xfId="0" applyNumberFormat="1" applyFont="1" applyFill="1" applyBorder="1" applyAlignment="1">
      <alignment horizontal="center" vertical="center"/>
    </xf>
    <xf numFmtId="1" fontId="23" fillId="8" borderId="85" xfId="0" applyNumberFormat="1" applyFont="1" applyFill="1" applyBorder="1" applyAlignment="1">
      <alignment horizontal="center" vertical="center"/>
    </xf>
    <xf numFmtId="0" fontId="33" fillId="8" borderId="88" xfId="0" applyNumberFormat="1" applyFont="1" applyFill="1" applyBorder="1" applyAlignment="1">
      <alignment horizontal="left"/>
    </xf>
    <xf numFmtId="0" fontId="29" fillId="8" borderId="44" xfId="0" applyNumberFormat="1" applyFont="1" applyFill="1" applyBorder="1"/>
    <xf numFmtId="0" fontId="22" fillId="8" borderId="85" xfId="0" applyNumberFormat="1" applyFont="1" applyFill="1" applyBorder="1"/>
    <xf numFmtId="0" fontId="23" fillId="8" borderId="114" xfId="0" applyNumberFormat="1" applyFont="1" applyFill="1" applyBorder="1"/>
    <xf numFmtId="49" fontId="27" fillId="8" borderId="107" xfId="0" applyNumberFormat="1" applyFont="1" applyFill="1" applyBorder="1" applyAlignment="1">
      <alignment horizontal="center" vertical="center"/>
    </xf>
    <xf numFmtId="0" fontId="29" fillId="8" borderId="44" xfId="0" applyNumberFormat="1" applyFont="1" applyFill="1" applyBorder="1" applyAlignment="1">
      <alignment wrapText="1"/>
    </xf>
    <xf numFmtId="0" fontId="42" fillId="8" borderId="101" xfId="0" applyNumberFormat="1" applyFont="1" applyFill="1" applyBorder="1" applyAlignment="1">
      <alignment horizontal="center" vertical="center"/>
    </xf>
    <xf numFmtId="0" fontId="38" fillId="2" borderId="116" xfId="0" applyNumberFormat="1" applyFont="1" applyFill="1" applyBorder="1"/>
    <xf numFmtId="0" fontId="38" fillId="2" borderId="117" xfId="0" applyNumberFormat="1" applyFont="1" applyFill="1" applyBorder="1" applyAlignment="1">
      <alignment horizontal="center" vertical="center"/>
    </xf>
    <xf numFmtId="2" fontId="38" fillId="2" borderId="118" xfId="0" applyNumberFormat="1" applyFont="1" applyFill="1" applyBorder="1" applyAlignment="1">
      <alignment horizontal="center" vertical="center"/>
    </xf>
    <xf numFmtId="4" fontId="38" fillId="2" borderId="118" xfId="0" applyNumberFormat="1" applyFont="1" applyFill="1" applyBorder="1" applyAlignment="1">
      <alignment horizontal="center" vertical="center"/>
    </xf>
    <xf numFmtId="0" fontId="22" fillId="2" borderId="119" xfId="0" applyNumberFormat="1" applyFont="1" applyFill="1" applyBorder="1" applyAlignment="1">
      <alignment horizontal="center"/>
    </xf>
    <xf numFmtId="0" fontId="23" fillId="8" borderId="120" xfId="0" applyNumberFormat="1" applyFont="1" applyFill="1" applyBorder="1" applyAlignment="1">
      <alignment vertical="center" wrapText="1"/>
    </xf>
    <xf numFmtId="0" fontId="23" fillId="8" borderId="124" xfId="0" applyNumberFormat="1" applyFont="1" applyFill="1" applyBorder="1" applyAlignment="1">
      <alignment vertical="center" wrapText="1"/>
    </xf>
    <xf numFmtId="0" fontId="39" fillId="8" borderId="125" xfId="0" applyNumberFormat="1" applyFont="1" applyFill="1" applyBorder="1" applyAlignment="1">
      <alignment horizontal="center" vertical="center"/>
    </xf>
    <xf numFmtId="1" fontId="23" fillId="8" borderId="126" xfId="0" applyNumberFormat="1" applyFont="1" applyFill="1" applyBorder="1" applyAlignment="1">
      <alignment horizontal="center" vertical="center"/>
    </xf>
    <xf numFmtId="0" fontId="23" fillId="8" borderId="127" xfId="0" applyNumberFormat="1" applyFont="1" applyFill="1" applyBorder="1" applyAlignment="1">
      <alignment horizontal="center" vertical="center" wrapText="1"/>
    </xf>
    <xf numFmtId="169" fontId="23" fillId="8" borderId="127" xfId="0" applyNumberFormat="1" applyFont="1" applyFill="1" applyBorder="1" applyAlignment="1">
      <alignment horizontal="center" vertical="center"/>
    </xf>
    <xf numFmtId="0" fontId="43" fillId="22" borderId="128" xfId="0" applyNumberFormat="1" applyFont="1" applyFill="1" applyBorder="1" applyAlignment="1">
      <alignment horizontal="center" vertical="center" wrapText="1"/>
    </xf>
    <xf numFmtId="0" fontId="23" fillId="8" borderId="129" xfId="0" applyNumberFormat="1" applyFont="1" applyFill="1" applyBorder="1" applyAlignment="1">
      <alignment horizontal="center" vertical="center" wrapText="1"/>
    </xf>
    <xf numFmtId="0" fontId="23" fillId="8" borderId="69" xfId="0" applyNumberFormat="1" applyFont="1" applyFill="1" applyBorder="1" applyAlignment="1">
      <alignment horizontal="center" vertical="center" wrapText="1"/>
    </xf>
    <xf numFmtId="0" fontId="23" fillId="8" borderId="130" xfId="0" applyNumberFormat="1" applyFont="1" applyFill="1" applyBorder="1" applyAlignment="1">
      <alignment horizontal="center" vertical="center" wrapText="1"/>
    </xf>
    <xf numFmtId="0" fontId="23" fillId="8" borderId="131" xfId="0" applyNumberFormat="1" applyFont="1" applyFill="1" applyBorder="1"/>
    <xf numFmtId="0" fontId="23" fillId="8" borderId="88" xfId="0" applyNumberFormat="1" applyFont="1" applyFill="1" applyBorder="1" applyAlignment="1">
      <alignment horizontal="left"/>
    </xf>
    <xf numFmtId="0" fontId="23" fillId="8" borderId="89" xfId="0" applyNumberFormat="1" applyFont="1" applyFill="1" applyBorder="1" applyAlignment="1">
      <alignment horizontal="left"/>
    </xf>
    <xf numFmtId="0" fontId="23" fillId="8" borderId="90" xfId="0" applyNumberFormat="1" applyFont="1" applyFill="1" applyBorder="1" applyAlignment="1">
      <alignment horizontal="left"/>
    </xf>
    <xf numFmtId="0" fontId="27" fillId="8" borderId="132" xfId="0" applyNumberFormat="1" applyFont="1" applyFill="1" applyBorder="1" applyAlignment="1">
      <alignment horizontal="center" vertical="center"/>
    </xf>
    <xf numFmtId="0" fontId="23" fillId="8" borderId="84" xfId="0" applyNumberFormat="1" applyFont="1" applyFill="1" applyBorder="1" applyAlignment="1">
      <alignment horizontal="left"/>
    </xf>
    <xf numFmtId="0" fontId="30" fillId="8" borderId="27" xfId="0" applyNumberFormat="1" applyFont="1" applyFill="1" applyBorder="1"/>
    <xf numFmtId="0" fontId="30" fillId="8" borderId="85" xfId="0" applyNumberFormat="1" applyFont="1" applyFill="1" applyBorder="1" applyAlignment="1">
      <alignment horizontal="center" vertical="center"/>
    </xf>
    <xf numFmtId="0" fontId="23" fillId="8" borderId="85" xfId="0" applyNumberFormat="1" applyFont="1" applyFill="1" applyBorder="1" applyAlignment="1">
      <alignment horizontal="left"/>
    </xf>
    <xf numFmtId="0" fontId="30" fillId="8" borderId="27" xfId="0" applyNumberFormat="1" applyFont="1" applyFill="1" applyBorder="1" applyAlignment="1">
      <alignment wrapText="1"/>
    </xf>
    <xf numFmtId="0" fontId="30" fillId="8" borderId="101" xfId="0" applyNumberFormat="1" applyFont="1" applyFill="1" applyBorder="1" applyAlignment="1">
      <alignment horizontal="center" vertical="center"/>
    </xf>
    <xf numFmtId="0" fontId="38" fillId="2" borderId="133" xfId="0" applyNumberFormat="1" applyFont="1" applyFill="1" applyBorder="1"/>
    <xf numFmtId="0" fontId="44" fillId="2" borderId="117" xfId="0" applyNumberFormat="1" applyFont="1" applyFill="1" applyBorder="1" applyAlignment="1">
      <alignment horizontal="center" vertical="center"/>
    </xf>
    <xf numFmtId="2" fontId="38" fillId="2" borderId="118" xfId="0" applyNumberFormat="1" applyFont="1" applyFill="1" applyBorder="1" applyAlignment="1">
      <alignment horizontal="center"/>
    </xf>
    <xf numFmtId="0" fontId="38" fillId="2" borderId="118" xfId="0" applyNumberFormat="1" applyFont="1" applyFill="1" applyBorder="1" applyAlignment="1">
      <alignment horizontal="center"/>
    </xf>
    <xf numFmtId="0" fontId="23" fillId="8" borderId="134" xfId="0" applyNumberFormat="1" applyFont="1" applyFill="1" applyBorder="1" applyAlignment="1">
      <alignment horizontal="center" vertical="center" wrapText="1"/>
    </xf>
    <xf numFmtId="0" fontId="38" fillId="8" borderId="93" xfId="0" applyNumberFormat="1" applyFont="1" applyFill="1" applyBorder="1"/>
    <xf numFmtId="0" fontId="44" fillId="8" borderId="93" xfId="0" applyNumberFormat="1" applyFont="1" applyFill="1" applyBorder="1" applyAlignment="1">
      <alignment horizontal="center" vertical="center"/>
    </xf>
    <xf numFmtId="2" fontId="38" fillId="8" borderId="93" xfId="0" applyNumberFormat="1" applyFont="1" applyFill="1" applyBorder="1" applyAlignment="1">
      <alignment horizontal="center"/>
    </xf>
    <xf numFmtId="0" fontId="38" fillId="8" borderId="93" xfId="0" applyNumberFormat="1" applyFont="1" applyFill="1" applyBorder="1" applyAlignment="1">
      <alignment horizontal="center"/>
    </xf>
    <xf numFmtId="0" fontId="22" fillId="8" borderId="135" xfId="0" applyNumberFormat="1" applyFont="1" applyFill="1" applyBorder="1" applyAlignment="1">
      <alignment horizontal="center"/>
    </xf>
    <xf numFmtId="0" fontId="23" fillId="8" borderId="100" xfId="0" applyNumberFormat="1" applyFont="1" applyFill="1" applyBorder="1" applyAlignment="1">
      <alignment horizontal="center" vertical="center" wrapText="1"/>
    </xf>
    <xf numFmtId="0" fontId="22" fillId="8" borderId="80" xfId="0" applyNumberFormat="1" applyFont="1" applyFill="1" applyBorder="1"/>
    <xf numFmtId="49" fontId="27" fillId="8" borderId="101" xfId="0" applyNumberFormat="1" applyFont="1" applyFill="1" applyBorder="1" applyAlignment="1">
      <alignment horizontal="center" vertical="center"/>
    </xf>
    <xf numFmtId="0" fontId="22" fillId="8" borderId="86" xfId="0" applyNumberFormat="1" applyFont="1" applyFill="1" applyBorder="1"/>
    <xf numFmtId="0" fontId="45" fillId="8" borderId="102" xfId="0" applyNumberFormat="1" applyFont="1" applyFill="1" applyBorder="1" applyAlignment="1">
      <alignment horizontal="left"/>
    </xf>
    <xf numFmtId="0" fontId="45" fillId="8" borderId="89" xfId="0" applyNumberFormat="1" applyFont="1" applyFill="1" applyBorder="1" applyAlignment="1">
      <alignment horizontal="left"/>
    </xf>
    <xf numFmtId="49" fontId="27" fillId="8" borderId="85" xfId="0" applyNumberFormat="1" applyFont="1" applyFill="1" applyBorder="1" applyAlignment="1">
      <alignment horizontal="center" vertical="center"/>
    </xf>
    <xf numFmtId="2" fontId="24" fillId="8" borderId="88" xfId="0" applyNumberFormat="1" applyFont="1" applyFill="1" applyBorder="1" applyAlignment="1">
      <alignment horizontal="center" vertical="center"/>
    </xf>
    <xf numFmtId="0" fontId="23" fillId="8" borderId="83" xfId="0" applyNumberFormat="1" applyFont="1" applyFill="1" applyBorder="1" applyAlignment="1">
      <alignment wrapText="1"/>
    </xf>
    <xf numFmtId="0" fontId="29" fillId="8" borderId="26" xfId="0" applyNumberFormat="1" applyFont="1" applyFill="1" applyBorder="1" applyAlignment="1">
      <alignment wrapText="1"/>
    </xf>
    <xf numFmtId="49" fontId="23" fillId="8" borderId="138" xfId="0" applyNumberFormat="1" applyFont="1" applyFill="1" applyBorder="1" applyAlignment="1">
      <alignment horizontal="center" vertical="center"/>
    </xf>
    <xf numFmtId="0" fontId="22" fillId="8" borderId="138" xfId="0" applyNumberFormat="1" applyFont="1" applyFill="1" applyBorder="1"/>
    <xf numFmtId="0" fontId="22" fillId="8" borderId="81" xfId="0" applyNumberFormat="1" applyFont="1" applyFill="1" applyBorder="1" applyAlignment="1">
      <alignment horizontal="center"/>
    </xf>
    <xf numFmtId="49" fontId="27" fillId="8" borderId="85" xfId="0" applyNumberFormat="1" applyFont="1" applyFill="1" applyBorder="1" applyAlignment="1">
      <alignment horizontal="center" vertical="center" wrapText="1"/>
    </xf>
    <xf numFmtId="0" fontId="23" fillId="8" borderId="102" xfId="0" applyNumberFormat="1" applyFont="1" applyFill="1" applyBorder="1" applyAlignment="1">
      <alignment horizontal="left" vertical="center"/>
    </xf>
    <xf numFmtId="0" fontId="29" fillId="8" borderId="139" xfId="0" applyNumberFormat="1" applyFont="1" applyFill="1" applyBorder="1" applyAlignment="1">
      <alignment horizontal="left"/>
    </xf>
    <xf numFmtId="0" fontId="31" fillId="22" borderId="89" xfId="0" applyNumberFormat="1" applyFont="1" applyFill="1" applyBorder="1" applyAlignment="1">
      <alignment horizontal="center"/>
    </xf>
    <xf numFmtId="0" fontId="31" fillId="22" borderId="102" xfId="0" applyNumberFormat="1" applyFont="1" applyFill="1" applyBorder="1" applyAlignment="1">
      <alignment horizontal="center"/>
    </xf>
    <xf numFmtId="0" fontId="33" fillId="8" borderId="85" xfId="0" applyNumberFormat="1" applyFont="1" applyFill="1" applyBorder="1" applyAlignment="1">
      <alignment horizontal="left"/>
    </xf>
    <xf numFmtId="0" fontId="30" fillId="8" borderId="8" xfId="0" applyNumberFormat="1" applyFont="1" applyFill="1" applyBorder="1"/>
    <xf numFmtId="2" fontId="30" fillId="8" borderId="88" xfId="0" applyNumberFormat="1" applyFont="1" applyFill="1" applyBorder="1" applyAlignment="1">
      <alignment horizontal="center" vertical="center"/>
    </xf>
    <xf numFmtId="0" fontId="22" fillId="8" borderId="88" xfId="0" applyNumberFormat="1" applyFont="1" applyFill="1" applyBorder="1"/>
    <xf numFmtId="0" fontId="30" fillId="8" borderId="140" xfId="0" applyNumberFormat="1" applyFont="1" applyFill="1" applyBorder="1" applyAlignment="1">
      <alignment wrapText="1"/>
    </xf>
    <xf numFmtId="0" fontId="30" fillId="8" borderId="88" xfId="0" applyNumberFormat="1" applyFont="1" applyFill="1" applyBorder="1" applyAlignment="1">
      <alignment horizontal="center" vertical="center"/>
    </xf>
    <xf numFmtId="0" fontId="38" fillId="2" borderId="141" xfId="0" applyNumberFormat="1" applyFont="1" applyFill="1" applyBorder="1"/>
    <xf numFmtId="0" fontId="38" fillId="2" borderId="142" xfId="0" applyNumberFormat="1" applyFont="1" applyFill="1" applyBorder="1" applyAlignment="1">
      <alignment horizontal="center" vertical="center"/>
    </xf>
    <xf numFmtId="0" fontId="23" fillId="8" borderId="1" xfId="0" applyNumberFormat="1" applyFont="1" applyFill="1" applyBorder="1" applyAlignment="1">
      <alignment horizontal="center" vertical="center" wrapText="1"/>
    </xf>
    <xf numFmtId="0" fontId="38" fillId="8" borderId="0" xfId="0" applyNumberFormat="1" applyFont="1" applyFill="1"/>
    <xf numFmtId="0" fontId="38" fillId="8" borderId="0" xfId="0" applyNumberFormat="1" applyFont="1" applyFill="1" applyAlignment="1">
      <alignment horizontal="center" vertical="center"/>
    </xf>
    <xf numFmtId="2" fontId="38" fillId="8" borderId="125" xfId="0" applyNumberFormat="1" applyFont="1" applyFill="1" applyBorder="1" applyAlignment="1">
      <alignment horizontal="center" vertical="center"/>
    </xf>
    <xf numFmtId="2" fontId="38" fillId="8" borderId="127" xfId="0" applyNumberFormat="1" applyFont="1" applyFill="1" applyBorder="1" applyAlignment="1">
      <alignment horizontal="center" vertical="center"/>
    </xf>
    <xf numFmtId="2" fontId="38" fillId="8" borderId="127" xfId="0" applyNumberFormat="1" applyFont="1" applyFill="1" applyBorder="1" applyAlignment="1">
      <alignment horizontal="center"/>
    </xf>
    <xf numFmtId="0" fontId="22" fillId="8" borderId="143" xfId="0" applyNumberFormat="1" applyFont="1" applyFill="1" applyBorder="1" applyAlignment="1">
      <alignment horizontal="center"/>
    </xf>
    <xf numFmtId="0" fontId="23" fillId="8" borderId="80" xfId="0" applyNumberFormat="1" applyFont="1" applyFill="1" applyBorder="1" applyAlignment="1">
      <alignment horizontal="center" vertical="center" wrapText="1"/>
    </xf>
    <xf numFmtId="169" fontId="23" fillId="8" borderId="80" xfId="0" applyNumberFormat="1" applyFont="1" applyFill="1" applyBorder="1" applyAlignment="1">
      <alignment horizontal="center" vertical="center"/>
    </xf>
    <xf numFmtId="0" fontId="23" fillId="8" borderId="101" xfId="0" applyNumberFormat="1" applyFont="1" applyFill="1" applyBorder="1" applyAlignment="1">
      <alignment horizontal="left" vertical="center" wrapText="1"/>
    </xf>
    <xf numFmtId="0" fontId="30" fillId="8" borderId="144" xfId="0" applyNumberFormat="1" applyFont="1" applyFill="1" applyBorder="1"/>
    <xf numFmtId="170" fontId="30" fillId="8" borderId="85" xfId="0" applyNumberFormat="1" applyFont="1" applyFill="1" applyBorder="1" applyAlignment="1">
      <alignment horizontal="center"/>
    </xf>
    <xf numFmtId="49" fontId="27" fillId="8" borderId="121" xfId="0" applyNumberFormat="1" applyFont="1" applyFill="1" applyBorder="1" applyAlignment="1">
      <alignment horizontal="center" vertical="center"/>
    </xf>
    <xf numFmtId="0" fontId="30" fillId="8" borderId="144" xfId="0" applyNumberFormat="1" applyFont="1" applyFill="1" applyBorder="1" applyAlignment="1">
      <alignment wrapText="1"/>
    </xf>
    <xf numFmtId="0" fontId="30" fillId="8" borderId="89" xfId="0" applyNumberFormat="1" applyFont="1" applyFill="1" applyBorder="1" applyAlignment="1">
      <alignment horizontal="center" vertical="center"/>
    </xf>
    <xf numFmtId="0" fontId="38" fillId="2" borderId="145" xfId="0" applyNumberFormat="1" applyFont="1" applyFill="1" applyBorder="1" applyAlignment="1">
      <alignment horizontal="center" vertical="center"/>
    </xf>
    <xf numFmtId="0" fontId="22" fillId="2" borderId="119" xfId="0" applyNumberFormat="1" applyFont="1" applyFill="1" applyBorder="1"/>
    <xf numFmtId="0" fontId="39" fillId="22" borderId="146" xfId="0" applyNumberFormat="1" applyFont="1" applyFill="1" applyBorder="1" applyAlignment="1">
      <alignment horizontal="center" vertical="center"/>
    </xf>
    <xf numFmtId="0" fontId="23" fillId="8" borderId="147" xfId="0" applyNumberFormat="1" applyFont="1" applyFill="1" applyBorder="1" applyAlignment="1">
      <alignment horizontal="center" vertical="center" wrapText="1"/>
    </xf>
    <xf numFmtId="0" fontId="23" fillId="8" borderId="80" xfId="0" applyNumberFormat="1" applyFont="1" applyFill="1" applyBorder="1" applyAlignment="1">
      <alignment horizontal="center" vertical="center"/>
    </xf>
    <xf numFmtId="0" fontId="30" fillId="8" borderId="8" xfId="0" applyNumberFormat="1" applyFont="1" applyFill="1" applyBorder="1" applyAlignment="1">
      <alignment horizontal="left"/>
    </xf>
    <xf numFmtId="1" fontId="30" fillId="8" borderId="85" xfId="0" applyNumberFormat="1" applyFont="1" applyFill="1" applyBorder="1" applyAlignment="1">
      <alignment horizontal="center" vertical="center"/>
    </xf>
    <xf numFmtId="0" fontId="28" fillId="0" borderId="0" xfId="0" applyNumberFormat="1" applyFont="1"/>
    <xf numFmtId="2" fontId="24" fillId="8" borderId="148" xfId="0" applyNumberFormat="1" applyFont="1" applyFill="1" applyBorder="1" applyAlignment="1">
      <alignment horizontal="center" vertical="center"/>
    </xf>
    <xf numFmtId="0" fontId="22" fillId="8" borderId="148" xfId="0" applyNumberFormat="1" applyFont="1" applyFill="1" applyBorder="1" applyAlignment="1">
      <alignment horizontal="center"/>
    </xf>
    <xf numFmtId="165" fontId="24" fillId="8" borderId="148" xfId="0" applyNumberFormat="1" applyFont="1" applyFill="1" applyBorder="1" applyAlignment="1">
      <alignment horizontal="center"/>
    </xf>
    <xf numFmtId="3" fontId="24" fillId="8" borderId="148" xfId="0" applyNumberFormat="1" applyFont="1" applyFill="1" applyBorder="1" applyAlignment="1">
      <alignment horizontal="center" vertical="center"/>
    </xf>
    <xf numFmtId="0" fontId="28" fillId="8" borderId="149" xfId="0" applyNumberFormat="1" applyFont="1" applyFill="1" applyBorder="1" applyAlignment="1">
      <alignment horizontal="center"/>
    </xf>
    <xf numFmtId="0" fontId="30" fillId="8" borderId="8" xfId="0" applyNumberFormat="1" applyFont="1" applyFill="1" applyBorder="1" applyAlignment="1">
      <alignment wrapText="1"/>
    </xf>
    <xf numFmtId="0" fontId="39" fillId="22" borderId="138" xfId="0" applyNumberFormat="1" applyFont="1" applyFill="1" applyBorder="1" applyAlignment="1">
      <alignment horizontal="center" vertical="center"/>
    </xf>
    <xf numFmtId="49" fontId="23" fillId="8" borderId="100" xfId="0" applyNumberFormat="1" applyFont="1" applyFill="1" applyBorder="1" applyAlignment="1">
      <alignment horizontal="center" vertical="center"/>
    </xf>
    <xf numFmtId="0" fontId="30" fillId="8" borderId="150" xfId="0" applyNumberFormat="1" applyFont="1" applyFill="1" applyBorder="1" applyAlignment="1">
      <alignment horizontal="left"/>
    </xf>
    <xf numFmtId="49" fontId="27" fillId="8" borderId="89" xfId="0" applyNumberFormat="1" applyFont="1" applyFill="1" applyBorder="1" applyAlignment="1">
      <alignment horizontal="center" vertical="center"/>
    </xf>
    <xf numFmtId="0" fontId="25" fillId="8" borderId="88" xfId="0" applyNumberFormat="1" applyFont="1" applyFill="1" applyBorder="1" applyAlignment="1">
      <alignment horizontal="center"/>
    </xf>
    <xf numFmtId="1" fontId="23" fillId="8" borderId="85" xfId="0" applyNumberFormat="1" applyFont="1" applyFill="1" applyBorder="1" applyAlignment="1">
      <alignment horizontal="center"/>
    </xf>
    <xf numFmtId="0" fontId="33" fillId="8" borderId="102" xfId="0" applyNumberFormat="1" applyFont="1" applyFill="1" applyBorder="1" applyAlignment="1">
      <alignment horizontal="left" wrapText="1"/>
    </xf>
    <xf numFmtId="0" fontId="30" fillId="8" borderId="150" xfId="0" applyNumberFormat="1" applyFont="1" applyFill="1" applyBorder="1"/>
    <xf numFmtId="0" fontId="30" fillId="8" borderId="150" xfId="0" applyNumberFormat="1" applyFont="1" applyFill="1" applyBorder="1" applyAlignment="1">
      <alignment wrapText="1"/>
    </xf>
    <xf numFmtId="164" fontId="30" fillId="8" borderId="85" xfId="0" applyNumberFormat="1" applyFont="1" applyFill="1" applyBorder="1" applyAlignment="1">
      <alignment horizontal="center" vertical="center"/>
    </xf>
    <xf numFmtId="0" fontId="23" fillId="8" borderId="151" xfId="0" applyNumberFormat="1" applyFont="1" applyFill="1" applyBorder="1" applyAlignment="1">
      <alignment horizontal="center" vertical="center" wrapText="1"/>
    </xf>
    <xf numFmtId="0" fontId="38" fillId="8" borderId="152" xfId="0" applyNumberFormat="1" applyFont="1" applyFill="1" applyBorder="1"/>
    <xf numFmtId="0" fontId="30" fillId="8" borderId="144" xfId="0" applyNumberFormat="1" applyFont="1" applyFill="1" applyBorder="1" applyAlignment="1">
      <alignment horizontal="left"/>
    </xf>
    <xf numFmtId="0" fontId="30" fillId="8" borderId="83" xfId="0" applyNumberFormat="1" applyFont="1" applyFill="1" applyBorder="1"/>
    <xf numFmtId="0" fontId="30" fillId="8" borderId="83" xfId="0" applyNumberFormat="1" applyFont="1" applyFill="1" applyBorder="1" applyAlignment="1">
      <alignment wrapText="1"/>
    </xf>
    <xf numFmtId="49" fontId="30" fillId="8" borderId="121" xfId="0" applyNumberFormat="1" applyFont="1" applyFill="1" applyBorder="1" applyAlignment="1">
      <alignment horizontal="center" vertical="center"/>
    </xf>
    <xf numFmtId="2" fontId="30" fillId="8" borderId="108" xfId="0" applyNumberFormat="1" applyFont="1" applyFill="1" applyBorder="1" applyAlignment="1">
      <alignment horizontal="center" vertical="center"/>
    </xf>
    <xf numFmtId="4" fontId="30" fillId="8" borderId="108" xfId="0" applyNumberFormat="1" applyFont="1" applyFill="1" applyBorder="1" applyAlignment="1">
      <alignment horizontal="center" vertical="center"/>
    </xf>
    <xf numFmtId="49" fontId="38" fillId="2" borderId="145" xfId="0" applyNumberFormat="1" applyFont="1" applyFill="1" applyBorder="1" applyAlignment="1">
      <alignment horizontal="center" vertical="center"/>
    </xf>
    <xf numFmtId="2" fontId="38" fillId="2" borderId="85" xfId="0" applyNumberFormat="1" applyFont="1" applyFill="1" applyBorder="1" applyAlignment="1">
      <alignment horizontal="center" vertical="center"/>
    </xf>
    <xf numFmtId="4" fontId="38" fillId="2" borderId="85" xfId="0" applyNumberFormat="1" applyFont="1" applyFill="1" applyBorder="1" applyAlignment="1">
      <alignment horizontal="center" vertical="center"/>
    </xf>
    <xf numFmtId="0" fontId="22" fillId="2" borderId="153" xfId="0" applyNumberFormat="1" applyFont="1" applyFill="1" applyBorder="1"/>
    <xf numFmtId="0" fontId="23" fillId="8" borderId="0" xfId="0" applyNumberFormat="1" applyFont="1" applyFill="1" applyAlignment="1">
      <alignment horizontal="center" vertical="center" wrapText="1"/>
    </xf>
    <xf numFmtId="49" fontId="38" fillId="8" borderId="0" xfId="0" applyNumberFormat="1" applyFont="1" applyFill="1" applyAlignment="1">
      <alignment horizontal="center" vertical="center"/>
    </xf>
    <xf numFmtId="2" fontId="38" fillId="23" borderId="85" xfId="0" applyNumberFormat="1" applyFont="1" applyFill="1" applyBorder="1" applyAlignment="1">
      <alignment horizontal="center" vertical="center"/>
    </xf>
    <xf numFmtId="4" fontId="38" fillId="23" borderId="85" xfId="0" applyNumberFormat="1" applyFont="1" applyFill="1" applyBorder="1" applyAlignment="1">
      <alignment horizontal="center" vertical="center"/>
    </xf>
    <xf numFmtId="0" fontId="22" fillId="8" borderId="0" xfId="0" applyNumberFormat="1" applyFont="1" applyFill="1"/>
    <xf numFmtId="0" fontId="22" fillId="8" borderId="0" xfId="0" applyNumberFormat="1" applyFont="1" applyFill="1"/>
    <xf numFmtId="0" fontId="46" fillId="8" borderId="154" xfId="0" applyNumberFormat="1" applyFont="1" applyFill="1" applyBorder="1"/>
    <xf numFmtId="0" fontId="46" fillId="8" borderId="84" xfId="0" applyNumberFormat="1" applyFont="1" applyFill="1" applyBorder="1"/>
    <xf numFmtId="2" fontId="46" fillId="21" borderId="85" xfId="0" applyNumberFormat="1" applyFont="1" applyFill="1" applyBorder="1" applyAlignment="1">
      <alignment horizontal="center"/>
    </xf>
    <xf numFmtId="0" fontId="46" fillId="21" borderId="85" xfId="0" applyNumberFormat="1" applyFont="1" applyFill="1" applyBorder="1" applyAlignment="1">
      <alignment horizontal="center"/>
    </xf>
    <xf numFmtId="0" fontId="22" fillId="8" borderId="132" xfId="0" applyNumberFormat="1" applyFont="1" applyFill="1" applyBorder="1"/>
    <xf numFmtId="0" fontId="25" fillId="22" borderId="99" xfId="0" applyNumberFormat="1" applyFont="1" applyFill="1" applyBorder="1" applyAlignment="1">
      <alignment horizontal="center" wrapText="1"/>
    </xf>
    <xf numFmtId="0" fontId="29" fillId="8" borderId="83" xfId="0" applyNumberFormat="1" applyFont="1" applyFill="1" applyBorder="1" applyAlignment="1">
      <alignment horizontal="left"/>
    </xf>
    <xf numFmtId="0" fontId="29" fillId="8" borderId="83" xfId="0" applyNumberFormat="1" applyFont="1" applyFill="1" applyBorder="1"/>
    <xf numFmtId="0" fontId="36" fillId="8" borderId="83" xfId="0" applyNumberFormat="1" applyFont="1" applyFill="1" applyBorder="1" applyAlignment="1">
      <alignment horizontal="left" vertical="center" wrapText="1"/>
    </xf>
    <xf numFmtId="0" fontId="37" fillId="8" borderId="85" xfId="0" applyNumberFormat="1" applyFont="1" applyFill="1" applyBorder="1" applyAlignment="1">
      <alignment horizontal="center" vertical="center" wrapText="1"/>
    </xf>
    <xf numFmtId="49" fontId="38" fillId="2" borderId="117" xfId="0" applyNumberFormat="1" applyFont="1" applyFill="1" applyBorder="1" applyAlignment="1">
      <alignment horizontal="center" vertical="center"/>
    </xf>
    <xf numFmtId="4" fontId="38" fillId="2" borderId="118" xfId="0" applyNumberFormat="1" applyFont="1" applyFill="1" applyBorder="1" applyAlignment="1">
      <alignment horizontal="center"/>
    </xf>
    <xf numFmtId="0" fontId="39" fillId="22" borderId="78" xfId="0" applyNumberFormat="1" applyFont="1" applyFill="1" applyBorder="1" applyAlignment="1">
      <alignment horizontal="center" vertical="center"/>
    </xf>
    <xf numFmtId="0" fontId="29" fillId="8" borderId="156" xfId="0" applyNumberFormat="1" applyFont="1" applyFill="1" applyBorder="1" applyAlignment="1">
      <alignment horizontal="left"/>
    </xf>
    <xf numFmtId="0" fontId="29" fillId="8" borderId="156" xfId="0" applyNumberFormat="1" applyFont="1" applyFill="1" applyBorder="1"/>
    <xf numFmtId="0" fontId="29" fillId="8" borderId="156" xfId="0" applyNumberFormat="1" applyFont="1" applyFill="1" applyBorder="1" applyAlignment="1">
      <alignment wrapText="1"/>
    </xf>
    <xf numFmtId="0" fontId="42" fillId="8" borderId="89" xfId="0" applyNumberFormat="1" applyFont="1" applyFill="1" applyBorder="1" applyAlignment="1">
      <alignment horizontal="center" vertical="center"/>
    </xf>
    <xf numFmtId="0" fontId="38" fillId="2" borderId="91" xfId="0" applyNumberFormat="1" applyFont="1" applyFill="1" applyBorder="1"/>
    <xf numFmtId="0" fontId="43" fillId="22" borderId="98" xfId="0" applyNumberFormat="1" applyFont="1" applyFill="1" applyBorder="1" applyAlignment="1">
      <alignment horizontal="center" vertical="center" wrapText="1"/>
    </xf>
    <xf numFmtId="0" fontId="23" fillId="8" borderId="158" xfId="0" applyNumberFormat="1" applyFont="1" applyFill="1" applyBorder="1" applyAlignment="1">
      <alignment horizontal="center" vertical="center" wrapText="1"/>
    </xf>
    <xf numFmtId="0" fontId="23" fillId="8" borderId="159" xfId="0" applyNumberFormat="1" applyFont="1" applyFill="1" applyBorder="1"/>
    <xf numFmtId="0" fontId="24" fillId="8" borderId="148" xfId="0" applyNumberFormat="1" applyFont="1" applyFill="1" applyBorder="1" applyAlignment="1">
      <alignment horizontal="center" vertical="center"/>
    </xf>
    <xf numFmtId="0" fontId="28" fillId="8" borderId="149" xfId="0" applyNumberFormat="1" applyFont="1" applyFill="1" applyBorder="1" applyAlignment="1">
      <alignment horizontal="center" vertical="center"/>
    </xf>
    <xf numFmtId="49" fontId="27" fillId="8" borderId="88" xfId="0" applyNumberFormat="1" applyFont="1" applyFill="1" applyBorder="1" applyAlignment="1">
      <alignment horizontal="center" vertical="center" wrapText="1"/>
    </xf>
    <xf numFmtId="0" fontId="23" fillId="8" borderId="160" xfId="0" applyNumberFormat="1" applyFont="1" applyFill="1" applyBorder="1" applyAlignment="1">
      <alignment horizontal="left"/>
    </xf>
    <xf numFmtId="0" fontId="23" fillId="8" borderId="159" xfId="0" applyNumberFormat="1" applyFont="1" applyFill="1" applyBorder="1" applyAlignment="1">
      <alignment horizontal="left"/>
    </xf>
    <xf numFmtId="0" fontId="30" fillId="8" borderId="156" xfId="0" applyNumberFormat="1" applyFont="1" applyFill="1" applyBorder="1"/>
    <xf numFmtId="0" fontId="30" fillId="8" borderId="156" xfId="0" applyNumberFormat="1" applyFont="1" applyFill="1" applyBorder="1" applyAlignment="1">
      <alignment wrapText="1"/>
    </xf>
    <xf numFmtId="0" fontId="44" fillId="2" borderId="145" xfId="0" applyNumberFormat="1" applyFont="1" applyFill="1" applyBorder="1" applyAlignment="1">
      <alignment horizontal="center" vertical="center"/>
    </xf>
    <xf numFmtId="0" fontId="23" fillId="8" borderId="87" xfId="0" applyNumberFormat="1" applyFont="1" applyFill="1" applyBorder="1" applyAlignment="1">
      <alignment horizontal="left" wrapText="1"/>
    </xf>
    <xf numFmtId="0" fontId="45" fillId="8" borderId="87" xfId="0" applyNumberFormat="1" applyFont="1" applyFill="1" applyBorder="1" applyAlignment="1">
      <alignment horizontal="left"/>
    </xf>
    <xf numFmtId="49" fontId="27" fillId="8" borderId="88" xfId="0" applyNumberFormat="1" applyFont="1" applyFill="1" applyBorder="1" applyAlignment="1">
      <alignment horizontal="center" vertical="center"/>
    </xf>
    <xf numFmtId="0" fontId="29" fillId="8" borderId="161" xfId="0" applyNumberFormat="1" applyFont="1" applyFill="1" applyBorder="1" applyAlignment="1">
      <alignment wrapText="1"/>
    </xf>
    <xf numFmtId="49" fontId="27" fillId="8" borderId="108" xfId="0" applyNumberFormat="1" applyFont="1" applyFill="1" applyBorder="1" applyAlignment="1">
      <alignment horizontal="center" vertical="center"/>
    </xf>
    <xf numFmtId="0" fontId="23" fillId="8" borderId="88" xfId="0" applyNumberFormat="1" applyFont="1" applyFill="1" applyBorder="1" applyAlignment="1">
      <alignment horizontal="left" wrapText="1"/>
    </xf>
    <xf numFmtId="1" fontId="32" fillId="8" borderId="85" xfId="0" applyNumberFormat="1" applyFont="1" applyFill="1" applyBorder="1" applyAlignment="1">
      <alignment horizontal="center" vertical="center"/>
    </xf>
    <xf numFmtId="0" fontId="4" fillId="0" borderId="158" xfId="0" applyNumberFormat="1" applyFont="1" applyBorder="1"/>
    <xf numFmtId="0" fontId="7" fillId="2" borderId="1" xfId="0" applyNumberFormat="1" applyFont="1" applyFill="1" applyBorder="1"/>
    <xf numFmtId="0" fontId="7" fillId="2" borderId="2" xfId="0" applyNumberFormat="1" applyFont="1" applyFill="1" applyBorder="1"/>
    <xf numFmtId="0" fontId="7" fillId="2" borderId="3" xfId="0" applyNumberFormat="1" applyFont="1" applyFill="1" applyBorder="1"/>
    <xf numFmtId="0" fontId="8" fillId="6" borderId="17" xfId="0" applyNumberFormat="1" applyFont="1" applyFill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0" fontId="7" fillId="7" borderId="18" xfId="0" applyNumberFormat="1" applyFont="1" applyFill="1" applyBorder="1" applyAlignment="1">
      <alignment horizontal="center"/>
    </xf>
    <xf numFmtId="0" fontId="7" fillId="3" borderId="20" xfId="0" applyNumberFormat="1" applyFont="1" applyFill="1" applyBorder="1"/>
    <xf numFmtId="0" fontId="10" fillId="5" borderId="10" xfId="0" applyNumberFormat="1" applyFont="1" applyFill="1" applyBorder="1"/>
    <xf numFmtId="0" fontId="10" fillId="19" borderId="18" xfId="0" applyNumberFormat="1" applyFont="1" applyFill="1" applyBorder="1" applyAlignment="1">
      <alignment wrapText="1"/>
    </xf>
    <xf numFmtId="0" fontId="11" fillId="11" borderId="15" xfId="0" applyNumberFormat="1" applyFont="1" applyFill="1" applyBorder="1" applyAlignment="1">
      <alignment horizontal="center" wrapText="1"/>
    </xf>
    <xf numFmtId="0" fontId="1" fillId="11" borderId="18" xfId="0" applyNumberFormat="1" applyFont="1" applyFill="1" applyBorder="1" applyAlignment="1">
      <alignment wrapText="1"/>
    </xf>
    <xf numFmtId="0" fontId="10" fillId="15" borderId="18" xfId="0" applyNumberFormat="1" applyFont="1" applyFill="1" applyBorder="1" applyAlignment="1">
      <alignment wrapText="1"/>
    </xf>
    <xf numFmtId="0" fontId="10" fillId="17" borderId="15" xfId="0" applyNumberFormat="1" applyFont="1" applyFill="1" applyBorder="1" applyAlignment="1">
      <alignment wrapText="1"/>
    </xf>
    <xf numFmtId="0" fontId="10" fillId="17" borderId="45" xfId="0" applyNumberFormat="1" applyFont="1" applyFill="1" applyBorder="1" applyAlignment="1">
      <alignment horizontal="center" wrapText="1"/>
    </xf>
    <xf numFmtId="0" fontId="10" fillId="17" borderId="45" xfId="0" applyNumberFormat="1" applyFont="1" applyFill="1" applyBorder="1" applyAlignment="1">
      <alignment horizontal="center" vertical="center" wrapText="1"/>
    </xf>
    <xf numFmtId="0" fontId="10" fillId="24" borderId="15" xfId="0" applyNumberFormat="1" applyFont="1" applyFill="1" applyBorder="1" applyAlignment="1">
      <alignment wrapText="1"/>
    </xf>
    <xf numFmtId="0" fontId="11" fillId="24" borderId="45" xfId="0" applyNumberFormat="1" applyFont="1" applyFill="1" applyBorder="1" applyAlignment="1">
      <alignment wrapText="1"/>
    </xf>
    <xf numFmtId="0" fontId="10" fillId="24" borderId="10" xfId="0" applyNumberFormat="1" applyFont="1" applyFill="1" applyBorder="1"/>
    <xf numFmtId="0" fontId="11" fillId="24" borderId="10" xfId="0" applyNumberFormat="1" applyFont="1" applyFill="1" applyBorder="1" applyAlignment="1">
      <alignment wrapText="1"/>
    </xf>
    <xf numFmtId="0" fontId="10" fillId="24" borderId="45" xfId="0" applyNumberFormat="1" applyFont="1" applyFill="1" applyBorder="1" applyAlignment="1">
      <alignment wrapText="1"/>
    </xf>
    <xf numFmtId="0" fontId="11" fillId="24" borderId="10" xfId="0" applyNumberFormat="1" applyFont="1" applyFill="1" applyBorder="1" applyAlignment="1">
      <alignment horizontal="center" wrapText="1"/>
    </xf>
    <xf numFmtId="0" fontId="10" fillId="24" borderId="45" xfId="0" applyNumberFormat="1" applyFont="1" applyFill="1" applyBorder="1" applyAlignment="1">
      <alignment horizontal="center" wrapText="1"/>
    </xf>
    <xf numFmtId="0" fontId="1" fillId="24" borderId="13" xfId="0" applyNumberFormat="1" applyFont="1" applyFill="1" applyBorder="1" applyAlignment="1">
      <alignment wrapText="1"/>
    </xf>
    <xf numFmtId="0" fontId="11" fillId="13" borderId="15" xfId="0" applyNumberFormat="1" applyFont="1" applyFill="1" applyBorder="1" applyAlignment="1">
      <alignment wrapText="1"/>
    </xf>
    <xf numFmtId="0" fontId="10" fillId="13" borderId="66" xfId="0" applyNumberFormat="1" applyFont="1" applyFill="1" applyBorder="1" applyAlignment="1">
      <alignment horizontal="center"/>
    </xf>
    <xf numFmtId="0" fontId="10" fillId="5" borderId="65" xfId="0" applyNumberFormat="1" applyFont="1" applyFill="1" applyBorder="1" applyAlignment="1">
      <alignment wrapText="1"/>
    </xf>
    <xf numFmtId="0" fontId="10" fillId="13" borderId="10" xfId="0" applyNumberFormat="1" applyFont="1" applyFill="1" applyBorder="1" applyAlignment="1">
      <alignment wrapText="1"/>
    </xf>
    <xf numFmtId="0" fontId="10" fillId="13" borderId="11" xfId="0" applyNumberFormat="1" applyFont="1" applyFill="1" applyBorder="1" applyAlignment="1">
      <alignment wrapText="1"/>
    </xf>
    <xf numFmtId="0" fontId="10" fillId="13" borderId="67" xfId="0" applyNumberFormat="1" applyFont="1" applyFill="1" applyBorder="1" applyAlignment="1">
      <alignment wrapText="1"/>
    </xf>
    <xf numFmtId="0" fontId="10" fillId="13" borderId="93" xfId="0" applyNumberFormat="1" applyFont="1" applyFill="1" applyBorder="1" applyAlignment="1">
      <alignment wrapText="1"/>
    </xf>
    <xf numFmtId="0" fontId="1" fillId="4" borderId="18" xfId="0" applyNumberFormat="1" applyFont="1" applyFill="1" applyBorder="1" applyAlignment="1">
      <alignment wrapText="1"/>
    </xf>
    <xf numFmtId="0" fontId="8" fillId="7" borderId="22" xfId="0" applyNumberFormat="1" applyFont="1" applyFill="1" applyBorder="1" applyAlignment="1">
      <alignment horizontal="center"/>
    </xf>
    <xf numFmtId="0" fontId="1" fillId="3" borderId="24" xfId="0" applyNumberFormat="1" applyFont="1" applyFill="1" applyBorder="1"/>
    <xf numFmtId="0" fontId="1" fillId="0" borderId="162" xfId="0" applyNumberFormat="1" applyFont="1" applyBorder="1"/>
    <xf numFmtId="0" fontId="1" fillId="0" borderId="22" xfId="0" applyNumberFormat="1" applyFont="1" applyBorder="1"/>
    <xf numFmtId="0" fontId="1" fillId="19" borderId="43" xfId="0" applyNumberFormat="1" applyFont="1" applyFill="1" applyBorder="1"/>
    <xf numFmtId="0" fontId="1" fillId="11" borderId="21" xfId="0" applyNumberFormat="1" applyFont="1" applyFill="1" applyBorder="1"/>
    <xf numFmtId="0" fontId="1" fillId="15" borderId="43" xfId="0" applyNumberFormat="1" applyFont="1" applyFill="1" applyBorder="1"/>
    <xf numFmtId="0" fontId="1" fillId="15" borderId="0" xfId="0" applyNumberFormat="1" applyFont="1" applyFill="1"/>
    <xf numFmtId="0" fontId="1" fillId="17" borderId="26" xfId="0" applyNumberFormat="1" applyFont="1" applyFill="1" applyBorder="1" applyAlignment="1">
      <alignment horizontal="center"/>
    </xf>
    <xf numFmtId="0" fontId="1" fillId="24" borderId="26" xfId="0" applyNumberFormat="1" applyFont="1" applyFill="1" applyBorder="1" applyAlignment="1">
      <alignment horizontal="center"/>
    </xf>
    <xf numFmtId="0" fontId="1" fillId="24" borderId="22" xfId="0" applyNumberFormat="1" applyFont="1" applyFill="1" applyBorder="1"/>
    <xf numFmtId="0" fontId="13" fillId="24" borderId="22" xfId="0" applyNumberFormat="1" applyFont="1" applyFill="1" applyBorder="1"/>
    <xf numFmtId="0" fontId="1" fillId="24" borderId="43" xfId="0" applyNumberFormat="1" applyFont="1" applyFill="1" applyBorder="1"/>
    <xf numFmtId="0" fontId="1" fillId="24" borderId="43" xfId="0" applyNumberFormat="1" applyFont="1" applyFill="1" applyBorder="1" applyAlignment="1">
      <alignment horizontal="center"/>
    </xf>
    <xf numFmtId="0" fontId="1" fillId="24" borderId="22" xfId="0" applyNumberFormat="1" applyFont="1" applyFill="1" applyBorder="1" applyAlignment="1">
      <alignment horizontal="center"/>
    </xf>
    <xf numFmtId="0" fontId="1" fillId="24" borderId="48" xfId="0" applyNumberFormat="1" applyFont="1" applyFill="1" applyBorder="1"/>
    <xf numFmtId="0" fontId="13" fillId="24" borderId="24" xfId="0" applyNumberFormat="1" applyFont="1" applyFill="1" applyBorder="1"/>
    <xf numFmtId="0" fontId="1" fillId="13" borderId="22" xfId="0" applyNumberFormat="1" applyFont="1" applyFill="1" applyBorder="1" applyAlignment="1">
      <alignment horizontal="center"/>
    </xf>
    <xf numFmtId="0" fontId="1" fillId="17" borderId="27" xfId="0" applyNumberFormat="1" applyFont="1" applyFill="1" applyBorder="1" applyAlignment="1">
      <alignment horizontal="center"/>
    </xf>
    <xf numFmtId="0" fontId="1" fillId="24" borderId="27" xfId="0" applyNumberFormat="1" applyFont="1" applyFill="1" applyBorder="1" applyAlignment="1">
      <alignment horizontal="center"/>
    </xf>
    <xf numFmtId="0" fontId="1" fillId="24" borderId="28" xfId="0" applyNumberFormat="1" applyFont="1" applyFill="1" applyBorder="1"/>
    <xf numFmtId="0" fontId="13" fillId="24" borderId="28" xfId="0" applyNumberFormat="1" applyFont="1" applyFill="1" applyBorder="1"/>
    <xf numFmtId="0" fontId="1" fillId="24" borderId="28" xfId="0" applyNumberFormat="1" applyFont="1" applyFill="1" applyBorder="1" applyAlignment="1">
      <alignment horizontal="center"/>
    </xf>
    <xf numFmtId="0" fontId="13" fillId="24" borderId="30" xfId="0" applyNumberFormat="1" applyFont="1" applyFill="1" applyBorder="1"/>
    <xf numFmtId="0" fontId="1" fillId="24" borderId="56" xfId="0" applyNumberFormat="1" applyFont="1" applyFill="1" applyBorder="1"/>
    <xf numFmtId="0" fontId="1" fillId="24" borderId="59" xfId="0" applyNumberFormat="1" applyFont="1" applyFill="1" applyBorder="1"/>
    <xf numFmtId="0" fontId="1" fillId="24" borderId="60" xfId="0" applyNumberFormat="1" applyFont="1" applyFill="1" applyBorder="1"/>
    <xf numFmtId="0" fontId="1" fillId="24" borderId="11" xfId="0" applyNumberFormat="1" applyFont="1" applyFill="1" applyBorder="1"/>
    <xf numFmtId="0" fontId="1" fillId="24" borderId="61" xfId="0" applyNumberFormat="1" applyFont="1" applyFill="1" applyBorder="1"/>
    <xf numFmtId="0" fontId="1" fillId="24" borderId="63" xfId="0" applyNumberFormat="1" applyFont="1" applyFill="1" applyBorder="1"/>
    <xf numFmtId="0" fontId="1" fillId="24" borderId="30" xfId="0" applyNumberFormat="1" applyFont="1" applyFill="1" applyBorder="1"/>
    <xf numFmtId="0" fontId="1" fillId="11" borderId="0" xfId="0" applyNumberFormat="1" applyFont="1" applyFill="1"/>
    <xf numFmtId="0" fontId="1" fillId="17" borderId="38" xfId="0" applyNumberFormat="1" applyFont="1" applyFill="1" applyBorder="1" applyAlignment="1">
      <alignment horizontal="center"/>
    </xf>
    <xf numFmtId="0" fontId="1" fillId="24" borderId="38" xfId="0" applyNumberFormat="1" applyFont="1" applyFill="1" applyBorder="1" applyAlignment="1">
      <alignment horizontal="center"/>
    </xf>
    <xf numFmtId="0" fontId="1" fillId="24" borderId="39" xfId="0" applyNumberFormat="1" applyFont="1" applyFill="1" applyBorder="1"/>
    <xf numFmtId="0" fontId="13" fillId="24" borderId="39" xfId="0" applyNumberFormat="1" applyFont="1" applyFill="1" applyBorder="1"/>
    <xf numFmtId="0" fontId="1" fillId="24" borderId="39" xfId="0" applyNumberFormat="1" applyFont="1" applyFill="1" applyBorder="1" applyAlignment="1">
      <alignment horizontal="center"/>
    </xf>
    <xf numFmtId="0" fontId="1" fillId="24" borderId="41" xfId="0" applyNumberFormat="1" applyFont="1" applyFill="1" applyBorder="1"/>
    <xf numFmtId="0" fontId="1" fillId="13" borderId="40" xfId="0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0" fontId="8" fillId="3" borderId="6" xfId="0" applyNumberFormat="1" applyFont="1" applyFill="1" applyBorder="1" applyAlignment="1">
      <alignment horizontal="center"/>
    </xf>
    <xf numFmtId="0" fontId="8" fillId="3" borderId="7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23" fillId="21" borderId="5" xfId="0" applyNumberFormat="1" applyFont="1" applyFill="1" applyBorder="1" applyAlignment="1">
      <alignment horizontal="center" vertical="center" wrapText="1"/>
    </xf>
    <xf numFmtId="0" fontId="23" fillId="21" borderId="82" xfId="0" applyNumberFormat="1" applyFont="1" applyFill="1" applyBorder="1" applyAlignment="1">
      <alignment horizontal="center" vertical="center" wrapText="1"/>
    </xf>
    <xf numFmtId="0" fontId="23" fillId="21" borderId="74" xfId="0" applyNumberFormat="1" applyFont="1" applyFill="1" applyBorder="1" applyAlignment="1">
      <alignment horizontal="center" vertical="center" wrapText="1"/>
    </xf>
    <xf numFmtId="0" fontId="23" fillId="20" borderId="5" xfId="0" applyNumberFormat="1" applyFont="1" applyFill="1" applyBorder="1" applyAlignment="1">
      <alignment horizontal="center" vertical="center"/>
    </xf>
    <xf numFmtId="0" fontId="23" fillId="20" borderId="74" xfId="0" applyNumberFormat="1" applyFont="1" applyFill="1" applyBorder="1" applyAlignment="1">
      <alignment horizontal="center" vertical="center"/>
    </xf>
    <xf numFmtId="0" fontId="23" fillId="21" borderId="85" xfId="0" applyNumberFormat="1" applyFont="1" applyFill="1" applyBorder="1" applyAlignment="1">
      <alignment horizontal="center" vertical="center" wrapText="1"/>
    </xf>
    <xf numFmtId="0" fontId="23" fillId="21" borderId="113" xfId="0" applyNumberFormat="1" applyFont="1" applyFill="1" applyBorder="1" applyAlignment="1">
      <alignment horizontal="center" vertical="center" wrapText="1"/>
    </xf>
    <xf numFmtId="0" fontId="23" fillId="21" borderId="115" xfId="0" applyNumberFormat="1" applyFont="1" applyFill="1" applyBorder="1" applyAlignment="1">
      <alignment horizontal="center" vertical="center" wrapText="1"/>
    </xf>
    <xf numFmtId="0" fontId="23" fillId="21" borderId="98" xfId="0" applyNumberFormat="1" applyFont="1" applyFill="1" applyBorder="1" applyAlignment="1">
      <alignment horizontal="center" vertical="center" wrapText="1"/>
    </xf>
    <xf numFmtId="0" fontId="23" fillId="21" borderId="105" xfId="0" applyNumberFormat="1" applyFont="1" applyFill="1" applyBorder="1" applyAlignment="1">
      <alignment horizontal="center" vertical="center" wrapText="1"/>
    </xf>
    <xf numFmtId="0" fontId="23" fillId="8" borderId="96" xfId="0" applyNumberFormat="1" applyFont="1" applyFill="1" applyBorder="1" applyAlignment="1">
      <alignment horizontal="center" vertical="center" wrapText="1"/>
    </xf>
    <xf numFmtId="0" fontId="23" fillId="8" borderId="0" xfId="0" applyNumberFormat="1" applyFont="1" applyFill="1" applyAlignment="1">
      <alignment horizontal="center" vertical="center" wrapText="1"/>
    </xf>
    <xf numFmtId="0" fontId="23" fillId="8" borderId="97" xfId="0" applyNumberFormat="1" applyFont="1" applyFill="1" applyBorder="1" applyAlignment="1">
      <alignment horizontal="center" vertical="center" wrapText="1"/>
    </xf>
    <xf numFmtId="0" fontId="23" fillId="8" borderId="85" xfId="0" applyNumberFormat="1" applyFont="1" applyFill="1" applyBorder="1" applyAlignment="1">
      <alignment horizontal="center" vertical="center" wrapText="1"/>
    </xf>
    <xf numFmtId="0" fontId="23" fillId="8" borderId="110" xfId="0" applyNumberFormat="1" applyFont="1" applyFill="1" applyBorder="1" applyAlignment="1">
      <alignment horizontal="center" vertical="center" wrapText="1"/>
    </xf>
    <xf numFmtId="0" fontId="23" fillId="8" borderId="111" xfId="0" applyNumberFormat="1" applyFont="1" applyFill="1" applyBorder="1" applyAlignment="1">
      <alignment horizontal="center" vertical="center" wrapText="1"/>
    </xf>
    <xf numFmtId="0" fontId="38" fillId="8" borderId="121" xfId="0" applyNumberFormat="1" applyFont="1" applyFill="1" applyBorder="1" applyAlignment="1">
      <alignment horizontal="center"/>
    </xf>
    <xf numFmtId="0" fontId="38" fillId="8" borderId="122" xfId="0" applyNumberFormat="1" applyFont="1" applyFill="1" applyBorder="1" applyAlignment="1">
      <alignment horizontal="center"/>
    </xf>
    <xf numFmtId="0" fontId="38" fillId="8" borderId="123" xfId="0" applyNumberFormat="1" applyFont="1" applyFill="1" applyBorder="1" applyAlignment="1">
      <alignment horizontal="center"/>
    </xf>
    <xf numFmtId="0" fontId="23" fillId="8" borderId="5" xfId="0" applyNumberFormat="1" applyFont="1" applyFill="1" applyBorder="1" applyAlignment="1">
      <alignment horizontal="center" vertical="center" wrapText="1"/>
    </xf>
    <xf numFmtId="0" fontId="23" fillId="8" borderId="6" xfId="0" applyNumberFormat="1" applyFont="1" applyFill="1" applyBorder="1" applyAlignment="1">
      <alignment horizontal="center" vertical="center" wrapText="1"/>
    </xf>
    <xf numFmtId="0" fontId="23" fillId="8" borderId="7" xfId="0" applyNumberFormat="1" applyFont="1" applyFill="1" applyBorder="1" applyAlignment="1">
      <alignment horizontal="center" vertical="center" wrapText="1"/>
    </xf>
    <xf numFmtId="0" fontId="23" fillId="8" borderId="136" xfId="0" applyNumberFormat="1" applyFont="1" applyFill="1" applyBorder="1" applyAlignment="1">
      <alignment horizontal="center" vertical="center" wrapText="1"/>
    </xf>
    <xf numFmtId="0" fontId="23" fillId="8" borderId="137" xfId="0" applyNumberFormat="1" applyFont="1" applyFill="1" applyBorder="1" applyAlignment="1">
      <alignment horizontal="center" vertical="center" wrapText="1"/>
    </xf>
    <xf numFmtId="0" fontId="23" fillId="20" borderId="68" xfId="0" applyNumberFormat="1" applyFont="1" applyFill="1" applyBorder="1" applyAlignment="1">
      <alignment horizontal="center" vertical="center"/>
    </xf>
    <xf numFmtId="0" fontId="23" fillId="20" borderId="75" xfId="0" applyNumberFormat="1" applyFont="1" applyFill="1" applyBorder="1" applyAlignment="1">
      <alignment horizontal="center" vertical="center"/>
    </xf>
    <xf numFmtId="0" fontId="23" fillId="20" borderId="69" xfId="0" applyNumberFormat="1" applyFont="1" applyFill="1" applyBorder="1" applyAlignment="1">
      <alignment horizontal="center" vertical="center"/>
    </xf>
    <xf numFmtId="0" fontId="23" fillId="20" borderId="76" xfId="0" applyNumberFormat="1" applyFont="1" applyFill="1" applyBorder="1" applyAlignment="1">
      <alignment horizontal="center" vertical="center"/>
    </xf>
    <xf numFmtId="0" fontId="23" fillId="20" borderId="70" xfId="0" applyNumberFormat="1" applyFont="1" applyFill="1" applyBorder="1" applyAlignment="1">
      <alignment horizontal="center" vertical="center"/>
    </xf>
    <xf numFmtId="0" fontId="23" fillId="20" borderId="71" xfId="0" applyNumberFormat="1" applyFont="1" applyFill="1" applyBorder="1" applyAlignment="1">
      <alignment horizontal="center" vertical="center"/>
    </xf>
    <xf numFmtId="0" fontId="23" fillId="20" borderId="72" xfId="0" applyNumberFormat="1" applyFont="1" applyFill="1" applyBorder="1" applyAlignment="1">
      <alignment horizontal="center" vertical="center"/>
    </xf>
    <xf numFmtId="0" fontId="23" fillId="20" borderId="69" xfId="0" applyNumberFormat="1" applyFont="1" applyFill="1" applyBorder="1" applyAlignment="1">
      <alignment horizontal="center" vertical="top" wrapText="1"/>
    </xf>
    <xf numFmtId="0" fontId="23" fillId="20" borderId="76" xfId="0" applyNumberFormat="1" applyFont="1" applyFill="1" applyBorder="1" applyAlignment="1">
      <alignment horizontal="center" vertical="top" wrapText="1"/>
    </xf>
    <xf numFmtId="0" fontId="38" fillId="8" borderId="0" xfId="0" applyNumberFormat="1" applyFont="1" applyFill="1" applyAlignment="1">
      <alignment horizontal="center"/>
    </xf>
    <xf numFmtId="0" fontId="23" fillId="21" borderId="1" xfId="0" applyNumberFormat="1" applyFont="1" applyFill="1" applyBorder="1" applyAlignment="1">
      <alignment horizontal="center" vertical="center" wrapText="1"/>
    </xf>
    <xf numFmtId="0" fontId="23" fillId="21" borderId="155" xfId="0" applyNumberFormat="1" applyFont="1" applyFill="1" applyBorder="1" applyAlignment="1">
      <alignment horizontal="center" vertical="center" wrapText="1"/>
    </xf>
    <xf numFmtId="0" fontId="23" fillId="21" borderId="157" xfId="0" applyNumberFormat="1" applyFont="1" applyFill="1" applyBorder="1" applyAlignment="1">
      <alignment horizontal="center" vertical="center" wrapText="1"/>
    </xf>
    <xf numFmtId="0" fontId="48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8"/>
  <sheetViews>
    <sheetView workbookViewId="0">
      <pane xSplit="2" topLeftCell="C1" activePane="topRight" state="frozen"/>
      <selection pane="topRight"/>
    </sheetView>
  </sheetViews>
  <sheetFormatPr defaultColWidth="11.28515625" defaultRowHeight="12.75" customHeight="1" x14ac:dyDescent="0.2"/>
  <cols>
    <col min="1" max="1" width="20.42578125" customWidth="1"/>
    <col min="2" max="2" width="36.85546875" customWidth="1"/>
    <col min="3" max="3" width="14.28515625" customWidth="1"/>
    <col min="4" max="4" width="13.140625" customWidth="1"/>
    <col min="5" max="8" width="11.28515625" customWidth="1"/>
    <col min="9" max="13" width="13.42578125" customWidth="1"/>
    <col min="14" max="14" width="12.42578125" customWidth="1"/>
    <col min="15" max="15" width="11.28515625" hidden="1" customWidth="1"/>
    <col min="16" max="16" width="11.28515625" customWidth="1"/>
    <col min="17" max="17" width="14.28515625" customWidth="1"/>
    <col min="18" max="18" width="16.140625" customWidth="1"/>
    <col min="19" max="19" width="11.42578125" customWidth="1"/>
    <col min="20" max="21" width="11.42578125" hidden="1" customWidth="1"/>
  </cols>
  <sheetData>
    <row r="1" spans="2:18" ht="21.4" customHeight="1" x14ac:dyDescent="0.3">
      <c r="B1" s="1"/>
      <c r="C1" s="2"/>
      <c r="D1" s="2"/>
      <c r="E1" s="2"/>
      <c r="F1" s="3" t="s">
        <v>0</v>
      </c>
      <c r="G1" s="4"/>
      <c r="H1" s="4"/>
      <c r="I1" s="4"/>
      <c r="J1" s="4"/>
      <c r="K1" s="4"/>
      <c r="L1" s="5"/>
      <c r="M1" s="2"/>
      <c r="N1" s="2"/>
      <c r="O1" s="5"/>
      <c r="P1" s="5"/>
      <c r="Q1" s="5"/>
      <c r="R1" s="6" t="s">
        <v>1</v>
      </c>
    </row>
    <row r="2" spans="2:18" ht="24.95" customHeight="1" x14ac:dyDescent="0.25">
      <c r="B2" s="7" t="s">
        <v>2</v>
      </c>
      <c r="C2" s="794" t="s">
        <v>3</v>
      </c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6"/>
      <c r="P2" s="791" t="s">
        <v>4</v>
      </c>
      <c r="Q2" s="792"/>
      <c r="R2" s="793"/>
    </row>
    <row r="3" spans="2:18" ht="60" customHeight="1" x14ac:dyDescent="0.25"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2" t="s">
        <v>11</v>
      </c>
      <c r="I3" s="13" t="s">
        <v>12</v>
      </c>
      <c r="J3" s="11" t="s">
        <v>13</v>
      </c>
      <c r="K3" s="14" t="s">
        <v>14</v>
      </c>
      <c r="L3" s="15" t="s">
        <v>15</v>
      </c>
      <c r="M3" s="16" t="s">
        <v>16</v>
      </c>
      <c r="N3" s="17" t="s">
        <v>17</v>
      </c>
      <c r="O3" s="18" t="s">
        <v>13</v>
      </c>
      <c r="P3" s="19" t="s">
        <v>18</v>
      </c>
      <c r="Q3" s="20" t="s">
        <v>19</v>
      </c>
      <c r="R3" s="21" t="s">
        <v>20</v>
      </c>
    </row>
    <row r="4" spans="2:18" ht="18.399999999999999" customHeight="1" x14ac:dyDescent="0.25">
      <c r="B4" s="22" t="s">
        <v>21</v>
      </c>
      <c r="C4" s="23">
        <v>80</v>
      </c>
      <c r="D4" s="24" t="s">
        <v>22</v>
      </c>
      <c r="E4" s="24" t="s">
        <v>23</v>
      </c>
      <c r="F4" s="25">
        <v>130</v>
      </c>
      <c r="G4" s="25">
        <v>180</v>
      </c>
      <c r="H4" s="25">
        <v>80</v>
      </c>
      <c r="I4" s="25">
        <v>140</v>
      </c>
      <c r="J4" s="25">
        <v>180</v>
      </c>
      <c r="K4" s="26">
        <v>20</v>
      </c>
      <c r="L4" s="26">
        <v>35</v>
      </c>
      <c r="M4" s="27">
        <v>50</v>
      </c>
      <c r="N4" s="28">
        <v>180</v>
      </c>
      <c r="O4" s="28">
        <v>180</v>
      </c>
      <c r="P4" s="29"/>
      <c r="Q4" s="30"/>
      <c r="R4" s="31"/>
    </row>
    <row r="5" spans="2:18" ht="18.399999999999999" customHeight="1" x14ac:dyDescent="0.25">
      <c r="B5" s="32" t="s">
        <v>14</v>
      </c>
      <c r="C5" s="33"/>
      <c r="D5" s="34"/>
      <c r="E5" s="35">
        <v>30</v>
      </c>
      <c r="F5" s="35"/>
      <c r="G5" s="35"/>
      <c r="H5" s="34"/>
      <c r="I5" s="35"/>
      <c r="J5" s="35"/>
      <c r="K5" s="36">
        <v>20</v>
      </c>
      <c r="L5" s="36"/>
      <c r="M5" s="37"/>
      <c r="N5" s="38"/>
      <c r="O5" s="39"/>
      <c r="P5" s="40">
        <f t="shared" ref="P5:P36" si="0">SUM(F5:O5)</f>
        <v>20</v>
      </c>
      <c r="Q5" s="41">
        <v>53.33</v>
      </c>
      <c r="R5" s="42">
        <f t="shared" ref="R5:R36" si="1">P5*Q5/1000</f>
        <v>1.0666</v>
      </c>
    </row>
    <row r="6" spans="2:18" ht="18.399999999999999" customHeight="1" x14ac:dyDescent="0.25">
      <c r="B6" s="43" t="s">
        <v>15</v>
      </c>
      <c r="C6" s="44"/>
      <c r="D6" s="45"/>
      <c r="E6" s="46"/>
      <c r="F6" s="46"/>
      <c r="G6" s="46"/>
      <c r="H6" s="45"/>
      <c r="I6" s="46"/>
      <c r="J6" s="46"/>
      <c r="K6" s="47"/>
      <c r="L6" s="47">
        <v>35</v>
      </c>
      <c r="M6" s="48"/>
      <c r="N6" s="49"/>
      <c r="O6" s="50"/>
      <c r="P6" s="40">
        <f t="shared" si="0"/>
        <v>35</v>
      </c>
      <c r="Q6" s="51">
        <v>58.33</v>
      </c>
      <c r="R6" s="52">
        <f t="shared" si="1"/>
        <v>2.04155</v>
      </c>
    </row>
    <row r="7" spans="2:18" ht="18.399999999999999" customHeight="1" x14ac:dyDescent="0.25">
      <c r="B7" s="32" t="s">
        <v>24</v>
      </c>
      <c r="C7" s="44"/>
      <c r="D7" s="45"/>
      <c r="E7" s="46"/>
      <c r="F7" s="46"/>
      <c r="G7" s="46"/>
      <c r="H7" s="45"/>
      <c r="I7" s="46"/>
      <c r="J7" s="46"/>
      <c r="K7" s="47"/>
      <c r="L7" s="47"/>
      <c r="M7" s="48"/>
      <c r="N7" s="49"/>
      <c r="O7" s="50"/>
      <c r="P7" s="40">
        <f t="shared" si="0"/>
        <v>0</v>
      </c>
      <c r="Q7" s="51">
        <v>610</v>
      </c>
      <c r="R7" s="42">
        <f t="shared" si="1"/>
        <v>0</v>
      </c>
    </row>
    <row r="8" spans="2:18" ht="18.399999999999999" customHeight="1" x14ac:dyDescent="0.25">
      <c r="B8" s="32" t="s">
        <v>25</v>
      </c>
      <c r="C8" s="44"/>
      <c r="D8" s="45"/>
      <c r="E8" s="46"/>
      <c r="F8" s="46"/>
      <c r="G8" s="46"/>
      <c r="H8" s="45"/>
      <c r="I8" s="53"/>
      <c r="J8" s="46"/>
      <c r="K8" s="47"/>
      <c r="L8" s="47"/>
      <c r="M8" s="48"/>
      <c r="N8" s="49"/>
      <c r="O8" s="50"/>
      <c r="P8" s="40">
        <f t="shared" si="0"/>
        <v>0</v>
      </c>
      <c r="Q8" s="51">
        <v>495</v>
      </c>
      <c r="R8" s="42">
        <f t="shared" si="1"/>
        <v>0</v>
      </c>
    </row>
    <row r="9" spans="2:18" ht="18.399999999999999" customHeight="1" x14ac:dyDescent="0.25">
      <c r="B9" s="43" t="s">
        <v>26</v>
      </c>
      <c r="C9" s="44"/>
      <c r="D9" s="45"/>
      <c r="E9" s="46"/>
      <c r="F9" s="46"/>
      <c r="G9" s="46"/>
      <c r="H9" s="45"/>
      <c r="I9" s="46"/>
      <c r="J9" s="46"/>
      <c r="K9" s="47"/>
      <c r="L9" s="47"/>
      <c r="M9" s="48"/>
      <c r="N9" s="49"/>
      <c r="O9" s="50"/>
      <c r="P9" s="40">
        <f t="shared" si="0"/>
        <v>0</v>
      </c>
      <c r="Q9" s="51"/>
      <c r="R9" s="42">
        <f t="shared" si="1"/>
        <v>0</v>
      </c>
    </row>
    <row r="10" spans="2:18" ht="18.399999999999999" customHeight="1" x14ac:dyDescent="0.25">
      <c r="B10" s="32" t="s">
        <v>27</v>
      </c>
      <c r="C10" s="44">
        <v>4</v>
      </c>
      <c r="D10" s="45"/>
      <c r="E10" s="46">
        <v>5</v>
      </c>
      <c r="F10" s="46"/>
      <c r="G10" s="46"/>
      <c r="H10" s="45"/>
      <c r="I10" s="54">
        <v>5</v>
      </c>
      <c r="J10" s="46"/>
      <c r="K10" s="47"/>
      <c r="L10" s="47"/>
      <c r="M10" s="48"/>
      <c r="N10" s="49"/>
      <c r="O10" s="50"/>
      <c r="P10" s="40">
        <f t="shared" si="0"/>
        <v>5</v>
      </c>
      <c r="Q10" s="51">
        <v>779.75</v>
      </c>
      <c r="R10" s="42">
        <f t="shared" si="1"/>
        <v>3.8987500000000002</v>
      </c>
    </row>
    <row r="11" spans="2:18" ht="18.399999999999999" customHeight="1" x14ac:dyDescent="0.25">
      <c r="B11" s="43" t="s">
        <v>28</v>
      </c>
      <c r="C11" s="44"/>
      <c r="D11" s="45"/>
      <c r="E11" s="46"/>
      <c r="F11" s="46"/>
      <c r="G11" s="46">
        <v>1.8</v>
      </c>
      <c r="H11" s="45">
        <v>4</v>
      </c>
      <c r="I11" s="46"/>
      <c r="J11" s="46"/>
      <c r="K11" s="47"/>
      <c r="L11" s="47"/>
      <c r="M11" s="48"/>
      <c r="N11" s="49"/>
      <c r="O11" s="50"/>
      <c r="P11" s="40">
        <f t="shared" si="0"/>
        <v>5.8</v>
      </c>
      <c r="Q11" s="51">
        <v>125</v>
      </c>
      <c r="R11" s="42">
        <f t="shared" si="1"/>
        <v>0.72499999999999998</v>
      </c>
    </row>
    <row r="12" spans="2:18" ht="18.399999999999999" customHeight="1" x14ac:dyDescent="0.25">
      <c r="B12" s="43" t="s">
        <v>29</v>
      </c>
      <c r="C12" s="44"/>
      <c r="D12" s="45"/>
      <c r="E12" s="46"/>
      <c r="F12" s="46"/>
      <c r="G12" s="46"/>
      <c r="H12" s="45"/>
      <c r="I12" s="46"/>
      <c r="J12" s="46"/>
      <c r="K12" s="47"/>
      <c r="L12" s="47"/>
      <c r="M12" s="48"/>
      <c r="N12" s="49"/>
      <c r="O12" s="50"/>
      <c r="P12" s="40">
        <f t="shared" si="0"/>
        <v>0</v>
      </c>
      <c r="Q12" s="51">
        <v>315.78899999999999</v>
      </c>
      <c r="R12" s="42">
        <f t="shared" si="1"/>
        <v>0</v>
      </c>
    </row>
    <row r="13" spans="2:18" ht="18" customHeight="1" x14ac:dyDescent="0.25">
      <c r="B13" s="43" t="s">
        <v>30</v>
      </c>
      <c r="C13" s="44">
        <v>20</v>
      </c>
      <c r="D13" s="45"/>
      <c r="E13" s="46"/>
      <c r="F13" s="46"/>
      <c r="G13" s="46"/>
      <c r="H13" s="45"/>
      <c r="I13" s="46">
        <v>22.12</v>
      </c>
      <c r="J13" s="46"/>
      <c r="K13" s="47"/>
      <c r="L13" s="47"/>
      <c r="M13" s="48"/>
      <c r="N13" s="49"/>
      <c r="O13" s="50"/>
      <c r="P13" s="40">
        <f t="shared" si="0"/>
        <v>22.12</v>
      </c>
      <c r="Q13" s="51">
        <v>70.150000000000006</v>
      </c>
      <c r="R13" s="42">
        <f t="shared" si="1"/>
        <v>1.5517180000000004</v>
      </c>
    </row>
    <row r="14" spans="2:18" ht="18.399999999999999" customHeight="1" x14ac:dyDescent="0.25">
      <c r="B14" s="43" t="s">
        <v>17</v>
      </c>
      <c r="C14" s="44"/>
      <c r="D14" s="45"/>
      <c r="E14" s="46"/>
      <c r="F14" s="46"/>
      <c r="G14" s="46"/>
      <c r="H14" s="45"/>
      <c r="I14" s="35"/>
      <c r="J14" s="46"/>
      <c r="K14" s="47"/>
      <c r="L14" s="47"/>
      <c r="M14" s="48"/>
      <c r="N14" s="49">
        <v>185</v>
      </c>
      <c r="O14" s="50"/>
      <c r="P14" s="40">
        <f t="shared" si="0"/>
        <v>185</v>
      </c>
      <c r="Q14" s="51">
        <v>112.26</v>
      </c>
      <c r="R14" s="42">
        <f t="shared" si="1"/>
        <v>20.7681</v>
      </c>
    </row>
    <row r="15" spans="2:18" ht="18.399999999999999" customHeight="1" x14ac:dyDescent="0.25">
      <c r="B15" s="43" t="s">
        <v>31</v>
      </c>
      <c r="C15" s="44"/>
      <c r="D15" s="45"/>
      <c r="E15" s="46"/>
      <c r="F15" s="46"/>
      <c r="G15" s="46"/>
      <c r="H15" s="45"/>
      <c r="I15" s="46"/>
      <c r="J15" s="46"/>
      <c r="K15" s="47"/>
      <c r="L15" s="47"/>
      <c r="M15" s="48"/>
      <c r="N15" s="49"/>
      <c r="O15" s="50"/>
      <c r="P15" s="40">
        <f t="shared" si="0"/>
        <v>0</v>
      </c>
      <c r="Q15" s="51">
        <v>123.84</v>
      </c>
      <c r="R15" s="42">
        <f t="shared" si="1"/>
        <v>0</v>
      </c>
    </row>
    <row r="16" spans="2:18" ht="18.399999999999999" customHeight="1" x14ac:dyDescent="0.25">
      <c r="B16" s="43" t="s">
        <v>32</v>
      </c>
      <c r="C16" s="44">
        <v>8</v>
      </c>
      <c r="D16" s="45"/>
      <c r="E16" s="46"/>
      <c r="F16" s="46"/>
      <c r="G16" s="46"/>
      <c r="H16" s="45"/>
      <c r="I16" s="46"/>
      <c r="J16" s="46"/>
      <c r="K16" s="47"/>
      <c r="L16" s="47"/>
      <c r="M16" s="48"/>
      <c r="N16" s="49"/>
      <c r="O16" s="50"/>
      <c r="P16" s="40">
        <f t="shared" si="0"/>
        <v>0</v>
      </c>
      <c r="Q16" s="51">
        <v>223</v>
      </c>
      <c r="R16" s="42">
        <f t="shared" si="1"/>
        <v>0</v>
      </c>
    </row>
    <row r="17" spans="2:18" ht="18.399999999999999" customHeight="1" x14ac:dyDescent="0.25">
      <c r="B17" s="43" t="s">
        <v>33</v>
      </c>
      <c r="C17" s="44"/>
      <c r="D17" s="45"/>
      <c r="E17" s="46"/>
      <c r="F17" s="46"/>
      <c r="G17" s="46"/>
      <c r="H17" s="45"/>
      <c r="I17" s="46"/>
      <c r="J17" s="46"/>
      <c r="K17" s="47"/>
      <c r="L17" s="47"/>
      <c r="M17" s="48"/>
      <c r="N17" s="49"/>
      <c r="O17" s="50"/>
      <c r="P17" s="40">
        <f t="shared" si="0"/>
        <v>0</v>
      </c>
      <c r="Q17" s="51">
        <v>293.32</v>
      </c>
      <c r="R17" s="42">
        <f t="shared" si="1"/>
        <v>0</v>
      </c>
    </row>
    <row r="18" spans="2:18" ht="18.399999999999999" customHeight="1" x14ac:dyDescent="0.25">
      <c r="B18" s="43" t="s">
        <v>34</v>
      </c>
      <c r="C18" s="44">
        <v>64</v>
      </c>
      <c r="D18" s="45"/>
      <c r="E18" s="46"/>
      <c r="F18" s="46"/>
      <c r="G18" s="46"/>
      <c r="H18" s="45"/>
      <c r="I18" s="46"/>
      <c r="J18" s="46"/>
      <c r="K18" s="47"/>
      <c r="L18" s="47"/>
      <c r="M18" s="48"/>
      <c r="N18" s="49"/>
      <c r="O18" s="50"/>
      <c r="P18" s="40">
        <f t="shared" si="0"/>
        <v>0</v>
      </c>
      <c r="Q18" s="51">
        <v>8.9</v>
      </c>
      <c r="R18" s="42">
        <f t="shared" si="1"/>
        <v>0</v>
      </c>
    </row>
    <row r="19" spans="2:18" ht="18.399999999999999" customHeight="1" x14ac:dyDescent="0.25">
      <c r="B19" s="43" t="s">
        <v>35</v>
      </c>
      <c r="C19" s="44"/>
      <c r="D19" s="45"/>
      <c r="E19" s="46"/>
      <c r="F19" s="46"/>
      <c r="G19" s="46"/>
      <c r="H19" s="45"/>
      <c r="I19" s="46"/>
      <c r="J19" s="46"/>
      <c r="K19" s="47"/>
      <c r="L19" s="47"/>
      <c r="M19" s="48"/>
      <c r="N19" s="49"/>
      <c r="O19" s="50"/>
      <c r="P19" s="40">
        <f t="shared" si="0"/>
        <v>0</v>
      </c>
      <c r="Q19" s="51">
        <v>740</v>
      </c>
      <c r="R19" s="42">
        <f t="shared" si="1"/>
        <v>0</v>
      </c>
    </row>
    <row r="20" spans="2:18" ht="18.399999999999999" customHeight="1" x14ac:dyDescent="0.25">
      <c r="B20" s="43" t="s">
        <v>36</v>
      </c>
      <c r="C20" s="44">
        <v>5</v>
      </c>
      <c r="D20" s="45"/>
      <c r="E20" s="46"/>
      <c r="F20" s="46"/>
      <c r="G20" s="46"/>
      <c r="H20" s="45"/>
      <c r="I20" s="35"/>
      <c r="J20" s="46"/>
      <c r="K20" s="47"/>
      <c r="L20" s="47"/>
      <c r="M20" s="48"/>
      <c r="N20" s="49"/>
      <c r="O20" s="50"/>
      <c r="P20" s="40">
        <f t="shared" si="0"/>
        <v>0</v>
      </c>
      <c r="Q20" s="51">
        <v>30</v>
      </c>
      <c r="R20" s="42">
        <f t="shared" si="1"/>
        <v>0</v>
      </c>
    </row>
    <row r="21" spans="2:18" ht="18.399999999999999" customHeight="1" x14ac:dyDescent="0.25">
      <c r="B21" s="43" t="s">
        <v>37</v>
      </c>
      <c r="C21" s="44"/>
      <c r="D21" s="45"/>
      <c r="E21" s="46"/>
      <c r="F21" s="46"/>
      <c r="G21" s="46">
        <v>7.2</v>
      </c>
      <c r="H21" s="45"/>
      <c r="I21" s="46"/>
      <c r="J21" s="46"/>
      <c r="K21" s="47"/>
      <c r="L21" s="47"/>
      <c r="M21" s="48"/>
      <c r="N21" s="49"/>
      <c r="O21" s="50"/>
      <c r="P21" s="40">
        <f t="shared" si="0"/>
        <v>7.2</v>
      </c>
      <c r="Q21" s="51">
        <v>90</v>
      </c>
      <c r="R21" s="42">
        <f t="shared" si="1"/>
        <v>0.64800000000000002</v>
      </c>
    </row>
    <row r="22" spans="2:18" ht="18.399999999999999" customHeight="1" x14ac:dyDescent="0.25">
      <c r="B22" s="43" t="s">
        <v>38</v>
      </c>
      <c r="C22" s="44"/>
      <c r="D22" s="45"/>
      <c r="E22" s="46"/>
      <c r="F22" s="46"/>
      <c r="G22" s="46"/>
      <c r="H22" s="45"/>
      <c r="I22" s="53"/>
      <c r="J22" s="46"/>
      <c r="K22" s="47"/>
      <c r="L22" s="47"/>
      <c r="M22" s="48"/>
      <c r="N22" s="49"/>
      <c r="O22" s="50"/>
      <c r="P22" s="40">
        <f t="shared" si="0"/>
        <v>0</v>
      </c>
      <c r="Q22" s="51">
        <v>52</v>
      </c>
      <c r="R22" s="42">
        <f t="shared" si="1"/>
        <v>0</v>
      </c>
    </row>
    <row r="23" spans="2:18" ht="18.399999999999999" customHeight="1" x14ac:dyDescent="0.25">
      <c r="B23" s="43" t="s">
        <v>39</v>
      </c>
      <c r="C23" s="44"/>
      <c r="D23" s="45"/>
      <c r="E23" s="46"/>
      <c r="F23" s="46"/>
      <c r="G23" s="46"/>
      <c r="H23" s="45"/>
      <c r="I23" s="53"/>
      <c r="J23" s="46"/>
      <c r="K23" s="47"/>
      <c r="L23" s="47"/>
      <c r="M23" s="48"/>
      <c r="N23" s="49"/>
      <c r="O23" s="50"/>
      <c r="P23" s="40">
        <f t="shared" si="0"/>
        <v>0</v>
      </c>
      <c r="Q23" s="51">
        <v>45</v>
      </c>
      <c r="R23" s="42">
        <f t="shared" si="1"/>
        <v>0</v>
      </c>
    </row>
    <row r="24" spans="2:18" ht="18.399999999999999" customHeight="1" x14ac:dyDescent="0.25">
      <c r="B24" s="43" t="s">
        <v>40</v>
      </c>
      <c r="C24" s="44"/>
      <c r="D24" s="45"/>
      <c r="E24" s="46"/>
      <c r="F24" s="46"/>
      <c r="G24" s="46"/>
      <c r="H24" s="45"/>
      <c r="I24" s="46"/>
      <c r="J24" s="46"/>
      <c r="K24" s="47"/>
      <c r="L24" s="47"/>
      <c r="M24" s="48"/>
      <c r="N24" s="49"/>
      <c r="O24" s="50"/>
      <c r="P24" s="40">
        <f t="shared" si="0"/>
        <v>0</v>
      </c>
      <c r="Q24" s="51">
        <v>50</v>
      </c>
      <c r="R24" s="42">
        <f t="shared" si="1"/>
        <v>0</v>
      </c>
    </row>
    <row r="25" spans="2:18" ht="18.399999999999999" customHeight="1" x14ac:dyDescent="0.25">
      <c r="B25" s="43" t="s">
        <v>41</v>
      </c>
      <c r="C25" s="44"/>
      <c r="D25" s="45"/>
      <c r="E25" s="46"/>
      <c r="F25" s="46"/>
      <c r="G25" s="46"/>
      <c r="H25" s="45"/>
      <c r="I25" s="35"/>
      <c r="J25" s="46"/>
      <c r="K25" s="47"/>
      <c r="L25" s="47"/>
      <c r="M25" s="48"/>
      <c r="N25" s="49"/>
      <c r="O25" s="50"/>
      <c r="P25" s="40">
        <f t="shared" si="0"/>
        <v>0</v>
      </c>
      <c r="Q25" s="51">
        <v>35</v>
      </c>
      <c r="R25" s="42">
        <f t="shared" si="1"/>
        <v>0</v>
      </c>
    </row>
    <row r="26" spans="2:18" ht="18.399999999999999" customHeight="1" x14ac:dyDescent="0.25">
      <c r="B26" s="43" t="s">
        <v>42</v>
      </c>
      <c r="C26" s="44"/>
      <c r="D26" s="45"/>
      <c r="E26" s="46"/>
      <c r="F26" s="46"/>
      <c r="G26" s="46"/>
      <c r="H26" s="45"/>
      <c r="I26" s="35"/>
      <c r="J26" s="46"/>
      <c r="K26" s="47"/>
      <c r="L26" s="47"/>
      <c r="M26" s="48"/>
      <c r="N26" s="49"/>
      <c r="O26" s="50"/>
      <c r="P26" s="40">
        <f t="shared" si="0"/>
        <v>0</v>
      </c>
      <c r="Q26" s="51">
        <v>90</v>
      </c>
      <c r="R26" s="42">
        <f t="shared" si="1"/>
        <v>0</v>
      </c>
    </row>
    <row r="27" spans="2:18" ht="18.399999999999999" customHeight="1" x14ac:dyDescent="0.25">
      <c r="B27" s="43" t="s">
        <v>43</v>
      </c>
      <c r="C27" s="44"/>
      <c r="D27" s="45"/>
      <c r="E27" s="46"/>
      <c r="F27" s="46"/>
      <c r="G27" s="46"/>
      <c r="H27" s="45"/>
      <c r="I27" s="46"/>
      <c r="J27" s="46"/>
      <c r="K27" s="47"/>
      <c r="L27" s="47"/>
      <c r="M27" s="48"/>
      <c r="N27" s="49"/>
      <c r="O27" s="50"/>
      <c r="P27" s="40">
        <f t="shared" si="0"/>
        <v>0</v>
      </c>
      <c r="Q27" s="51">
        <v>70</v>
      </c>
      <c r="R27" s="42">
        <f t="shared" si="1"/>
        <v>0</v>
      </c>
    </row>
    <row r="28" spans="2:18" ht="18.399999999999999" customHeight="1" x14ac:dyDescent="0.25">
      <c r="B28" s="43" t="s">
        <v>44</v>
      </c>
      <c r="C28" s="44"/>
      <c r="D28" s="45"/>
      <c r="E28" s="46"/>
      <c r="F28" s="46"/>
      <c r="G28" s="46"/>
      <c r="H28" s="45"/>
      <c r="I28" s="46"/>
      <c r="J28" s="46"/>
      <c r="K28" s="47"/>
      <c r="L28" s="47"/>
      <c r="M28" s="48"/>
      <c r="N28" s="49"/>
      <c r="O28" s="50"/>
      <c r="P28" s="40">
        <f t="shared" si="0"/>
        <v>0</v>
      </c>
      <c r="Q28" s="51">
        <v>42</v>
      </c>
      <c r="R28" s="42">
        <f t="shared" si="1"/>
        <v>0</v>
      </c>
    </row>
    <row r="29" spans="2:18" ht="18" customHeight="1" x14ac:dyDescent="0.25">
      <c r="B29" s="32" t="s">
        <v>45</v>
      </c>
      <c r="C29" s="44"/>
      <c r="D29" s="45"/>
      <c r="E29" s="46"/>
      <c r="F29" s="46"/>
      <c r="G29" s="46"/>
      <c r="H29" s="45"/>
      <c r="I29" s="35"/>
      <c r="J29" s="46"/>
      <c r="K29" s="47"/>
      <c r="L29" s="47"/>
      <c r="M29" s="48"/>
      <c r="N29" s="49"/>
      <c r="O29" s="50"/>
      <c r="P29" s="40">
        <f t="shared" si="0"/>
        <v>0</v>
      </c>
      <c r="Q29" s="51">
        <v>66</v>
      </c>
      <c r="R29" s="42">
        <f t="shared" si="1"/>
        <v>0</v>
      </c>
    </row>
    <row r="30" spans="2:18" ht="18.399999999999999" customHeight="1" x14ac:dyDescent="0.25">
      <c r="B30" s="43" t="s">
        <v>46</v>
      </c>
      <c r="C30" s="44"/>
      <c r="D30" s="45"/>
      <c r="E30" s="46"/>
      <c r="F30" s="46"/>
      <c r="G30" s="46"/>
      <c r="H30" s="45"/>
      <c r="I30" s="35"/>
      <c r="J30" s="46"/>
      <c r="K30" s="47"/>
      <c r="L30" s="47"/>
      <c r="M30" s="48"/>
      <c r="N30" s="49"/>
      <c r="O30" s="50"/>
      <c r="P30" s="40">
        <f t="shared" si="0"/>
        <v>0</v>
      </c>
      <c r="Q30" s="51">
        <v>330</v>
      </c>
      <c r="R30" s="42">
        <f t="shared" si="1"/>
        <v>0</v>
      </c>
    </row>
    <row r="31" spans="2:18" ht="18.399999999999999" customHeight="1" x14ac:dyDescent="0.25">
      <c r="B31" s="43" t="s">
        <v>47</v>
      </c>
      <c r="C31" s="44"/>
      <c r="D31" s="45"/>
      <c r="E31" s="46"/>
      <c r="F31" s="46"/>
      <c r="G31" s="46"/>
      <c r="H31" s="45"/>
      <c r="I31" s="54"/>
      <c r="J31" s="46"/>
      <c r="K31" s="47"/>
      <c r="L31" s="47"/>
      <c r="M31" s="48"/>
      <c r="N31" s="49"/>
      <c r="O31" s="50"/>
      <c r="P31" s="40">
        <f t="shared" si="0"/>
        <v>0</v>
      </c>
      <c r="Q31" s="51">
        <v>144.44</v>
      </c>
      <c r="R31" s="42">
        <f t="shared" si="1"/>
        <v>0</v>
      </c>
    </row>
    <row r="32" spans="2:18" ht="18.399999999999999" customHeight="1" x14ac:dyDescent="0.25">
      <c r="B32" s="43" t="s">
        <v>48</v>
      </c>
      <c r="C32" s="44"/>
      <c r="D32" s="45"/>
      <c r="E32" s="46"/>
      <c r="F32" s="46"/>
      <c r="G32" s="46"/>
      <c r="H32" s="45"/>
      <c r="I32" s="46"/>
      <c r="J32" s="46"/>
      <c r="K32" s="47"/>
      <c r="L32" s="47"/>
      <c r="M32" s="48"/>
      <c r="N32" s="49"/>
      <c r="O32" s="50"/>
      <c r="P32" s="40">
        <f t="shared" si="0"/>
        <v>0</v>
      </c>
      <c r="Q32" s="51">
        <v>566.66600000000005</v>
      </c>
      <c r="R32" s="42">
        <f t="shared" si="1"/>
        <v>0</v>
      </c>
    </row>
    <row r="33" spans="2:18" ht="18.399999999999999" customHeight="1" x14ac:dyDescent="0.25">
      <c r="B33" s="43" t="s">
        <v>49</v>
      </c>
      <c r="C33" s="44"/>
      <c r="D33" s="45"/>
      <c r="E33" s="46"/>
      <c r="F33" s="46"/>
      <c r="G33" s="46"/>
      <c r="H33" s="45"/>
      <c r="I33" s="53"/>
      <c r="J33" s="46"/>
      <c r="K33" s="47"/>
      <c r="L33" s="47"/>
      <c r="M33" s="48"/>
      <c r="N33" s="49"/>
      <c r="O33" s="50"/>
      <c r="P33" s="40">
        <f t="shared" si="0"/>
        <v>0</v>
      </c>
      <c r="Q33" s="51">
        <v>500</v>
      </c>
      <c r="R33" s="42">
        <f t="shared" si="1"/>
        <v>0</v>
      </c>
    </row>
    <row r="34" spans="2:18" ht="18.399999999999999" customHeight="1" x14ac:dyDescent="0.25">
      <c r="B34" s="43" t="s">
        <v>50</v>
      </c>
      <c r="C34" s="44"/>
      <c r="D34" s="45"/>
      <c r="E34" s="46"/>
      <c r="F34" s="46"/>
      <c r="G34" s="46"/>
      <c r="H34" s="45"/>
      <c r="I34" s="46"/>
      <c r="J34" s="46"/>
      <c r="K34" s="47"/>
      <c r="L34" s="47"/>
      <c r="M34" s="48">
        <v>50</v>
      </c>
      <c r="N34" s="49"/>
      <c r="O34" s="50"/>
      <c r="P34" s="40">
        <f t="shared" si="0"/>
        <v>50</v>
      </c>
      <c r="Q34" s="51">
        <v>150</v>
      </c>
      <c r="R34" s="42">
        <f t="shared" si="1"/>
        <v>7.5</v>
      </c>
    </row>
    <row r="35" spans="2:18" ht="18.399999999999999" customHeight="1" x14ac:dyDescent="0.25">
      <c r="B35" s="43" t="s">
        <v>51</v>
      </c>
      <c r="C35" s="44"/>
      <c r="D35" s="45"/>
      <c r="E35" s="46"/>
      <c r="F35" s="46"/>
      <c r="G35" s="46"/>
      <c r="H35" s="45"/>
      <c r="I35" s="35"/>
      <c r="J35" s="46"/>
      <c r="K35" s="47"/>
      <c r="L35" s="47"/>
      <c r="M35" s="48"/>
      <c r="N35" s="49"/>
      <c r="O35" s="50"/>
      <c r="P35" s="40">
        <f t="shared" si="0"/>
        <v>0</v>
      </c>
      <c r="Q35" s="51">
        <v>166.666</v>
      </c>
      <c r="R35" s="42">
        <f t="shared" si="1"/>
        <v>0</v>
      </c>
    </row>
    <row r="36" spans="2:18" ht="18.399999999999999" customHeight="1" x14ac:dyDescent="0.25">
      <c r="B36" s="43" t="s">
        <v>52</v>
      </c>
      <c r="C36" s="44"/>
      <c r="D36" s="45"/>
      <c r="E36" s="46"/>
      <c r="F36" s="46"/>
      <c r="G36" s="46"/>
      <c r="H36" s="45"/>
      <c r="I36" s="46"/>
      <c r="J36" s="46"/>
      <c r="K36" s="47"/>
      <c r="L36" s="47"/>
      <c r="M36" s="48"/>
      <c r="N36" s="49"/>
      <c r="O36" s="50"/>
      <c r="P36" s="40">
        <f t="shared" si="0"/>
        <v>0</v>
      </c>
      <c r="Q36" s="51">
        <v>76.66</v>
      </c>
      <c r="R36" s="42">
        <f t="shared" si="1"/>
        <v>0</v>
      </c>
    </row>
    <row r="37" spans="2:18" ht="18.399999999999999" customHeight="1" x14ac:dyDescent="0.25">
      <c r="B37" s="43" t="s">
        <v>53</v>
      </c>
      <c r="C37" s="44">
        <v>0.5</v>
      </c>
      <c r="D37" s="45"/>
      <c r="E37" s="46"/>
      <c r="F37" s="46"/>
      <c r="G37" s="46">
        <v>0.2</v>
      </c>
      <c r="H37" s="45">
        <v>0.4</v>
      </c>
      <c r="I37" s="46">
        <v>0.9</v>
      </c>
      <c r="J37" s="46"/>
      <c r="K37" s="47"/>
      <c r="L37" s="47"/>
      <c r="M37" s="48"/>
      <c r="N37" s="49"/>
      <c r="O37" s="50"/>
      <c r="P37" s="40">
        <f t="shared" ref="P37:P65" si="2">SUM(F37:O37)</f>
        <v>1.5</v>
      </c>
      <c r="Q37" s="51">
        <v>24</v>
      </c>
      <c r="R37" s="42">
        <f t="shared" ref="R37:R65" si="3">P37*Q37/1000</f>
        <v>3.5999999999999997E-2</v>
      </c>
    </row>
    <row r="38" spans="2:18" ht="18" customHeight="1" x14ac:dyDescent="0.25">
      <c r="B38" s="55" t="s">
        <v>54</v>
      </c>
      <c r="C38" s="44"/>
      <c r="D38" s="45">
        <v>8</v>
      </c>
      <c r="E38" s="46"/>
      <c r="F38" s="46"/>
      <c r="G38" s="46"/>
      <c r="H38" s="45"/>
      <c r="I38" s="46"/>
      <c r="J38" s="46">
        <v>8</v>
      </c>
      <c r="K38" s="47"/>
      <c r="L38" s="47"/>
      <c r="M38" s="48"/>
      <c r="N38" s="49"/>
      <c r="O38" s="50">
        <v>8</v>
      </c>
      <c r="P38" s="40">
        <f t="shared" si="2"/>
        <v>16</v>
      </c>
      <c r="Q38" s="51">
        <v>60</v>
      </c>
      <c r="R38" s="42">
        <f t="shared" si="3"/>
        <v>0.96</v>
      </c>
    </row>
    <row r="39" spans="2:18" ht="18.399999999999999" customHeight="1" x14ac:dyDescent="0.25">
      <c r="B39" s="43" t="s">
        <v>55</v>
      </c>
      <c r="C39" s="44"/>
      <c r="D39" s="45">
        <v>0.3</v>
      </c>
      <c r="E39" s="46"/>
      <c r="F39" s="46"/>
      <c r="G39" s="46"/>
      <c r="H39" s="45"/>
      <c r="I39" s="46"/>
      <c r="J39" s="46">
        <v>0.3</v>
      </c>
      <c r="K39" s="47"/>
      <c r="L39" s="47"/>
      <c r="M39" s="56"/>
      <c r="N39" s="49"/>
      <c r="O39" s="50">
        <v>0.3</v>
      </c>
      <c r="P39" s="40">
        <f t="shared" si="2"/>
        <v>0.6</v>
      </c>
      <c r="Q39" s="51">
        <v>650</v>
      </c>
      <c r="R39" s="42">
        <f t="shared" si="3"/>
        <v>0.39</v>
      </c>
    </row>
    <row r="40" spans="2:18" ht="18.399999999999999" customHeight="1" x14ac:dyDescent="0.25">
      <c r="B40" s="43" t="s">
        <v>56</v>
      </c>
      <c r="C40" s="44"/>
      <c r="D40" s="45"/>
      <c r="E40" s="46"/>
      <c r="F40" s="46"/>
      <c r="G40" s="46"/>
      <c r="H40" s="45"/>
      <c r="I40" s="46"/>
      <c r="J40" s="46"/>
      <c r="K40" s="47"/>
      <c r="L40" s="47"/>
      <c r="M40" s="48"/>
      <c r="N40" s="49"/>
      <c r="O40" s="50"/>
      <c r="P40" s="40">
        <f t="shared" si="2"/>
        <v>0</v>
      </c>
      <c r="Q40" s="51">
        <v>230</v>
      </c>
      <c r="R40" s="42">
        <f t="shared" si="3"/>
        <v>0</v>
      </c>
    </row>
    <row r="41" spans="2:18" ht="18.399999999999999" customHeight="1" x14ac:dyDescent="0.25">
      <c r="B41" s="43" t="s">
        <v>57</v>
      </c>
      <c r="C41" s="44"/>
      <c r="D41" s="45"/>
      <c r="E41" s="46"/>
      <c r="F41" s="46"/>
      <c r="G41" s="46"/>
      <c r="H41" s="45"/>
      <c r="I41" s="46"/>
      <c r="J41" s="46"/>
      <c r="K41" s="47"/>
      <c r="L41" s="47"/>
      <c r="M41" s="48"/>
      <c r="N41" s="49"/>
      <c r="O41" s="50"/>
      <c r="P41" s="40">
        <f t="shared" si="2"/>
        <v>0</v>
      </c>
      <c r="Q41" s="51">
        <v>400</v>
      </c>
      <c r="R41" s="42">
        <f t="shared" si="3"/>
        <v>0</v>
      </c>
    </row>
    <row r="42" spans="2:18" ht="18.399999999999999" customHeight="1" x14ac:dyDescent="0.25">
      <c r="B42" s="43" t="s">
        <v>58</v>
      </c>
      <c r="C42" s="44"/>
      <c r="D42" s="45"/>
      <c r="E42" s="46"/>
      <c r="F42" s="46"/>
      <c r="G42" s="46"/>
      <c r="H42" s="45">
        <v>2</v>
      </c>
      <c r="I42" s="46"/>
      <c r="J42" s="46"/>
      <c r="K42" s="47"/>
      <c r="L42" s="47"/>
      <c r="M42" s="48"/>
      <c r="N42" s="49"/>
      <c r="O42" s="50"/>
      <c r="P42" s="40">
        <f t="shared" si="2"/>
        <v>2</v>
      </c>
      <c r="Q42" s="51">
        <v>210</v>
      </c>
      <c r="R42" s="42">
        <f t="shared" si="3"/>
        <v>0.42</v>
      </c>
    </row>
    <row r="43" spans="2:18" ht="18" customHeight="1" x14ac:dyDescent="0.25">
      <c r="B43" s="55" t="s">
        <v>59</v>
      </c>
      <c r="C43" s="44"/>
      <c r="D43" s="45"/>
      <c r="E43" s="46"/>
      <c r="F43" s="46"/>
      <c r="G43" s="46">
        <v>70</v>
      </c>
      <c r="H43" s="46"/>
      <c r="I43" s="46">
        <v>159</v>
      </c>
      <c r="J43" s="46"/>
      <c r="K43" s="47"/>
      <c r="L43" s="47"/>
      <c r="M43" s="48"/>
      <c r="N43" s="57"/>
      <c r="O43" s="58"/>
      <c r="P43" s="40">
        <f t="shared" si="2"/>
        <v>229</v>
      </c>
      <c r="Q43" s="51">
        <v>32</v>
      </c>
      <c r="R43" s="42">
        <f t="shared" si="3"/>
        <v>7.3280000000000003</v>
      </c>
    </row>
    <row r="44" spans="2:18" ht="18.399999999999999" customHeight="1" x14ac:dyDescent="0.25">
      <c r="B44" s="43" t="s">
        <v>60</v>
      </c>
      <c r="C44" s="44"/>
      <c r="D44" s="45"/>
      <c r="E44" s="46"/>
      <c r="F44" s="46"/>
      <c r="G44" s="46"/>
      <c r="H44" s="46"/>
      <c r="I44" s="46"/>
      <c r="J44" s="46"/>
      <c r="K44" s="47"/>
      <c r="L44" s="47"/>
      <c r="M44" s="48"/>
      <c r="N44" s="57"/>
      <c r="O44" s="58"/>
      <c r="P44" s="40">
        <f t="shared" si="2"/>
        <v>0</v>
      </c>
      <c r="Q44" s="51">
        <v>60</v>
      </c>
      <c r="R44" s="42">
        <f t="shared" si="3"/>
        <v>0</v>
      </c>
    </row>
    <row r="45" spans="2:18" ht="18.399999999999999" customHeight="1" x14ac:dyDescent="0.25">
      <c r="B45" s="43" t="s">
        <v>61</v>
      </c>
      <c r="C45" s="44"/>
      <c r="D45" s="45"/>
      <c r="E45" s="46"/>
      <c r="F45" s="46"/>
      <c r="G45" s="46">
        <v>9</v>
      </c>
      <c r="H45" s="46">
        <v>28</v>
      </c>
      <c r="I45" s="46"/>
      <c r="J45" s="46"/>
      <c r="K45" s="47"/>
      <c r="L45" s="47"/>
      <c r="M45" s="48"/>
      <c r="N45" s="57"/>
      <c r="O45" s="58"/>
      <c r="P45" s="40">
        <f t="shared" si="2"/>
        <v>37</v>
      </c>
      <c r="Q45" s="51">
        <v>30</v>
      </c>
      <c r="R45" s="42">
        <f t="shared" si="3"/>
        <v>1.1100000000000001</v>
      </c>
    </row>
    <row r="46" spans="2:18" ht="18.399999999999999" customHeight="1" x14ac:dyDescent="0.25">
      <c r="B46" s="43" t="s">
        <v>62</v>
      </c>
      <c r="C46" s="44"/>
      <c r="D46" s="45"/>
      <c r="E46" s="46"/>
      <c r="F46" s="46"/>
      <c r="G46" s="46">
        <v>8.6</v>
      </c>
      <c r="H46" s="46">
        <v>11</v>
      </c>
      <c r="I46" s="46"/>
      <c r="J46" s="46"/>
      <c r="K46" s="47"/>
      <c r="L46" s="47"/>
      <c r="M46" s="48"/>
      <c r="N46" s="57"/>
      <c r="O46" s="58"/>
      <c r="P46" s="40">
        <f t="shared" si="2"/>
        <v>19.600000000000001</v>
      </c>
      <c r="Q46" s="51">
        <v>70</v>
      </c>
      <c r="R46" s="42">
        <f t="shared" si="3"/>
        <v>1.3720000000000001</v>
      </c>
    </row>
    <row r="47" spans="2:18" ht="18.399999999999999" customHeight="1" x14ac:dyDescent="0.25">
      <c r="B47" s="43" t="s">
        <v>63</v>
      </c>
      <c r="C47" s="44"/>
      <c r="D47" s="45"/>
      <c r="E47" s="46"/>
      <c r="F47" s="46"/>
      <c r="G47" s="46"/>
      <c r="H47" s="46"/>
      <c r="I47" s="46"/>
      <c r="J47" s="46"/>
      <c r="K47" s="47"/>
      <c r="L47" s="47"/>
      <c r="M47" s="48"/>
      <c r="N47" s="57"/>
      <c r="O47" s="58"/>
      <c r="P47" s="40">
        <f t="shared" si="2"/>
        <v>0</v>
      </c>
      <c r="Q47" s="51">
        <v>27</v>
      </c>
      <c r="R47" s="42">
        <f t="shared" si="3"/>
        <v>0</v>
      </c>
    </row>
    <row r="48" spans="2:18" ht="18.399999999999999" customHeight="1" x14ac:dyDescent="0.25">
      <c r="B48" s="43" t="s">
        <v>64</v>
      </c>
      <c r="C48" s="44"/>
      <c r="D48" s="45"/>
      <c r="E48" s="46"/>
      <c r="F48" s="46"/>
      <c r="G48" s="46"/>
      <c r="H48" s="46"/>
      <c r="I48" s="46"/>
      <c r="J48" s="46"/>
      <c r="K48" s="47"/>
      <c r="L48" s="47"/>
      <c r="M48" s="48"/>
      <c r="N48" s="57"/>
      <c r="O48" s="58"/>
      <c r="P48" s="40">
        <f t="shared" si="2"/>
        <v>0</v>
      </c>
      <c r="Q48" s="51">
        <v>162.5</v>
      </c>
      <c r="R48" s="42">
        <f t="shared" si="3"/>
        <v>0</v>
      </c>
    </row>
    <row r="49" spans="2:18" ht="18.399999999999999" customHeight="1" x14ac:dyDescent="0.25">
      <c r="B49" s="43" t="s">
        <v>65</v>
      </c>
      <c r="C49" s="44"/>
      <c r="D49" s="45"/>
      <c r="E49" s="46"/>
      <c r="F49" s="46"/>
      <c r="G49" s="46"/>
      <c r="H49" s="46"/>
      <c r="I49" s="53"/>
      <c r="J49" s="46"/>
      <c r="K49" s="47"/>
      <c r="L49" s="47"/>
      <c r="M49" s="48"/>
      <c r="N49" s="57"/>
      <c r="O49" s="58"/>
      <c r="P49" s="40">
        <f t="shared" si="2"/>
        <v>0</v>
      </c>
      <c r="Q49" s="51">
        <v>138.46</v>
      </c>
      <c r="R49" s="42">
        <f t="shared" si="3"/>
        <v>0</v>
      </c>
    </row>
    <row r="50" spans="2:18" ht="18.399999999999999" customHeight="1" x14ac:dyDescent="0.25">
      <c r="B50" s="43" t="s">
        <v>66</v>
      </c>
      <c r="C50" s="44"/>
      <c r="D50" s="45"/>
      <c r="E50" s="46"/>
      <c r="F50" s="46"/>
      <c r="G50" s="46"/>
      <c r="H50" s="46">
        <v>88</v>
      </c>
      <c r="I50" s="59"/>
      <c r="J50" s="46"/>
      <c r="K50" s="47"/>
      <c r="L50" s="47"/>
      <c r="M50" s="48"/>
      <c r="N50" s="57"/>
      <c r="O50" s="58"/>
      <c r="P50" s="40">
        <f t="shared" si="2"/>
        <v>88</v>
      </c>
      <c r="Q50" s="51">
        <v>300</v>
      </c>
      <c r="R50" s="42">
        <f t="shared" si="3"/>
        <v>26.4</v>
      </c>
    </row>
    <row r="51" spans="2:18" ht="18.399999999999999" customHeight="1" x14ac:dyDescent="0.25">
      <c r="B51" s="43" t="s">
        <v>67</v>
      </c>
      <c r="C51" s="44"/>
      <c r="D51" s="45"/>
      <c r="E51" s="46"/>
      <c r="F51" s="46"/>
      <c r="G51" s="46"/>
      <c r="H51" s="46"/>
      <c r="I51" s="48"/>
      <c r="J51" s="46"/>
      <c r="K51" s="47"/>
      <c r="L51" s="47"/>
      <c r="M51" s="60"/>
      <c r="N51" s="57"/>
      <c r="O51" s="58"/>
      <c r="P51" s="40">
        <f t="shared" si="2"/>
        <v>0</v>
      </c>
      <c r="Q51" s="51">
        <v>70</v>
      </c>
      <c r="R51" s="42">
        <f t="shared" si="3"/>
        <v>0</v>
      </c>
    </row>
    <row r="52" spans="2:18" ht="18.399999999999999" customHeight="1" x14ac:dyDescent="0.25">
      <c r="B52" s="43" t="s">
        <v>68</v>
      </c>
      <c r="C52" s="44"/>
      <c r="D52" s="45"/>
      <c r="E52" s="46"/>
      <c r="F52" s="46"/>
      <c r="G52" s="46"/>
      <c r="H52" s="46"/>
      <c r="I52" s="61"/>
      <c r="J52" s="46"/>
      <c r="K52" s="47"/>
      <c r="L52" s="47"/>
      <c r="M52" s="48"/>
      <c r="N52" s="57"/>
      <c r="O52" s="58"/>
      <c r="P52" s="40">
        <f t="shared" si="2"/>
        <v>0</v>
      </c>
      <c r="Q52" s="51">
        <v>38</v>
      </c>
      <c r="R52" s="42">
        <f t="shared" si="3"/>
        <v>0</v>
      </c>
    </row>
    <row r="53" spans="2:18" ht="18.399999999999999" customHeight="1" x14ac:dyDescent="0.25">
      <c r="B53" s="43" t="s">
        <v>69</v>
      </c>
      <c r="C53" s="44"/>
      <c r="D53" s="45"/>
      <c r="E53" s="46"/>
      <c r="F53" s="46">
        <v>130</v>
      </c>
      <c r="G53" s="46"/>
      <c r="H53" s="46"/>
      <c r="I53" s="62"/>
      <c r="J53" s="46"/>
      <c r="K53" s="47"/>
      <c r="L53" s="47"/>
      <c r="M53" s="48"/>
      <c r="N53" s="57"/>
      <c r="O53" s="58"/>
      <c r="P53" s="40">
        <f t="shared" si="2"/>
        <v>130</v>
      </c>
      <c r="Q53" s="51">
        <v>48.332999999999998</v>
      </c>
      <c r="R53" s="42">
        <f t="shared" si="3"/>
        <v>6.28329</v>
      </c>
    </row>
    <row r="54" spans="2:18" ht="18.399999999999999" customHeight="1" x14ac:dyDescent="0.25">
      <c r="B54" s="43" t="s">
        <v>70</v>
      </c>
      <c r="C54" s="44"/>
      <c r="D54" s="45"/>
      <c r="E54" s="46"/>
      <c r="F54" s="46"/>
      <c r="G54" s="46"/>
      <c r="H54" s="46"/>
      <c r="I54" s="63"/>
      <c r="J54" s="46"/>
      <c r="K54" s="47"/>
      <c r="L54" s="47"/>
      <c r="M54" s="48"/>
      <c r="N54" s="57"/>
      <c r="O54" s="58"/>
      <c r="P54" s="40">
        <f t="shared" si="2"/>
        <v>0</v>
      </c>
      <c r="Q54" s="51">
        <v>600</v>
      </c>
      <c r="R54" s="42">
        <f t="shared" si="3"/>
        <v>0</v>
      </c>
    </row>
    <row r="55" spans="2:18" ht="18.399999999999999" customHeight="1" x14ac:dyDescent="0.25">
      <c r="B55" s="43" t="s">
        <v>71</v>
      </c>
      <c r="C55" s="44"/>
      <c r="D55" s="45"/>
      <c r="E55" s="46"/>
      <c r="F55" s="46"/>
      <c r="G55" s="46"/>
      <c r="H55" s="46"/>
      <c r="I55" s="64"/>
      <c r="J55" s="46"/>
      <c r="K55" s="47"/>
      <c r="L55" s="47"/>
      <c r="M55" s="48"/>
      <c r="N55" s="57"/>
      <c r="O55" s="58"/>
      <c r="P55" s="40">
        <f t="shared" si="2"/>
        <v>0</v>
      </c>
      <c r="Q55" s="51">
        <v>180</v>
      </c>
      <c r="R55" s="42">
        <f t="shared" si="3"/>
        <v>0</v>
      </c>
    </row>
    <row r="56" spans="2:18" ht="18.399999999999999" customHeight="1" x14ac:dyDescent="0.25">
      <c r="B56" s="43" t="s">
        <v>72</v>
      </c>
      <c r="C56" s="44"/>
      <c r="D56" s="45"/>
      <c r="E56" s="46"/>
      <c r="F56" s="46"/>
      <c r="G56" s="46"/>
      <c r="H56" s="46"/>
      <c r="I56" s="61"/>
      <c r="J56" s="46"/>
      <c r="K56" s="47"/>
      <c r="L56" s="47"/>
      <c r="M56" s="48"/>
      <c r="N56" s="57"/>
      <c r="O56" s="58"/>
      <c r="P56" s="40">
        <f t="shared" si="2"/>
        <v>0</v>
      </c>
      <c r="Q56" s="51">
        <v>400</v>
      </c>
      <c r="R56" s="42">
        <f t="shared" si="3"/>
        <v>0</v>
      </c>
    </row>
    <row r="57" spans="2:18" ht="18.399999999999999" customHeight="1" x14ac:dyDescent="0.25">
      <c r="B57" s="43" t="s">
        <v>73</v>
      </c>
      <c r="C57" s="44"/>
      <c r="D57" s="45"/>
      <c r="E57" s="46"/>
      <c r="F57" s="46"/>
      <c r="G57" s="47"/>
      <c r="H57" s="46"/>
      <c r="I57" s="65"/>
      <c r="J57" s="46"/>
      <c r="K57" s="47"/>
      <c r="L57" s="47"/>
      <c r="M57" s="48"/>
      <c r="N57" s="57"/>
      <c r="O57" s="58"/>
      <c r="P57" s="40">
        <f t="shared" si="2"/>
        <v>0</v>
      </c>
      <c r="Q57" s="51">
        <v>110</v>
      </c>
      <c r="R57" s="42">
        <f t="shared" si="3"/>
        <v>0</v>
      </c>
    </row>
    <row r="58" spans="2:18" ht="18.399999999999999" customHeight="1" x14ac:dyDescent="0.25">
      <c r="B58" s="43" t="s">
        <v>74</v>
      </c>
      <c r="C58" s="44"/>
      <c r="D58" s="45">
        <v>8</v>
      </c>
      <c r="E58" s="46"/>
      <c r="F58" s="46"/>
      <c r="G58" s="47"/>
      <c r="H58" s="46"/>
      <c r="I58" s="65"/>
      <c r="J58" s="46"/>
      <c r="K58" s="47"/>
      <c r="L58" s="47"/>
      <c r="M58" s="48"/>
      <c r="N58" s="57"/>
      <c r="O58" s="58"/>
      <c r="P58" s="40">
        <f t="shared" si="2"/>
        <v>0</v>
      </c>
      <c r="Q58" s="51">
        <v>130</v>
      </c>
      <c r="R58" s="42">
        <f t="shared" si="3"/>
        <v>0</v>
      </c>
    </row>
    <row r="59" spans="2:18" ht="18.399999999999999" customHeight="1" x14ac:dyDescent="0.25">
      <c r="B59" s="43" t="s">
        <v>75</v>
      </c>
      <c r="C59" s="44"/>
      <c r="D59" s="45"/>
      <c r="E59" s="46"/>
      <c r="F59" s="46"/>
      <c r="G59" s="47"/>
      <c r="H59" s="46"/>
      <c r="I59" s="45"/>
      <c r="J59" s="46"/>
      <c r="K59" s="47"/>
      <c r="L59" s="47"/>
      <c r="M59" s="48"/>
      <c r="N59" s="57"/>
      <c r="O59" s="58"/>
      <c r="P59" s="40">
        <f t="shared" si="2"/>
        <v>0</v>
      </c>
      <c r="Q59" s="51">
        <v>150</v>
      </c>
      <c r="R59" s="42">
        <f t="shared" si="3"/>
        <v>0</v>
      </c>
    </row>
    <row r="60" spans="2:18" ht="18" customHeight="1" x14ac:dyDescent="0.25">
      <c r="B60" s="43" t="s">
        <v>76</v>
      </c>
      <c r="C60" s="44"/>
      <c r="D60" s="45"/>
      <c r="E60" s="46"/>
      <c r="F60" s="46"/>
      <c r="G60" s="47"/>
      <c r="H60" s="46"/>
      <c r="I60" s="45"/>
      <c r="J60" s="46"/>
      <c r="K60" s="47"/>
      <c r="L60" s="47"/>
      <c r="M60" s="48"/>
      <c r="N60" s="57"/>
      <c r="O60" s="58"/>
      <c r="P60" s="40">
        <f t="shared" si="2"/>
        <v>0</v>
      </c>
      <c r="Q60" s="51">
        <v>70</v>
      </c>
      <c r="R60" s="42">
        <f t="shared" si="3"/>
        <v>0</v>
      </c>
    </row>
    <row r="61" spans="2:18" ht="18.399999999999999" customHeight="1" x14ac:dyDescent="0.25">
      <c r="B61" s="43" t="s">
        <v>77</v>
      </c>
      <c r="C61" s="44"/>
      <c r="D61" s="45"/>
      <c r="E61" s="46"/>
      <c r="F61" s="46"/>
      <c r="G61" s="47"/>
      <c r="H61" s="46"/>
      <c r="I61" s="45"/>
      <c r="J61" s="46"/>
      <c r="K61" s="47"/>
      <c r="L61" s="47"/>
      <c r="M61" s="48"/>
      <c r="N61" s="57"/>
      <c r="O61" s="58"/>
      <c r="P61" s="40">
        <f t="shared" si="2"/>
        <v>0</v>
      </c>
      <c r="Q61" s="51">
        <v>300</v>
      </c>
      <c r="R61" s="42">
        <f t="shared" si="3"/>
        <v>0</v>
      </c>
    </row>
    <row r="62" spans="2:18" ht="18.399999999999999" customHeight="1" x14ac:dyDescent="0.25">
      <c r="B62" s="43" t="s">
        <v>78</v>
      </c>
      <c r="C62" s="44"/>
      <c r="D62" s="45"/>
      <c r="E62" s="46"/>
      <c r="F62" s="46"/>
      <c r="G62" s="46"/>
      <c r="H62" s="46"/>
      <c r="I62" s="45"/>
      <c r="J62" s="46"/>
      <c r="K62" s="47"/>
      <c r="L62" s="47"/>
      <c r="M62" s="48"/>
      <c r="N62" s="57"/>
      <c r="O62" s="58"/>
      <c r="P62" s="40">
        <f t="shared" si="2"/>
        <v>0</v>
      </c>
      <c r="Q62" s="51">
        <v>275</v>
      </c>
      <c r="R62" s="42">
        <f t="shared" si="3"/>
        <v>0</v>
      </c>
    </row>
    <row r="63" spans="2:18" ht="18.399999999999999" customHeight="1" x14ac:dyDescent="0.25">
      <c r="B63" s="43" t="s">
        <v>79</v>
      </c>
      <c r="C63" s="44"/>
      <c r="D63" s="45"/>
      <c r="E63" s="46"/>
      <c r="F63" s="46"/>
      <c r="G63" s="46"/>
      <c r="H63" s="46"/>
      <c r="I63" s="45"/>
      <c r="J63" s="46"/>
      <c r="K63" s="47"/>
      <c r="L63" s="47"/>
      <c r="M63" s="48"/>
      <c r="N63" s="57"/>
      <c r="O63" s="58"/>
      <c r="P63" s="40">
        <f t="shared" si="2"/>
        <v>0</v>
      </c>
      <c r="Q63" s="51">
        <v>110</v>
      </c>
      <c r="R63" s="42">
        <f t="shared" si="3"/>
        <v>0</v>
      </c>
    </row>
    <row r="64" spans="2:18" ht="18.399999999999999" customHeight="1" x14ac:dyDescent="0.25">
      <c r="B64" s="43" t="s">
        <v>80</v>
      </c>
      <c r="C64" s="44"/>
      <c r="D64" s="45"/>
      <c r="E64" s="46"/>
      <c r="F64" s="46"/>
      <c r="G64" s="46"/>
      <c r="H64" s="45"/>
      <c r="I64" s="45"/>
      <c r="J64" s="48"/>
      <c r="K64" s="47"/>
      <c r="L64" s="47"/>
      <c r="M64" s="48"/>
      <c r="N64" s="57"/>
      <c r="O64" s="58"/>
      <c r="P64" s="40">
        <f t="shared" si="2"/>
        <v>0</v>
      </c>
      <c r="Q64" s="51"/>
      <c r="R64" s="66">
        <f t="shared" si="3"/>
        <v>0</v>
      </c>
    </row>
    <row r="65" spans="2:18" ht="18.399999999999999" customHeight="1" x14ac:dyDescent="0.25">
      <c r="B65" s="67" t="s">
        <v>81</v>
      </c>
      <c r="C65" s="68"/>
      <c r="D65" s="69"/>
      <c r="E65" s="70"/>
      <c r="F65" s="70"/>
      <c r="G65" s="70"/>
      <c r="H65" s="69"/>
      <c r="I65" s="69"/>
      <c r="J65" s="71"/>
      <c r="K65" s="72"/>
      <c r="L65" s="72"/>
      <c r="M65" s="71"/>
      <c r="N65" s="73"/>
      <c r="O65" s="74"/>
      <c r="P65" s="75">
        <f t="shared" si="2"/>
        <v>0</v>
      </c>
      <c r="Q65" s="76"/>
      <c r="R65" s="77">
        <f t="shared" si="3"/>
        <v>0</v>
      </c>
    </row>
    <row r="67" spans="2:18" x14ac:dyDescent="0.2">
      <c r="R67" s="78">
        <f>SUM(R5:R65)</f>
        <v>82.499008000000003</v>
      </c>
    </row>
    <row r="68" spans="2:18" x14ac:dyDescent="0.2">
      <c r="C68" t="s">
        <v>82</v>
      </c>
    </row>
  </sheetData>
  <mergeCells count="2">
    <mergeCell ref="P2:R2"/>
    <mergeCell ref="C2:O2"/>
  </mergeCells>
  <pageMargins left="0.30000001192092901" right="0.19999998807907099" top="0.5" bottom="0.25" header="0.259999990463257" footer="2.00000014156103E-2"/>
  <pageSetup paperSize="9" scale="50" orientation="landscape"/>
  <headerFooter>
    <oddHeader>&amp;C&amp;10&amp;"Arial,Regular"&amp;A&amp;12&amp;"-,Regular"</oddHeader>
    <oddFooter>&amp;C&amp;10&amp;"Arial,Regular"Страница &amp;P&amp;12&amp;"-,Regular"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K71"/>
  <sheetViews>
    <sheetView workbookViewId="0">
      <pane xSplit="2" topLeftCell="C1" activePane="topRight" state="frozen"/>
      <selection pane="topRight"/>
    </sheetView>
  </sheetViews>
  <sheetFormatPr defaultColWidth="11.28515625" defaultRowHeight="12.75" customHeight="1" x14ac:dyDescent="0.2"/>
  <cols>
    <col min="1" max="1" width="20.42578125" customWidth="1"/>
    <col min="2" max="2" width="36.85546875" customWidth="1"/>
    <col min="3" max="3" width="12.85546875" customWidth="1"/>
    <col min="4" max="4" width="13.140625" customWidth="1"/>
    <col min="5" max="8" width="11.28515625" customWidth="1"/>
    <col min="9" max="13" width="13.42578125" customWidth="1"/>
    <col min="14" max="14" width="12.42578125" customWidth="1"/>
    <col min="15" max="15" width="11.28515625" customWidth="1"/>
    <col min="16" max="17" width="12.42578125" customWidth="1"/>
    <col min="18" max="18" width="13.140625" customWidth="1"/>
    <col min="19" max="19" width="13.28515625" customWidth="1"/>
    <col min="20" max="21" width="11.28515625" customWidth="1"/>
    <col min="22" max="22" width="12.7109375" customWidth="1"/>
    <col min="23" max="29" width="11.28515625" customWidth="1"/>
    <col min="30" max="31" width="12.7109375" customWidth="1"/>
    <col min="32" max="32" width="11.85546875" customWidth="1"/>
    <col min="33" max="33" width="11.28515625" customWidth="1"/>
    <col min="34" max="34" width="12.5703125" customWidth="1"/>
    <col min="35" max="35" width="13" customWidth="1"/>
    <col min="36" max="38" width="11.28515625" customWidth="1"/>
    <col min="39" max="39" width="12.85546875" customWidth="1"/>
    <col min="40" max="41" width="13.42578125" customWidth="1"/>
    <col min="42" max="43" width="14.28515625" customWidth="1"/>
    <col min="44" max="46" width="13.140625" customWidth="1"/>
    <col min="47" max="47" width="12.42578125" customWidth="1"/>
    <col min="48" max="48" width="11.28515625" customWidth="1"/>
    <col min="49" max="50" width="12.42578125" customWidth="1"/>
    <col min="51" max="51" width="11.28515625" customWidth="1"/>
    <col min="52" max="52" width="12.42578125" customWidth="1"/>
    <col min="53" max="53" width="11.28515625" customWidth="1"/>
    <col min="54" max="54" width="14.42578125" customWidth="1"/>
    <col min="55" max="55" width="15" customWidth="1"/>
    <col min="56" max="56" width="11" customWidth="1"/>
    <col min="57" max="58" width="11.28515625" customWidth="1"/>
    <col min="59" max="59" width="15" customWidth="1"/>
    <col min="60" max="60" width="13.42578125" customWidth="1"/>
    <col min="61" max="62" width="12.7109375" customWidth="1"/>
    <col min="63" max="63" width="12.28515625" customWidth="1"/>
    <col min="64" max="64" width="12.85546875" customWidth="1"/>
    <col min="65" max="65" width="11.28515625" customWidth="1"/>
    <col min="66" max="68" width="13.28515625" customWidth="1"/>
    <col min="69" max="69" width="16" customWidth="1"/>
    <col min="70" max="71" width="11.28515625" customWidth="1"/>
    <col min="72" max="72" width="12.7109375" customWidth="1"/>
    <col min="73" max="73" width="13" customWidth="1"/>
    <col min="74" max="74" width="12.140625" customWidth="1"/>
    <col min="75" max="75" width="13" customWidth="1"/>
    <col min="76" max="76" width="12.5703125" customWidth="1"/>
    <col min="77" max="77" width="13.28515625" customWidth="1"/>
    <col min="78" max="78" width="12.5703125" customWidth="1"/>
    <col min="79" max="79" width="12.85546875" customWidth="1"/>
    <col min="80" max="80" width="13.85546875" customWidth="1"/>
    <col min="81" max="83" width="13.7109375" customWidth="1"/>
    <col min="84" max="84" width="10" customWidth="1"/>
    <col min="85" max="85" width="11.28515625" customWidth="1"/>
    <col min="86" max="86" width="12.7109375" customWidth="1"/>
    <col min="87" max="87" width="13" customWidth="1"/>
    <col min="88" max="88" width="13.28515625" customWidth="1"/>
    <col min="89" max="89" width="12.7109375" customWidth="1"/>
    <col min="90" max="91" width="12.5703125" customWidth="1"/>
    <col min="92" max="94" width="11.28515625" customWidth="1"/>
    <col min="95" max="95" width="14" customWidth="1"/>
    <col min="96" max="96" width="14.140625" customWidth="1"/>
    <col min="97" max="97" width="13.140625" customWidth="1"/>
    <col min="98" max="98" width="12.7109375" customWidth="1"/>
    <col min="99" max="99" width="11.7109375" customWidth="1"/>
    <col min="100" max="101" width="12.28515625" customWidth="1"/>
    <col min="102" max="103" width="11.28515625" customWidth="1"/>
    <col min="104" max="104" width="13.85546875" customWidth="1"/>
    <col min="105" max="105" width="12.5703125" customWidth="1"/>
    <col min="106" max="106" width="11.28515625" customWidth="1"/>
    <col min="107" max="107" width="12.5703125" customWidth="1"/>
    <col min="108" max="108" width="14.5703125" customWidth="1"/>
    <col min="109" max="114" width="11.28515625" customWidth="1"/>
    <col min="115" max="115" width="12.5703125" customWidth="1"/>
    <col min="116" max="116" width="13.42578125" customWidth="1"/>
    <col min="117" max="117" width="13.28515625" customWidth="1"/>
    <col min="118" max="118" width="14.42578125" customWidth="1"/>
    <col min="119" max="119" width="11.28515625" customWidth="1"/>
    <col min="120" max="120" width="14.140625" customWidth="1"/>
    <col min="121" max="123" width="11.28515625" customWidth="1"/>
    <col min="124" max="124" width="12.7109375" customWidth="1"/>
    <col min="125" max="125" width="10.7109375" customWidth="1"/>
    <col min="126" max="126" width="11.140625" customWidth="1"/>
    <col min="127" max="127" width="12.5703125" customWidth="1"/>
    <col min="128" max="128" width="11.28515625" customWidth="1"/>
    <col min="129" max="129" width="14.28515625" customWidth="1"/>
    <col min="130" max="130" width="16.140625" customWidth="1"/>
    <col min="131" max="131" width="14.42578125" customWidth="1"/>
    <col min="132" max="132" width="15.7109375" customWidth="1"/>
    <col min="133" max="133" width="13.42578125" customWidth="1"/>
    <col min="134" max="138" width="11.28515625" customWidth="1"/>
    <col min="139" max="139" width="11.42578125" customWidth="1"/>
    <col min="140" max="141" width="11.42578125" hidden="1" customWidth="1"/>
  </cols>
  <sheetData>
    <row r="1" spans="2:139" ht="21.4" customHeight="1" x14ac:dyDescent="0.3">
      <c r="B1" s="1"/>
      <c r="D1" s="79"/>
      <c r="E1" s="79"/>
      <c r="F1" s="79"/>
      <c r="I1" s="79"/>
      <c r="J1" s="79"/>
      <c r="K1" s="79"/>
      <c r="L1" s="79"/>
      <c r="M1" s="79"/>
      <c r="N1" s="79"/>
      <c r="P1" s="79"/>
      <c r="Q1" s="79"/>
      <c r="R1" s="79"/>
      <c r="S1" s="79"/>
      <c r="X1" s="79"/>
      <c r="Y1" s="79"/>
      <c r="AA1" s="79"/>
      <c r="AN1" s="79"/>
      <c r="AO1" s="79"/>
      <c r="AP1" s="79"/>
      <c r="AQ1" s="79"/>
      <c r="AR1" s="79"/>
      <c r="AS1" s="79"/>
      <c r="AT1" s="79"/>
      <c r="AU1" s="79"/>
      <c r="AW1" s="79"/>
      <c r="AX1" s="79"/>
      <c r="BH1" s="79"/>
      <c r="BK1" s="79"/>
      <c r="CS1" s="79"/>
      <c r="DL1" s="79"/>
      <c r="DZ1" s="3" t="s">
        <v>1</v>
      </c>
      <c r="EA1" s="4"/>
      <c r="EB1" s="4"/>
      <c r="EC1" s="4"/>
      <c r="ED1" s="4"/>
      <c r="EE1" s="80"/>
    </row>
    <row r="2" spans="2:139" ht="24.95" customHeight="1" x14ac:dyDescent="0.25">
      <c r="B2" s="7" t="s">
        <v>2</v>
      </c>
      <c r="C2" s="81"/>
      <c r="D2" s="797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6"/>
      <c r="P2" s="798" t="s">
        <v>83</v>
      </c>
      <c r="Q2" s="799"/>
      <c r="R2" s="799"/>
      <c r="S2" s="799"/>
      <c r="T2" s="799"/>
      <c r="U2" s="799"/>
      <c r="V2" s="799"/>
      <c r="W2" s="799"/>
      <c r="X2" s="799"/>
      <c r="Y2" s="799"/>
      <c r="Z2" s="799"/>
      <c r="AA2" s="799"/>
      <c r="AB2" s="800"/>
      <c r="AC2" s="794" t="s">
        <v>84</v>
      </c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6"/>
      <c r="AO2" s="794" t="s">
        <v>85</v>
      </c>
      <c r="AP2" s="795"/>
      <c r="AQ2" s="795"/>
      <c r="AR2" s="795"/>
      <c r="AS2" s="795"/>
      <c r="AT2" s="795"/>
      <c r="AU2" s="795"/>
      <c r="AV2" s="795"/>
      <c r="AW2" s="795"/>
      <c r="AX2" s="795"/>
      <c r="AY2" s="795"/>
      <c r="AZ2" s="796"/>
      <c r="BA2" s="794" t="s">
        <v>86</v>
      </c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6"/>
      <c r="BN2" s="794" t="s">
        <v>87</v>
      </c>
      <c r="BO2" s="795"/>
      <c r="BP2" s="795"/>
      <c r="BQ2" s="795"/>
      <c r="BR2" s="795"/>
      <c r="BS2" s="795"/>
      <c r="BT2" s="795"/>
      <c r="BU2" s="795"/>
      <c r="BV2" s="795"/>
      <c r="BW2" s="795"/>
      <c r="BX2" s="795"/>
      <c r="BY2" s="795"/>
      <c r="BZ2" s="796"/>
      <c r="CA2" s="794" t="s">
        <v>88</v>
      </c>
      <c r="CB2" s="795"/>
      <c r="CC2" s="795"/>
      <c r="CD2" s="795"/>
      <c r="CE2" s="795"/>
      <c r="CF2" s="795"/>
      <c r="CG2" s="795"/>
      <c r="CH2" s="795"/>
      <c r="CI2" s="795"/>
      <c r="CJ2" s="795"/>
      <c r="CK2" s="795"/>
      <c r="CL2" s="795"/>
      <c r="CM2" s="796"/>
      <c r="CN2" s="794" t="s">
        <v>89</v>
      </c>
      <c r="CO2" s="795"/>
      <c r="CP2" s="795"/>
      <c r="CQ2" s="795"/>
      <c r="CR2" s="795"/>
      <c r="CS2" s="795"/>
      <c r="CT2" s="795"/>
      <c r="CU2" s="795"/>
      <c r="CV2" s="795"/>
      <c r="CW2" s="795"/>
      <c r="CX2" s="795"/>
      <c r="CY2" s="795"/>
      <c r="CZ2" s="796"/>
      <c r="DA2" s="794" t="s">
        <v>90</v>
      </c>
      <c r="DB2" s="795"/>
      <c r="DC2" s="795"/>
      <c r="DD2" s="795"/>
      <c r="DE2" s="795"/>
      <c r="DF2" s="795"/>
      <c r="DG2" s="795"/>
      <c r="DH2" s="795"/>
      <c r="DI2" s="795"/>
      <c r="DJ2" s="795"/>
      <c r="DK2" s="795"/>
      <c r="DL2" s="796"/>
      <c r="DM2" s="81"/>
      <c r="DN2" s="82"/>
      <c r="DO2" s="797" t="s">
        <v>3</v>
      </c>
      <c r="DP2" s="795"/>
      <c r="DQ2" s="795"/>
      <c r="DR2" s="795"/>
      <c r="DS2" s="795"/>
      <c r="DT2" s="795"/>
      <c r="DU2" s="795"/>
      <c r="DV2" s="795"/>
      <c r="DW2" s="795"/>
      <c r="DX2" s="795"/>
      <c r="DY2" s="796"/>
      <c r="DZ2" s="83" t="s">
        <v>4</v>
      </c>
      <c r="EA2" s="84" t="s">
        <v>91</v>
      </c>
      <c r="EB2" s="85" t="s">
        <v>92</v>
      </c>
      <c r="EC2" s="86" t="s">
        <v>93</v>
      </c>
      <c r="ED2" s="86" t="s">
        <v>94</v>
      </c>
      <c r="EE2" s="87" t="s">
        <v>95</v>
      </c>
      <c r="EF2" s="88"/>
      <c r="EG2" s="89"/>
      <c r="EH2" s="90" t="s">
        <v>96</v>
      </c>
    </row>
    <row r="3" spans="2:139" ht="60" customHeight="1" x14ac:dyDescent="0.25">
      <c r="B3" s="8" t="s">
        <v>5</v>
      </c>
      <c r="C3" s="91" t="s">
        <v>97</v>
      </c>
      <c r="D3" s="92" t="s">
        <v>7</v>
      </c>
      <c r="E3" s="93" t="s">
        <v>98</v>
      </c>
      <c r="F3" s="94" t="s">
        <v>99</v>
      </c>
      <c r="G3" s="95" t="s">
        <v>79</v>
      </c>
      <c r="H3" s="95" t="s">
        <v>100</v>
      </c>
      <c r="I3" s="96" t="s">
        <v>101</v>
      </c>
      <c r="J3" s="94" t="s">
        <v>102</v>
      </c>
      <c r="K3" s="97" t="s">
        <v>103</v>
      </c>
      <c r="L3" s="97" t="s">
        <v>15</v>
      </c>
      <c r="M3" s="94" t="s">
        <v>104</v>
      </c>
      <c r="N3" s="98" t="s">
        <v>17</v>
      </c>
      <c r="O3" s="99" t="s">
        <v>105</v>
      </c>
      <c r="P3" s="100" t="s">
        <v>106</v>
      </c>
      <c r="Q3" s="101" t="s">
        <v>107</v>
      </c>
      <c r="R3" s="102" t="s">
        <v>108</v>
      </c>
      <c r="S3" s="103" t="s">
        <v>109</v>
      </c>
      <c r="T3" s="104" t="s">
        <v>110</v>
      </c>
      <c r="U3" s="105" t="s">
        <v>111</v>
      </c>
      <c r="V3" s="106" t="s">
        <v>12</v>
      </c>
      <c r="W3" s="107" t="s">
        <v>112</v>
      </c>
      <c r="X3" s="106" t="s">
        <v>15</v>
      </c>
      <c r="Y3" s="104" t="s">
        <v>113</v>
      </c>
      <c r="Z3" s="108" t="s">
        <v>114</v>
      </c>
      <c r="AA3" s="101" t="s">
        <v>115</v>
      </c>
      <c r="AB3" s="109" t="s">
        <v>116</v>
      </c>
      <c r="AC3" s="110" t="s">
        <v>117</v>
      </c>
      <c r="AD3" s="111" t="s">
        <v>8</v>
      </c>
      <c r="AE3" s="111" t="s">
        <v>7</v>
      </c>
      <c r="AF3" s="112" t="s">
        <v>9</v>
      </c>
      <c r="AG3" s="113" t="s">
        <v>118</v>
      </c>
      <c r="AH3" s="112" t="s">
        <v>119</v>
      </c>
      <c r="AI3" s="114" t="s">
        <v>120</v>
      </c>
      <c r="AJ3" s="111" t="s">
        <v>121</v>
      </c>
      <c r="AK3" s="115" t="s">
        <v>14</v>
      </c>
      <c r="AL3" s="115" t="s">
        <v>15</v>
      </c>
      <c r="AM3" s="116" t="s">
        <v>50</v>
      </c>
      <c r="AN3" s="117" t="s">
        <v>122</v>
      </c>
      <c r="AO3" s="118" t="s">
        <v>123</v>
      </c>
      <c r="AP3" s="119" t="s">
        <v>124</v>
      </c>
      <c r="AQ3" s="119" t="s">
        <v>13</v>
      </c>
      <c r="AR3" s="120" t="s">
        <v>31</v>
      </c>
      <c r="AS3" s="120" t="s">
        <v>125</v>
      </c>
      <c r="AT3" s="121" t="s">
        <v>126</v>
      </c>
      <c r="AU3" s="122" t="s">
        <v>127</v>
      </c>
      <c r="AV3" s="122" t="s">
        <v>128</v>
      </c>
      <c r="AW3" s="123" t="s">
        <v>129</v>
      </c>
      <c r="AX3" s="124" t="s">
        <v>113</v>
      </c>
      <c r="AY3" s="125" t="s">
        <v>130</v>
      </c>
      <c r="AZ3" s="126" t="s">
        <v>13</v>
      </c>
      <c r="BA3" s="127" t="s">
        <v>131</v>
      </c>
      <c r="BB3" s="128" t="s">
        <v>7</v>
      </c>
      <c r="BC3" s="129" t="s">
        <v>8</v>
      </c>
      <c r="BD3" s="130" t="s">
        <v>132</v>
      </c>
      <c r="BE3" s="131" t="s">
        <v>133</v>
      </c>
      <c r="BF3" s="132" t="s">
        <v>134</v>
      </c>
      <c r="BG3" s="133" t="s">
        <v>135</v>
      </c>
      <c r="BH3" s="134" t="s">
        <v>136</v>
      </c>
      <c r="BI3" s="135" t="s">
        <v>137</v>
      </c>
      <c r="BJ3" s="136" t="s">
        <v>14</v>
      </c>
      <c r="BK3" s="136" t="s">
        <v>15</v>
      </c>
      <c r="BL3" s="137" t="s">
        <v>50</v>
      </c>
      <c r="BM3" s="138" t="s">
        <v>138</v>
      </c>
      <c r="BN3" s="139" t="s">
        <v>139</v>
      </c>
      <c r="BO3" s="140" t="s">
        <v>124</v>
      </c>
      <c r="BP3" s="141" t="s">
        <v>116</v>
      </c>
      <c r="BQ3" s="142" t="s">
        <v>75</v>
      </c>
      <c r="BR3" s="143" t="s">
        <v>140</v>
      </c>
      <c r="BS3" s="144" t="s">
        <v>141</v>
      </c>
      <c r="BT3" s="143" t="s">
        <v>142</v>
      </c>
      <c r="BU3" s="145" t="s">
        <v>143</v>
      </c>
      <c r="BV3" s="146" t="s">
        <v>144</v>
      </c>
      <c r="BW3" s="145" t="s">
        <v>14</v>
      </c>
      <c r="BX3" s="145" t="s">
        <v>15</v>
      </c>
      <c r="BY3" s="141" t="s">
        <v>145</v>
      </c>
      <c r="BZ3" s="147" t="s">
        <v>13</v>
      </c>
      <c r="CA3" s="148" t="s">
        <v>97</v>
      </c>
      <c r="CB3" s="149" t="s">
        <v>146</v>
      </c>
      <c r="CC3" s="11" t="s">
        <v>13</v>
      </c>
      <c r="CD3" s="11" t="s">
        <v>128</v>
      </c>
      <c r="CE3" s="11" t="s">
        <v>147</v>
      </c>
      <c r="CF3" s="150" t="s">
        <v>148</v>
      </c>
      <c r="CG3" s="151" t="s">
        <v>112</v>
      </c>
      <c r="CH3" s="13" t="s">
        <v>12</v>
      </c>
      <c r="CI3" s="152" t="s">
        <v>149</v>
      </c>
      <c r="CJ3" s="11" t="s">
        <v>150</v>
      </c>
      <c r="CK3" s="153" t="s">
        <v>15</v>
      </c>
      <c r="CL3" s="154" t="s">
        <v>151</v>
      </c>
      <c r="CM3" s="155" t="s">
        <v>138</v>
      </c>
      <c r="CN3" s="156" t="s">
        <v>6</v>
      </c>
      <c r="CO3" s="157" t="s">
        <v>7</v>
      </c>
      <c r="CP3" s="158" t="s">
        <v>124</v>
      </c>
      <c r="CQ3" s="121" t="s">
        <v>152</v>
      </c>
      <c r="CR3" s="159" t="s">
        <v>153</v>
      </c>
      <c r="CS3" s="120" t="s">
        <v>125</v>
      </c>
      <c r="CT3" s="160" t="s">
        <v>154</v>
      </c>
      <c r="CU3" s="161" t="s">
        <v>155</v>
      </c>
      <c r="CV3" s="162" t="s">
        <v>156</v>
      </c>
      <c r="CW3" s="162" t="s">
        <v>14</v>
      </c>
      <c r="CX3" s="163" t="s">
        <v>15</v>
      </c>
      <c r="CY3" s="125" t="s">
        <v>130</v>
      </c>
      <c r="CZ3" s="18" t="s">
        <v>13</v>
      </c>
      <c r="DA3" s="164" t="s">
        <v>157</v>
      </c>
      <c r="DB3" s="165" t="s">
        <v>158</v>
      </c>
      <c r="DC3" s="166" t="s">
        <v>108</v>
      </c>
      <c r="DD3" s="167" t="s">
        <v>132</v>
      </c>
      <c r="DE3" s="168" t="s">
        <v>100</v>
      </c>
      <c r="DF3" s="169" t="s">
        <v>159</v>
      </c>
      <c r="DG3" s="170" t="s">
        <v>160</v>
      </c>
      <c r="DH3" s="169" t="s">
        <v>14</v>
      </c>
      <c r="DI3" s="165" t="s">
        <v>15</v>
      </c>
      <c r="DJ3" s="166" t="s">
        <v>9</v>
      </c>
      <c r="DK3" s="168" t="s">
        <v>161</v>
      </c>
      <c r="DL3" s="171" t="s">
        <v>122</v>
      </c>
      <c r="DM3" s="172" t="s">
        <v>162</v>
      </c>
      <c r="DN3" s="173" t="s">
        <v>7</v>
      </c>
      <c r="DO3" s="11" t="s">
        <v>8</v>
      </c>
      <c r="DP3" s="11" t="s">
        <v>9</v>
      </c>
      <c r="DQ3" s="174" t="s">
        <v>163</v>
      </c>
      <c r="DR3" s="11" t="s">
        <v>153</v>
      </c>
      <c r="DS3" s="12" t="s">
        <v>11</v>
      </c>
      <c r="DT3" s="13" t="s">
        <v>12</v>
      </c>
      <c r="DU3" s="11" t="s">
        <v>13</v>
      </c>
      <c r="DV3" s="14" t="s">
        <v>14</v>
      </c>
      <c r="DW3" s="15" t="s">
        <v>15</v>
      </c>
      <c r="DX3" s="16" t="s">
        <v>16</v>
      </c>
      <c r="DY3" s="17" t="s">
        <v>17</v>
      </c>
      <c r="DZ3" s="175" t="s">
        <v>18</v>
      </c>
      <c r="EA3" s="176" t="s">
        <v>19</v>
      </c>
      <c r="EB3" s="177" t="s">
        <v>20</v>
      </c>
      <c r="EC3" s="178" t="s">
        <v>164</v>
      </c>
      <c r="ED3" s="178"/>
      <c r="EE3" s="179"/>
      <c r="EF3" s="88"/>
      <c r="EG3" s="89"/>
      <c r="EH3" s="90" t="s">
        <v>165</v>
      </c>
    </row>
    <row r="4" spans="2:139" ht="18.399999999999999" customHeight="1" x14ac:dyDescent="0.25">
      <c r="B4" s="22" t="s">
        <v>21</v>
      </c>
      <c r="C4" s="180" t="s">
        <v>166</v>
      </c>
      <c r="D4" s="24" t="s">
        <v>167</v>
      </c>
      <c r="E4" s="24" t="s">
        <v>168</v>
      </c>
      <c r="F4" s="24" t="s">
        <v>169</v>
      </c>
      <c r="G4" s="25">
        <v>40</v>
      </c>
      <c r="H4" s="25">
        <v>150</v>
      </c>
      <c r="I4" s="25" t="s">
        <v>170</v>
      </c>
      <c r="J4" s="25">
        <v>60</v>
      </c>
      <c r="K4" s="25">
        <v>20</v>
      </c>
      <c r="L4" s="25">
        <v>30</v>
      </c>
      <c r="M4" s="25">
        <v>150</v>
      </c>
      <c r="N4" s="27">
        <v>150</v>
      </c>
      <c r="O4" s="181">
        <v>50</v>
      </c>
      <c r="P4" s="23">
        <v>150</v>
      </c>
      <c r="Q4" s="24" t="s">
        <v>168</v>
      </c>
      <c r="R4" s="26">
        <v>150</v>
      </c>
      <c r="S4" s="25">
        <v>100</v>
      </c>
      <c r="T4" s="25">
        <v>40</v>
      </c>
      <c r="U4" s="25">
        <v>150</v>
      </c>
      <c r="V4" s="25" t="s">
        <v>171</v>
      </c>
      <c r="W4" s="25">
        <v>60</v>
      </c>
      <c r="X4" s="25">
        <v>30</v>
      </c>
      <c r="Y4" s="25">
        <v>20</v>
      </c>
      <c r="Z4" s="25">
        <v>150</v>
      </c>
      <c r="AA4" s="25">
        <v>50</v>
      </c>
      <c r="AB4" s="181">
        <v>150</v>
      </c>
      <c r="AC4" s="23">
        <v>150</v>
      </c>
      <c r="AD4" s="24" t="s">
        <v>168</v>
      </c>
      <c r="AE4" s="26" t="s">
        <v>167</v>
      </c>
      <c r="AF4" s="25">
        <v>100</v>
      </c>
      <c r="AG4" s="25">
        <v>40</v>
      </c>
      <c r="AH4" s="25">
        <v>150</v>
      </c>
      <c r="AI4" s="25">
        <v>140</v>
      </c>
      <c r="AJ4" s="25">
        <v>150</v>
      </c>
      <c r="AK4" s="24" t="s">
        <v>172</v>
      </c>
      <c r="AL4" s="24" t="s">
        <v>173</v>
      </c>
      <c r="AM4" s="25">
        <v>30</v>
      </c>
      <c r="AN4" s="181">
        <v>150</v>
      </c>
      <c r="AO4" s="23">
        <v>60</v>
      </c>
      <c r="AP4" s="24" t="s">
        <v>168</v>
      </c>
      <c r="AQ4" s="24" t="s">
        <v>166</v>
      </c>
      <c r="AR4" s="25">
        <v>130</v>
      </c>
      <c r="AS4" s="25">
        <v>150</v>
      </c>
      <c r="AT4" s="25">
        <v>40</v>
      </c>
      <c r="AU4" s="25">
        <v>120</v>
      </c>
      <c r="AV4" s="25">
        <v>130</v>
      </c>
      <c r="AW4" s="25">
        <v>30</v>
      </c>
      <c r="AX4" s="25">
        <v>20</v>
      </c>
      <c r="AY4" s="25" t="s">
        <v>174</v>
      </c>
      <c r="AZ4" s="181">
        <v>150</v>
      </c>
      <c r="BA4" s="23">
        <v>150</v>
      </c>
      <c r="BB4" s="24" t="s">
        <v>167</v>
      </c>
      <c r="BC4" s="24" t="s">
        <v>168</v>
      </c>
      <c r="BD4" s="25">
        <v>100</v>
      </c>
      <c r="BE4" s="25">
        <v>40</v>
      </c>
      <c r="BF4" s="25">
        <v>150</v>
      </c>
      <c r="BG4" s="25" t="s">
        <v>170</v>
      </c>
      <c r="BH4" s="25">
        <v>60</v>
      </c>
      <c r="BI4" s="25">
        <v>150</v>
      </c>
      <c r="BJ4" s="25">
        <v>20</v>
      </c>
      <c r="BK4" s="25">
        <v>30</v>
      </c>
      <c r="BL4" s="27">
        <v>30</v>
      </c>
      <c r="BM4" s="181">
        <v>150</v>
      </c>
      <c r="BN4" s="180" t="s">
        <v>166</v>
      </c>
      <c r="BO4" s="24" t="s">
        <v>168</v>
      </c>
      <c r="BP4" s="24" t="s">
        <v>166</v>
      </c>
      <c r="BQ4" s="182">
        <v>100</v>
      </c>
      <c r="BR4" s="25">
        <v>30</v>
      </c>
      <c r="BS4" s="25">
        <v>150</v>
      </c>
      <c r="BT4" s="25" t="s">
        <v>170</v>
      </c>
      <c r="BU4" s="25" t="s">
        <v>175</v>
      </c>
      <c r="BV4" s="25">
        <v>150</v>
      </c>
      <c r="BW4" s="25">
        <v>20</v>
      </c>
      <c r="BX4" s="25">
        <v>30</v>
      </c>
      <c r="BY4" s="25">
        <v>80</v>
      </c>
      <c r="BZ4" s="28" t="s">
        <v>176</v>
      </c>
      <c r="CA4" s="180" t="s">
        <v>166</v>
      </c>
      <c r="CB4" s="24" t="s">
        <v>177</v>
      </c>
      <c r="CC4" s="26">
        <v>150</v>
      </c>
      <c r="CD4" s="26">
        <v>100</v>
      </c>
      <c r="CE4" s="25">
        <v>40</v>
      </c>
      <c r="CF4" s="25">
        <v>150</v>
      </c>
      <c r="CG4" s="25">
        <v>60</v>
      </c>
      <c r="CH4" s="25" t="s">
        <v>171</v>
      </c>
      <c r="CI4" s="25">
        <v>150</v>
      </c>
      <c r="CJ4" s="25">
        <v>20</v>
      </c>
      <c r="CK4" s="25">
        <v>30</v>
      </c>
      <c r="CL4" s="25">
        <v>50</v>
      </c>
      <c r="CM4" s="181">
        <v>150</v>
      </c>
      <c r="CN4" s="23">
        <v>60</v>
      </c>
      <c r="CO4" s="183" t="s">
        <v>167</v>
      </c>
      <c r="CP4" s="24" t="s">
        <v>168</v>
      </c>
      <c r="CQ4" s="25">
        <v>130</v>
      </c>
      <c r="CR4" s="25">
        <v>40</v>
      </c>
      <c r="CS4" s="25">
        <v>150</v>
      </c>
      <c r="CT4" s="25" t="s">
        <v>171</v>
      </c>
      <c r="CU4" s="25">
        <v>80</v>
      </c>
      <c r="CV4" s="184">
        <v>150</v>
      </c>
      <c r="CW4" s="184">
        <v>20</v>
      </c>
      <c r="CX4" s="185">
        <v>30</v>
      </c>
      <c r="CY4" s="25" t="s">
        <v>174</v>
      </c>
      <c r="CZ4" s="28">
        <v>150</v>
      </c>
      <c r="DA4" s="23">
        <v>150</v>
      </c>
      <c r="DB4" s="24" t="s">
        <v>177</v>
      </c>
      <c r="DC4" s="26">
        <v>150</v>
      </c>
      <c r="DD4" s="25">
        <v>100</v>
      </c>
      <c r="DE4" s="25">
        <v>150</v>
      </c>
      <c r="DF4" s="25" t="s">
        <v>178</v>
      </c>
      <c r="DG4" s="25">
        <v>40</v>
      </c>
      <c r="DH4" s="25">
        <v>20</v>
      </c>
      <c r="DI4" s="25">
        <v>30</v>
      </c>
      <c r="DJ4" s="26">
        <v>130</v>
      </c>
      <c r="DK4" s="25">
        <v>50</v>
      </c>
      <c r="DL4" s="181">
        <v>150</v>
      </c>
      <c r="DM4" s="23">
        <v>60</v>
      </c>
      <c r="DN4" s="24" t="s">
        <v>167</v>
      </c>
      <c r="DO4" s="24" t="s">
        <v>168</v>
      </c>
      <c r="DP4" s="25">
        <v>100</v>
      </c>
      <c r="DQ4" s="182">
        <v>150</v>
      </c>
      <c r="DR4" s="25">
        <v>40</v>
      </c>
      <c r="DS4" s="25">
        <v>60</v>
      </c>
      <c r="DT4" s="25" t="s">
        <v>171</v>
      </c>
      <c r="DU4" s="25">
        <v>150</v>
      </c>
      <c r="DV4" s="26">
        <v>20</v>
      </c>
      <c r="DW4" s="26">
        <v>30</v>
      </c>
      <c r="DX4" s="27">
        <v>30</v>
      </c>
      <c r="DY4" s="28">
        <v>150</v>
      </c>
      <c r="DZ4" s="29"/>
      <c r="EA4" s="30"/>
      <c r="EB4" s="31"/>
      <c r="EC4" s="186" t="s">
        <v>179</v>
      </c>
      <c r="ED4" s="186"/>
      <c r="EE4" s="179"/>
      <c r="EF4" s="88"/>
      <c r="EG4" s="187" t="s">
        <v>180</v>
      </c>
      <c r="EH4" s="188"/>
    </row>
    <row r="5" spans="2:139" ht="18.399999999999999" customHeight="1" x14ac:dyDescent="0.25">
      <c r="B5" s="32" t="s">
        <v>14</v>
      </c>
      <c r="C5" s="189"/>
      <c r="D5" s="190"/>
      <c r="E5" s="190">
        <v>20</v>
      </c>
      <c r="F5" s="190"/>
      <c r="G5" s="191"/>
      <c r="H5" s="191"/>
      <c r="I5" s="191"/>
      <c r="J5" s="190">
        <v>11</v>
      </c>
      <c r="K5" s="190">
        <v>20</v>
      </c>
      <c r="L5" s="190"/>
      <c r="M5" s="191"/>
      <c r="N5" s="192"/>
      <c r="O5" s="193"/>
      <c r="P5" s="194"/>
      <c r="Q5" s="195">
        <v>20</v>
      </c>
      <c r="R5" s="196"/>
      <c r="S5" s="195"/>
      <c r="T5" s="195"/>
      <c r="U5" s="195"/>
      <c r="V5" s="195"/>
      <c r="W5" s="197">
        <v>11</v>
      </c>
      <c r="X5" s="195"/>
      <c r="Y5" s="195">
        <v>20</v>
      </c>
      <c r="Z5" s="195"/>
      <c r="AA5" s="195"/>
      <c r="AB5" s="198"/>
      <c r="AC5" s="199"/>
      <c r="AD5" s="200">
        <v>20</v>
      </c>
      <c r="AE5" s="201"/>
      <c r="AF5" s="200"/>
      <c r="AG5" s="200"/>
      <c r="AH5" s="200"/>
      <c r="AI5" s="200"/>
      <c r="AJ5" s="202"/>
      <c r="AK5" s="203">
        <v>20</v>
      </c>
      <c r="AL5" s="203"/>
      <c r="AM5" s="200"/>
      <c r="AN5" s="204"/>
      <c r="AO5" s="205"/>
      <c r="AP5" s="206">
        <v>20</v>
      </c>
      <c r="AQ5" s="206"/>
      <c r="AR5" s="207"/>
      <c r="AS5" s="207"/>
      <c r="AT5" s="208"/>
      <c r="AU5" s="209"/>
      <c r="AV5" s="210"/>
      <c r="AW5" s="208"/>
      <c r="AX5" s="208">
        <v>20</v>
      </c>
      <c r="AY5" s="208"/>
      <c r="AZ5" s="211"/>
      <c r="BA5" s="212"/>
      <c r="BB5" s="213"/>
      <c r="BC5" s="214">
        <v>20</v>
      </c>
      <c r="BD5" s="214"/>
      <c r="BE5" s="215"/>
      <c r="BF5" s="216"/>
      <c r="BG5" s="215"/>
      <c r="BH5" s="217">
        <v>11</v>
      </c>
      <c r="BI5" s="218"/>
      <c r="BJ5" s="214">
        <v>20</v>
      </c>
      <c r="BK5" s="214"/>
      <c r="BL5" s="219"/>
      <c r="BM5" s="220"/>
      <c r="BN5" s="221"/>
      <c r="BO5" s="222">
        <v>20</v>
      </c>
      <c r="BP5" s="222"/>
      <c r="BQ5" s="223"/>
      <c r="BR5" s="223"/>
      <c r="BS5" s="223"/>
      <c r="BT5" s="223"/>
      <c r="BU5" s="223">
        <v>9</v>
      </c>
      <c r="BV5" s="223"/>
      <c r="BW5" s="223">
        <v>20</v>
      </c>
      <c r="BX5" s="223"/>
      <c r="BY5" s="223"/>
      <c r="BZ5" s="224"/>
      <c r="CA5" s="33"/>
      <c r="CB5" s="225">
        <v>20</v>
      </c>
      <c r="CC5" s="226"/>
      <c r="CD5" s="36"/>
      <c r="CE5" s="35"/>
      <c r="CF5" s="35"/>
      <c r="CG5" s="34">
        <v>11</v>
      </c>
      <c r="CH5" s="35"/>
      <c r="CI5" s="227"/>
      <c r="CJ5" s="225">
        <v>20</v>
      </c>
      <c r="CK5" s="227"/>
      <c r="CL5" s="35"/>
      <c r="CM5" s="228"/>
      <c r="CN5" s="229"/>
      <c r="CO5" s="230"/>
      <c r="CP5" s="206">
        <v>20</v>
      </c>
      <c r="CQ5" s="231"/>
      <c r="CR5" s="232"/>
      <c r="CS5" s="207"/>
      <c r="CT5" s="233"/>
      <c r="CU5" s="233"/>
      <c r="CV5" s="209"/>
      <c r="CW5" s="209">
        <v>20</v>
      </c>
      <c r="CX5" s="209"/>
      <c r="CY5" s="208"/>
      <c r="CZ5" s="39"/>
      <c r="DA5" s="234"/>
      <c r="DB5" s="235">
        <v>20</v>
      </c>
      <c r="DC5" s="236"/>
      <c r="DD5" s="235"/>
      <c r="DE5" s="237"/>
      <c r="DF5" s="235"/>
      <c r="DG5" s="235"/>
      <c r="DH5" s="238">
        <v>20</v>
      </c>
      <c r="DI5" s="239"/>
      <c r="DJ5" s="236"/>
      <c r="DK5" s="240"/>
      <c r="DL5" s="241"/>
      <c r="DM5" s="242"/>
      <c r="DN5" s="34"/>
      <c r="DO5" s="35">
        <v>20</v>
      </c>
      <c r="DP5" s="35"/>
      <c r="DQ5" s="227"/>
      <c r="DR5" s="227"/>
      <c r="DS5" s="34"/>
      <c r="DT5" s="35"/>
      <c r="DU5" s="35"/>
      <c r="DV5" s="36">
        <v>20</v>
      </c>
      <c r="DW5" s="36"/>
      <c r="DX5" s="37"/>
      <c r="DY5" s="38"/>
      <c r="DZ5" s="40">
        <f t="shared" ref="DZ5:DZ36" si="0">SUM(D5:DY5)</f>
        <v>453</v>
      </c>
      <c r="EA5" s="41">
        <v>48.33</v>
      </c>
      <c r="EB5" s="42">
        <f t="shared" ref="EB5:EB36" si="1">DZ5*EA5/1000</f>
        <v>21.893489999999996</v>
      </c>
      <c r="EC5" s="243">
        <v>455</v>
      </c>
      <c r="ED5" s="186">
        <v>453</v>
      </c>
      <c r="EE5" s="244">
        <f>ED5/EC5%</f>
        <v>99.560439560439562</v>
      </c>
      <c r="EF5" s="88"/>
      <c r="EG5" s="245">
        <v>25</v>
      </c>
      <c r="EH5" s="246">
        <f>EC5*EG5/1000</f>
        <v>11.375</v>
      </c>
    </row>
    <row r="6" spans="2:139" ht="18.399999999999999" customHeight="1" x14ac:dyDescent="0.25">
      <c r="B6" s="43" t="s">
        <v>15</v>
      </c>
      <c r="C6" s="247"/>
      <c r="D6" s="248"/>
      <c r="E6" s="248"/>
      <c r="F6" s="248"/>
      <c r="G6" s="249"/>
      <c r="H6" s="249"/>
      <c r="I6" s="249"/>
      <c r="J6" s="248"/>
      <c r="K6" s="248"/>
      <c r="L6" s="248">
        <v>30</v>
      </c>
      <c r="M6" s="249"/>
      <c r="N6" s="250"/>
      <c r="O6" s="251"/>
      <c r="P6" s="252"/>
      <c r="Q6" s="253"/>
      <c r="R6" s="254"/>
      <c r="S6" s="253"/>
      <c r="T6" s="253"/>
      <c r="U6" s="253"/>
      <c r="V6" s="253"/>
      <c r="W6" s="255"/>
      <c r="X6" s="253">
        <v>30</v>
      </c>
      <c r="Y6" s="253"/>
      <c r="Z6" s="253"/>
      <c r="AA6" s="253"/>
      <c r="AB6" s="256"/>
      <c r="AC6" s="257"/>
      <c r="AD6" s="258"/>
      <c r="AE6" s="259"/>
      <c r="AF6" s="258"/>
      <c r="AG6" s="258"/>
      <c r="AH6" s="258"/>
      <c r="AI6" s="258"/>
      <c r="AJ6" s="260"/>
      <c r="AK6" s="260"/>
      <c r="AL6" s="260">
        <v>30</v>
      </c>
      <c r="AM6" s="258"/>
      <c r="AN6" s="261"/>
      <c r="AO6" s="262"/>
      <c r="AP6" s="263"/>
      <c r="AQ6" s="263"/>
      <c r="AR6" s="264"/>
      <c r="AS6" s="264"/>
      <c r="AT6" s="264"/>
      <c r="AU6" s="265"/>
      <c r="AV6" s="266"/>
      <c r="AW6" s="264">
        <v>30</v>
      </c>
      <c r="AX6" s="264"/>
      <c r="AY6" s="264"/>
      <c r="AZ6" s="58"/>
      <c r="BA6" s="267"/>
      <c r="BB6" s="268"/>
      <c r="BC6" s="269"/>
      <c r="BD6" s="269"/>
      <c r="BE6" s="270"/>
      <c r="BF6" s="270"/>
      <c r="BG6" s="270"/>
      <c r="BH6" s="271"/>
      <c r="BI6" s="268"/>
      <c r="BJ6" s="269"/>
      <c r="BK6" s="269">
        <v>30</v>
      </c>
      <c r="BL6" s="272"/>
      <c r="BM6" s="273"/>
      <c r="BN6" s="274"/>
      <c r="BO6" s="275"/>
      <c r="BP6" s="275"/>
      <c r="BQ6" s="276"/>
      <c r="BR6" s="276"/>
      <c r="BS6" s="276"/>
      <c r="BT6" s="276"/>
      <c r="BU6" s="276"/>
      <c r="BV6" s="276"/>
      <c r="BW6" s="276"/>
      <c r="BX6" s="276">
        <v>30</v>
      </c>
      <c r="BY6" s="276"/>
      <c r="BZ6" s="277"/>
      <c r="CA6" s="44"/>
      <c r="CB6" s="45"/>
      <c r="CC6" s="47"/>
      <c r="CD6" s="47"/>
      <c r="CE6" s="46"/>
      <c r="CF6" s="46"/>
      <c r="CG6" s="45"/>
      <c r="CH6" s="46"/>
      <c r="CI6" s="46"/>
      <c r="CJ6" s="45"/>
      <c r="CK6" s="46">
        <v>30</v>
      </c>
      <c r="CL6" s="46"/>
      <c r="CM6" s="57"/>
      <c r="CN6" s="278"/>
      <c r="CO6" s="279"/>
      <c r="CP6" s="263"/>
      <c r="CQ6" s="280"/>
      <c r="CR6" s="281"/>
      <c r="CS6" s="264"/>
      <c r="CT6" s="282"/>
      <c r="CU6" s="282"/>
      <c r="CV6" s="265"/>
      <c r="CW6" s="283"/>
      <c r="CX6" s="265">
        <v>30</v>
      </c>
      <c r="CY6" s="264"/>
      <c r="CZ6" s="50"/>
      <c r="DA6" s="284"/>
      <c r="DB6" s="285"/>
      <c r="DC6" s="286"/>
      <c r="DD6" s="285"/>
      <c r="DE6" s="287"/>
      <c r="DF6" s="285"/>
      <c r="DG6" s="285"/>
      <c r="DH6" s="288"/>
      <c r="DI6" s="285">
        <v>30</v>
      </c>
      <c r="DJ6" s="286"/>
      <c r="DK6" s="285"/>
      <c r="DL6" s="289"/>
      <c r="DM6" s="290"/>
      <c r="DN6" s="45"/>
      <c r="DO6" s="46"/>
      <c r="DP6" s="46"/>
      <c r="DQ6" s="46"/>
      <c r="DR6" s="46"/>
      <c r="DS6" s="45"/>
      <c r="DT6" s="46"/>
      <c r="DU6" s="46"/>
      <c r="DV6" s="47"/>
      <c r="DW6" s="47">
        <v>30</v>
      </c>
      <c r="DX6" s="48"/>
      <c r="DY6" s="49"/>
      <c r="DZ6" s="40">
        <f t="shared" si="0"/>
        <v>300</v>
      </c>
      <c r="EA6" s="51">
        <v>53.33</v>
      </c>
      <c r="EB6" s="52">
        <f t="shared" si="1"/>
        <v>15.999000000000001</v>
      </c>
      <c r="EC6" s="243">
        <v>300</v>
      </c>
      <c r="ED6" s="186">
        <v>300</v>
      </c>
      <c r="EE6" s="244">
        <f>ED6/EC6%</f>
        <v>100</v>
      </c>
      <c r="EF6" s="88"/>
      <c r="EG6" s="245">
        <v>34</v>
      </c>
      <c r="EH6" s="246">
        <f>EC6*EG6/1000</f>
        <v>10.199999999999999</v>
      </c>
    </row>
    <row r="7" spans="2:139" ht="18.399999999999999" customHeight="1" x14ac:dyDescent="0.25">
      <c r="B7" s="32" t="s">
        <v>24</v>
      </c>
      <c r="C7" s="247"/>
      <c r="D7" s="248"/>
      <c r="E7" s="248"/>
      <c r="F7" s="248"/>
      <c r="G7" s="249"/>
      <c r="H7" s="249"/>
      <c r="I7" s="249"/>
      <c r="J7" s="248"/>
      <c r="K7" s="248"/>
      <c r="L7" s="248"/>
      <c r="M7" s="249"/>
      <c r="N7" s="250"/>
      <c r="O7" s="251"/>
      <c r="P7" s="252"/>
      <c r="Q7" s="253"/>
      <c r="R7" s="254"/>
      <c r="S7" s="253"/>
      <c r="T7" s="253"/>
      <c r="U7" s="253"/>
      <c r="V7" s="253"/>
      <c r="W7" s="255"/>
      <c r="X7" s="253"/>
      <c r="Y7" s="253"/>
      <c r="Z7" s="253"/>
      <c r="AA7" s="253"/>
      <c r="AB7" s="256"/>
      <c r="AC7" s="257"/>
      <c r="AD7" s="258"/>
      <c r="AE7" s="259"/>
      <c r="AF7" s="258"/>
      <c r="AG7" s="258"/>
      <c r="AH7" s="258"/>
      <c r="AI7" s="258"/>
      <c r="AJ7" s="260"/>
      <c r="AK7" s="260"/>
      <c r="AL7" s="260"/>
      <c r="AM7" s="258"/>
      <c r="AN7" s="261"/>
      <c r="AO7" s="262"/>
      <c r="AP7" s="263"/>
      <c r="AQ7" s="263"/>
      <c r="AR7" s="264"/>
      <c r="AS7" s="264"/>
      <c r="AT7" s="264"/>
      <c r="AU7" s="265">
        <v>109</v>
      </c>
      <c r="AV7" s="266"/>
      <c r="AW7" s="264"/>
      <c r="AX7" s="264"/>
      <c r="AY7" s="264"/>
      <c r="AZ7" s="58"/>
      <c r="BA7" s="267"/>
      <c r="BB7" s="268"/>
      <c r="BC7" s="269"/>
      <c r="BD7" s="269"/>
      <c r="BE7" s="270"/>
      <c r="BF7" s="270"/>
      <c r="BG7" s="270"/>
      <c r="BH7" s="271">
        <v>44.5</v>
      </c>
      <c r="BI7" s="268"/>
      <c r="BJ7" s="269"/>
      <c r="BK7" s="269"/>
      <c r="BL7" s="272"/>
      <c r="BM7" s="273"/>
      <c r="BN7" s="274"/>
      <c r="BO7" s="275"/>
      <c r="BP7" s="275"/>
      <c r="BQ7" s="276"/>
      <c r="BR7" s="276"/>
      <c r="BS7" s="276"/>
      <c r="BT7" s="276"/>
      <c r="BU7" s="276">
        <v>4.5</v>
      </c>
      <c r="BV7" s="276"/>
      <c r="BW7" s="276"/>
      <c r="BX7" s="276"/>
      <c r="BY7" s="276"/>
      <c r="BZ7" s="277"/>
      <c r="CA7" s="44"/>
      <c r="CB7" s="45"/>
      <c r="CC7" s="47"/>
      <c r="CD7" s="47"/>
      <c r="CE7" s="46"/>
      <c r="CF7" s="46"/>
      <c r="CG7" s="45"/>
      <c r="CH7" s="46"/>
      <c r="CI7" s="46"/>
      <c r="CJ7" s="45"/>
      <c r="CK7" s="46"/>
      <c r="CL7" s="46"/>
      <c r="CM7" s="57"/>
      <c r="CN7" s="278"/>
      <c r="CO7" s="279"/>
      <c r="CP7" s="263"/>
      <c r="CQ7" s="280"/>
      <c r="CR7" s="281"/>
      <c r="CS7" s="264"/>
      <c r="CT7" s="282"/>
      <c r="CU7" s="282">
        <v>65</v>
      </c>
      <c r="CV7" s="265"/>
      <c r="CW7" s="283"/>
      <c r="CX7" s="265"/>
      <c r="CY7" s="264"/>
      <c r="CZ7" s="50"/>
      <c r="DA7" s="284"/>
      <c r="DB7" s="285"/>
      <c r="DC7" s="286"/>
      <c r="DD7" s="285"/>
      <c r="DE7" s="287"/>
      <c r="DF7" s="285">
        <v>61</v>
      </c>
      <c r="DG7" s="285"/>
      <c r="DH7" s="288"/>
      <c r="DI7" s="285"/>
      <c r="DJ7" s="286"/>
      <c r="DK7" s="291"/>
      <c r="DL7" s="289"/>
      <c r="DM7" s="290"/>
      <c r="DN7" s="45"/>
      <c r="DO7" s="46"/>
      <c r="DP7" s="46"/>
      <c r="DQ7" s="46"/>
      <c r="DR7" s="46"/>
      <c r="DS7" s="45"/>
      <c r="DT7" s="46"/>
      <c r="DU7" s="46"/>
      <c r="DV7" s="47"/>
      <c r="DW7" s="47"/>
      <c r="DX7" s="48"/>
      <c r="DY7" s="49"/>
      <c r="DZ7" s="40">
        <f t="shared" si="0"/>
        <v>284</v>
      </c>
      <c r="EA7" s="51">
        <v>555</v>
      </c>
      <c r="EB7" s="42">
        <f t="shared" si="1"/>
        <v>157.62</v>
      </c>
      <c r="EC7" s="243">
        <v>375</v>
      </c>
      <c r="ED7" s="186">
        <v>284</v>
      </c>
      <c r="EE7" s="244">
        <f>ED7/EC7%</f>
        <v>75.733333333333334</v>
      </c>
      <c r="EF7" s="88"/>
      <c r="EG7" s="245">
        <v>400</v>
      </c>
      <c r="EH7" s="246">
        <f>EC7*EG7/1000</f>
        <v>150</v>
      </c>
    </row>
    <row r="8" spans="2:139" ht="18.399999999999999" customHeight="1" x14ac:dyDescent="0.25">
      <c r="B8" s="32" t="s">
        <v>25</v>
      </c>
      <c r="C8" s="247"/>
      <c r="D8" s="248"/>
      <c r="E8" s="248"/>
      <c r="F8" s="248"/>
      <c r="G8" s="249"/>
      <c r="H8" s="249"/>
      <c r="I8" s="292"/>
      <c r="J8" s="248">
        <v>45</v>
      </c>
      <c r="K8" s="248"/>
      <c r="L8" s="248"/>
      <c r="M8" s="249"/>
      <c r="N8" s="250"/>
      <c r="O8" s="251"/>
      <c r="P8" s="252"/>
      <c r="Q8" s="253"/>
      <c r="R8" s="254"/>
      <c r="S8" s="253"/>
      <c r="T8" s="253"/>
      <c r="U8" s="253"/>
      <c r="V8" s="293"/>
      <c r="W8" s="255"/>
      <c r="X8" s="253"/>
      <c r="Y8" s="253"/>
      <c r="Z8" s="253"/>
      <c r="AA8" s="253">
        <v>10</v>
      </c>
      <c r="AB8" s="256"/>
      <c r="AC8" s="257"/>
      <c r="AD8" s="258"/>
      <c r="AE8" s="259"/>
      <c r="AF8" s="258"/>
      <c r="AG8" s="258"/>
      <c r="AH8" s="258"/>
      <c r="AI8" s="258">
        <v>73.5</v>
      </c>
      <c r="AJ8" s="260"/>
      <c r="AK8" s="260"/>
      <c r="AL8" s="260"/>
      <c r="AM8" s="258"/>
      <c r="AN8" s="261"/>
      <c r="AO8" s="262"/>
      <c r="AP8" s="263"/>
      <c r="AQ8" s="263"/>
      <c r="AR8" s="264"/>
      <c r="AS8" s="264"/>
      <c r="AT8" s="264"/>
      <c r="AU8" s="294"/>
      <c r="AV8" s="266"/>
      <c r="AW8" s="264"/>
      <c r="AX8" s="264"/>
      <c r="AY8" s="264"/>
      <c r="AZ8" s="58"/>
      <c r="BA8" s="267"/>
      <c r="BB8" s="268"/>
      <c r="BC8" s="269"/>
      <c r="BD8" s="269"/>
      <c r="BE8" s="270"/>
      <c r="BF8" s="270"/>
      <c r="BG8" s="295"/>
      <c r="BH8" s="271"/>
      <c r="BI8" s="268"/>
      <c r="BJ8" s="269"/>
      <c r="BK8" s="269"/>
      <c r="BL8" s="272"/>
      <c r="BM8" s="273"/>
      <c r="BN8" s="274"/>
      <c r="BO8" s="275"/>
      <c r="BP8" s="275"/>
      <c r="BQ8" s="276"/>
      <c r="BR8" s="276"/>
      <c r="BS8" s="276"/>
      <c r="BT8" s="276"/>
      <c r="BU8" s="276"/>
      <c r="BV8" s="276"/>
      <c r="BW8" s="276"/>
      <c r="BX8" s="276"/>
      <c r="BY8" s="276"/>
      <c r="BZ8" s="277"/>
      <c r="CA8" s="44"/>
      <c r="CB8" s="45"/>
      <c r="CC8" s="47"/>
      <c r="CD8" s="47"/>
      <c r="CE8" s="46"/>
      <c r="CF8" s="46"/>
      <c r="CG8" s="45"/>
      <c r="CH8" s="53"/>
      <c r="CI8" s="46"/>
      <c r="CJ8" s="45"/>
      <c r="CK8" s="46"/>
      <c r="CL8" s="46"/>
      <c r="CM8" s="57"/>
      <c r="CN8" s="278"/>
      <c r="CO8" s="296"/>
      <c r="CP8" s="263"/>
      <c r="CQ8" s="297"/>
      <c r="CR8" s="281"/>
      <c r="CS8" s="264"/>
      <c r="CT8" s="282"/>
      <c r="CU8" s="282"/>
      <c r="CV8" s="294"/>
      <c r="CW8" s="298"/>
      <c r="CX8" s="294"/>
      <c r="CY8" s="264"/>
      <c r="CZ8" s="50"/>
      <c r="DA8" s="284"/>
      <c r="DB8" s="285"/>
      <c r="DC8" s="286"/>
      <c r="DD8" s="285"/>
      <c r="DE8" s="287"/>
      <c r="DF8" s="285"/>
      <c r="DG8" s="285"/>
      <c r="DH8" s="288"/>
      <c r="DI8" s="285"/>
      <c r="DJ8" s="286"/>
      <c r="DK8" s="291"/>
      <c r="DL8" s="289"/>
      <c r="DM8" s="290"/>
      <c r="DN8" s="45"/>
      <c r="DO8" s="46"/>
      <c r="DP8" s="46"/>
      <c r="DQ8" s="299"/>
      <c r="DR8" s="46"/>
      <c r="DS8" s="45"/>
      <c r="DT8" s="53"/>
      <c r="DU8" s="46"/>
      <c r="DV8" s="47"/>
      <c r="DW8" s="47"/>
      <c r="DX8" s="48"/>
      <c r="DY8" s="49"/>
      <c r="DZ8" s="40">
        <f t="shared" si="0"/>
        <v>128.5</v>
      </c>
      <c r="EA8" s="51">
        <v>380</v>
      </c>
      <c r="EB8" s="42">
        <f t="shared" si="1"/>
        <v>48.83</v>
      </c>
      <c r="EC8" s="243">
        <v>150</v>
      </c>
      <c r="ED8" s="186">
        <v>128.5</v>
      </c>
      <c r="EE8" s="244">
        <f>ED8/EC8%</f>
        <v>85.666666666666671</v>
      </c>
      <c r="EF8" s="88"/>
      <c r="EG8" s="245">
        <v>140</v>
      </c>
      <c r="EH8" s="246">
        <f>EC8*EG8/1000</f>
        <v>21</v>
      </c>
    </row>
    <row r="9" spans="2:139" ht="18.399999999999999" customHeight="1" x14ac:dyDescent="0.25">
      <c r="B9" s="43" t="s">
        <v>26</v>
      </c>
      <c r="C9" s="247"/>
      <c r="D9" s="248"/>
      <c r="E9" s="248"/>
      <c r="F9" s="248"/>
      <c r="G9" s="249"/>
      <c r="H9" s="249"/>
      <c r="I9" s="249"/>
      <c r="J9" s="248"/>
      <c r="K9" s="248"/>
      <c r="L9" s="248"/>
      <c r="M9" s="249"/>
      <c r="N9" s="250"/>
      <c r="O9" s="251"/>
      <c r="P9" s="252"/>
      <c r="Q9" s="253"/>
      <c r="R9" s="254"/>
      <c r="S9" s="253"/>
      <c r="T9" s="253"/>
      <c r="U9" s="253"/>
      <c r="V9" s="253"/>
      <c r="W9" s="255"/>
      <c r="X9" s="253"/>
      <c r="Y9" s="253"/>
      <c r="Z9" s="253"/>
      <c r="AA9" s="253"/>
      <c r="AB9" s="256"/>
      <c r="AC9" s="257"/>
      <c r="AD9" s="258"/>
      <c r="AE9" s="259"/>
      <c r="AF9" s="258"/>
      <c r="AG9" s="258"/>
      <c r="AH9" s="258"/>
      <c r="AI9" s="258"/>
      <c r="AJ9" s="260"/>
      <c r="AK9" s="260"/>
      <c r="AL9" s="260"/>
      <c r="AM9" s="258"/>
      <c r="AN9" s="261"/>
      <c r="AO9" s="262"/>
      <c r="AP9" s="263"/>
      <c r="AQ9" s="263"/>
      <c r="AR9" s="264"/>
      <c r="AS9" s="264"/>
      <c r="AT9" s="264"/>
      <c r="AU9" s="300"/>
      <c r="AV9" s="266"/>
      <c r="AW9" s="264"/>
      <c r="AX9" s="264"/>
      <c r="AY9" s="264"/>
      <c r="AZ9" s="58"/>
      <c r="BA9" s="267"/>
      <c r="BB9" s="268"/>
      <c r="BC9" s="269"/>
      <c r="BD9" s="269"/>
      <c r="BE9" s="270"/>
      <c r="BF9" s="270"/>
      <c r="BG9" s="270"/>
      <c r="BH9" s="271"/>
      <c r="BI9" s="268"/>
      <c r="BJ9" s="269"/>
      <c r="BK9" s="269"/>
      <c r="BL9" s="272"/>
      <c r="BM9" s="273"/>
      <c r="BN9" s="274"/>
      <c r="BO9" s="275"/>
      <c r="BP9" s="275"/>
      <c r="BQ9" s="276"/>
      <c r="BR9" s="276"/>
      <c r="BS9" s="276"/>
      <c r="BT9" s="276"/>
      <c r="BU9" s="276"/>
      <c r="BV9" s="276"/>
      <c r="BW9" s="276"/>
      <c r="BX9" s="276"/>
      <c r="BY9" s="276"/>
      <c r="BZ9" s="277"/>
      <c r="CA9" s="44"/>
      <c r="CB9" s="45"/>
      <c r="CC9" s="47"/>
      <c r="CD9" s="47"/>
      <c r="CE9" s="46"/>
      <c r="CF9" s="46"/>
      <c r="CG9" s="45"/>
      <c r="CH9" s="46"/>
      <c r="CI9" s="46"/>
      <c r="CJ9" s="45"/>
      <c r="CK9" s="46"/>
      <c r="CL9" s="46"/>
      <c r="CM9" s="57"/>
      <c r="CN9" s="278"/>
      <c r="CO9" s="301"/>
      <c r="CP9" s="263"/>
      <c r="CQ9" s="302"/>
      <c r="CR9" s="281"/>
      <c r="CS9" s="264"/>
      <c r="CT9" s="282"/>
      <c r="CU9" s="281"/>
      <c r="CV9" s="300"/>
      <c r="CW9" s="303"/>
      <c r="CX9" s="300"/>
      <c r="CY9" s="264"/>
      <c r="CZ9" s="50"/>
      <c r="DA9" s="284"/>
      <c r="DB9" s="285"/>
      <c r="DC9" s="286"/>
      <c r="DD9" s="285"/>
      <c r="DE9" s="287"/>
      <c r="DF9" s="285"/>
      <c r="DG9" s="285"/>
      <c r="DH9" s="288"/>
      <c r="DI9" s="285"/>
      <c r="DJ9" s="286"/>
      <c r="DK9" s="304"/>
      <c r="DL9" s="289"/>
      <c r="DM9" s="290"/>
      <c r="DN9" s="45"/>
      <c r="DO9" s="46"/>
      <c r="DP9" s="46"/>
      <c r="DQ9" s="46"/>
      <c r="DR9" s="46"/>
      <c r="DS9" s="45"/>
      <c r="DT9" s="46"/>
      <c r="DU9" s="46"/>
      <c r="DV9" s="47"/>
      <c r="DW9" s="47"/>
      <c r="DX9" s="48"/>
      <c r="DY9" s="49"/>
      <c r="DZ9" s="40">
        <f t="shared" si="0"/>
        <v>0</v>
      </c>
      <c r="EA9" s="51"/>
      <c r="EB9" s="42">
        <f t="shared" si="1"/>
        <v>0</v>
      </c>
      <c r="EC9" s="243"/>
      <c r="ED9" s="186"/>
      <c r="EE9" s="244"/>
      <c r="EF9" s="88"/>
      <c r="EG9" s="89"/>
      <c r="EH9" s="246"/>
    </row>
    <row r="10" spans="2:139" ht="18.399999999999999" customHeight="1" x14ac:dyDescent="0.25">
      <c r="B10" s="32" t="s">
        <v>27</v>
      </c>
      <c r="C10" s="247">
        <v>1.5</v>
      </c>
      <c r="D10" s="248"/>
      <c r="E10" s="248">
        <v>5</v>
      </c>
      <c r="F10" s="248"/>
      <c r="G10" s="249"/>
      <c r="H10" s="249"/>
      <c r="I10" s="97">
        <v>3</v>
      </c>
      <c r="J10" s="248">
        <v>2</v>
      </c>
      <c r="K10" s="248"/>
      <c r="L10" s="248"/>
      <c r="M10" s="249"/>
      <c r="N10" s="250"/>
      <c r="O10" s="251">
        <v>1</v>
      </c>
      <c r="P10" s="252">
        <v>1.5</v>
      </c>
      <c r="Q10" s="253">
        <v>5</v>
      </c>
      <c r="R10" s="254"/>
      <c r="S10" s="253"/>
      <c r="T10" s="253"/>
      <c r="U10" s="253"/>
      <c r="V10" s="305">
        <v>3</v>
      </c>
      <c r="W10" s="255">
        <v>3</v>
      </c>
      <c r="X10" s="253"/>
      <c r="Y10" s="253"/>
      <c r="Z10" s="253"/>
      <c r="AA10" s="253">
        <v>2</v>
      </c>
      <c r="AB10" s="256"/>
      <c r="AC10" s="257">
        <v>1.5</v>
      </c>
      <c r="AD10" s="258">
        <v>5</v>
      </c>
      <c r="AE10" s="259"/>
      <c r="AF10" s="258"/>
      <c r="AG10" s="258"/>
      <c r="AH10" s="258"/>
      <c r="AI10" s="258">
        <v>5</v>
      </c>
      <c r="AJ10" s="260"/>
      <c r="AK10" s="260"/>
      <c r="AL10" s="260"/>
      <c r="AM10" s="258"/>
      <c r="AN10" s="261"/>
      <c r="AO10" s="262">
        <v>3</v>
      </c>
      <c r="AP10" s="263">
        <v>5</v>
      </c>
      <c r="AQ10" s="263"/>
      <c r="AR10" s="264"/>
      <c r="AS10" s="264"/>
      <c r="AT10" s="264"/>
      <c r="AU10" s="265">
        <v>3</v>
      </c>
      <c r="AV10" s="266"/>
      <c r="AW10" s="264"/>
      <c r="AX10" s="264"/>
      <c r="AY10" s="264">
        <v>3.2</v>
      </c>
      <c r="AZ10" s="58"/>
      <c r="BA10" s="267">
        <v>1.5</v>
      </c>
      <c r="BB10" s="268"/>
      <c r="BC10" s="269">
        <v>5</v>
      </c>
      <c r="BD10" s="269"/>
      <c r="BE10" s="270"/>
      <c r="BF10" s="270"/>
      <c r="BG10" s="306">
        <v>3</v>
      </c>
      <c r="BH10" s="271">
        <v>4</v>
      </c>
      <c r="BI10" s="268"/>
      <c r="BJ10" s="269"/>
      <c r="BK10" s="269"/>
      <c r="BL10" s="272"/>
      <c r="BM10" s="273"/>
      <c r="BN10" s="274">
        <v>1.5</v>
      </c>
      <c r="BO10" s="275">
        <v>5</v>
      </c>
      <c r="BP10" s="275"/>
      <c r="BQ10" s="276"/>
      <c r="BR10" s="276"/>
      <c r="BS10" s="276"/>
      <c r="BT10" s="276">
        <v>3</v>
      </c>
      <c r="BU10" s="276"/>
      <c r="BV10" s="276"/>
      <c r="BW10" s="276"/>
      <c r="BX10" s="276"/>
      <c r="BY10" s="276"/>
      <c r="BZ10" s="277"/>
      <c r="CA10" s="44">
        <v>1.5</v>
      </c>
      <c r="CB10" s="45">
        <v>5</v>
      </c>
      <c r="CC10" s="47"/>
      <c r="CD10" s="47"/>
      <c r="CE10" s="46"/>
      <c r="CF10" s="46">
        <v>3</v>
      </c>
      <c r="CG10" s="45">
        <v>3</v>
      </c>
      <c r="CH10" s="54">
        <v>3</v>
      </c>
      <c r="CI10" s="46"/>
      <c r="CJ10" s="45"/>
      <c r="CK10" s="46"/>
      <c r="CL10" s="46">
        <v>1.2</v>
      </c>
      <c r="CM10" s="57"/>
      <c r="CN10" s="278">
        <v>3</v>
      </c>
      <c r="CO10" s="279"/>
      <c r="CP10" s="263">
        <v>5</v>
      </c>
      <c r="CQ10" s="280"/>
      <c r="CR10" s="281"/>
      <c r="CS10" s="264"/>
      <c r="CT10" s="282">
        <v>3</v>
      </c>
      <c r="CU10" s="281">
        <v>2.4</v>
      </c>
      <c r="CV10" s="265"/>
      <c r="CW10" s="283"/>
      <c r="CX10" s="265"/>
      <c r="CY10" s="264">
        <v>3.2</v>
      </c>
      <c r="CZ10" s="50"/>
      <c r="DA10" s="284">
        <v>1.5</v>
      </c>
      <c r="DB10" s="285">
        <v>5</v>
      </c>
      <c r="DC10" s="286"/>
      <c r="DD10" s="285"/>
      <c r="DE10" s="287"/>
      <c r="DF10" s="285">
        <v>3</v>
      </c>
      <c r="DG10" s="285"/>
      <c r="DH10" s="288"/>
      <c r="DI10" s="285"/>
      <c r="DJ10" s="286"/>
      <c r="DK10" s="307">
        <v>3.5</v>
      </c>
      <c r="DL10" s="289"/>
      <c r="DM10" s="290">
        <v>3</v>
      </c>
      <c r="DN10" s="45"/>
      <c r="DO10" s="46">
        <v>5</v>
      </c>
      <c r="DP10" s="46"/>
      <c r="DQ10" s="46">
        <v>0.5</v>
      </c>
      <c r="DR10" s="46"/>
      <c r="DS10" s="45"/>
      <c r="DT10" s="54">
        <v>3</v>
      </c>
      <c r="DU10" s="46"/>
      <c r="DV10" s="47"/>
      <c r="DW10" s="47"/>
      <c r="DX10" s="48"/>
      <c r="DY10" s="49"/>
      <c r="DZ10" s="40">
        <f t="shared" si="0"/>
        <v>132</v>
      </c>
      <c r="EA10" s="51">
        <v>779.75</v>
      </c>
      <c r="EB10" s="42">
        <f t="shared" si="1"/>
        <v>102.92700000000001</v>
      </c>
      <c r="EC10" s="243">
        <v>135.1</v>
      </c>
      <c r="ED10" s="186">
        <v>133.5</v>
      </c>
      <c r="EE10" s="244">
        <f>ED10/EC10%</f>
        <v>98.815692079940789</v>
      </c>
      <c r="EF10" s="88"/>
      <c r="EG10" s="245">
        <v>450</v>
      </c>
      <c r="EH10" s="246">
        <f>EC10*EG10/1000</f>
        <v>60.795000000000002</v>
      </c>
    </row>
    <row r="11" spans="2:139" ht="18.399999999999999" customHeight="1" x14ac:dyDescent="0.25">
      <c r="B11" s="43" t="s">
        <v>28</v>
      </c>
      <c r="C11" s="247"/>
      <c r="D11" s="248"/>
      <c r="E11" s="248"/>
      <c r="F11" s="248"/>
      <c r="G11" s="249">
        <v>3</v>
      </c>
      <c r="H11" s="249">
        <v>1.8</v>
      </c>
      <c r="I11" s="249"/>
      <c r="J11" s="248"/>
      <c r="K11" s="248"/>
      <c r="L11" s="248"/>
      <c r="M11" s="249"/>
      <c r="N11" s="250"/>
      <c r="O11" s="251"/>
      <c r="P11" s="252"/>
      <c r="Q11" s="253"/>
      <c r="R11" s="254"/>
      <c r="S11" s="253"/>
      <c r="T11" s="253">
        <v>2.4</v>
      </c>
      <c r="U11" s="253">
        <v>3</v>
      </c>
      <c r="V11" s="253"/>
      <c r="W11" s="255"/>
      <c r="X11" s="253"/>
      <c r="Y11" s="253"/>
      <c r="Z11" s="253"/>
      <c r="AA11" s="253">
        <v>0.25</v>
      </c>
      <c r="AB11" s="256"/>
      <c r="AC11" s="257"/>
      <c r="AD11" s="258"/>
      <c r="AE11" s="259"/>
      <c r="AF11" s="258"/>
      <c r="AG11" s="258">
        <v>2.4</v>
      </c>
      <c r="AH11" s="258">
        <v>3</v>
      </c>
      <c r="AI11" s="258"/>
      <c r="AJ11" s="260"/>
      <c r="AK11" s="260"/>
      <c r="AL11" s="260"/>
      <c r="AM11" s="258"/>
      <c r="AN11" s="261"/>
      <c r="AO11" s="262"/>
      <c r="AP11" s="263"/>
      <c r="AQ11" s="263"/>
      <c r="AR11" s="264"/>
      <c r="AS11" s="264">
        <v>3</v>
      </c>
      <c r="AT11" s="264"/>
      <c r="AU11" s="300"/>
      <c r="AV11" s="266"/>
      <c r="AW11" s="264"/>
      <c r="AX11" s="264"/>
      <c r="AY11" s="308"/>
      <c r="AZ11" s="58"/>
      <c r="BA11" s="267"/>
      <c r="BB11" s="268"/>
      <c r="BC11" s="269"/>
      <c r="BD11" s="269"/>
      <c r="BE11" s="270"/>
      <c r="BF11" s="270">
        <v>3</v>
      </c>
      <c r="BG11" s="270"/>
      <c r="BH11" s="271"/>
      <c r="BI11" s="268"/>
      <c r="BJ11" s="269"/>
      <c r="BK11" s="269"/>
      <c r="BL11" s="272"/>
      <c r="BM11" s="273"/>
      <c r="BN11" s="274"/>
      <c r="BO11" s="275"/>
      <c r="BP11" s="275"/>
      <c r="BQ11" s="276"/>
      <c r="BR11" s="276"/>
      <c r="BS11" s="276">
        <v>3</v>
      </c>
      <c r="BT11" s="276"/>
      <c r="BU11" s="276"/>
      <c r="BV11" s="276"/>
      <c r="BW11" s="276"/>
      <c r="BX11" s="276"/>
      <c r="BY11" s="309">
        <v>3.2</v>
      </c>
      <c r="BZ11" s="277"/>
      <c r="CA11" s="44"/>
      <c r="CB11" s="45"/>
      <c r="CC11" s="47"/>
      <c r="CD11" s="47"/>
      <c r="CE11" s="46">
        <v>2</v>
      </c>
      <c r="CF11" s="46"/>
      <c r="CG11" s="45"/>
      <c r="CH11" s="46"/>
      <c r="CI11" s="46"/>
      <c r="CJ11" s="45"/>
      <c r="CK11" s="46"/>
      <c r="CL11" s="46">
        <v>0.18</v>
      </c>
      <c r="CM11" s="57"/>
      <c r="CN11" s="278"/>
      <c r="CO11" s="301"/>
      <c r="CP11" s="263"/>
      <c r="CQ11" s="302"/>
      <c r="CR11" s="281"/>
      <c r="CS11" s="264">
        <v>3</v>
      </c>
      <c r="CT11" s="282"/>
      <c r="CU11" s="281"/>
      <c r="CV11" s="300"/>
      <c r="CW11" s="303"/>
      <c r="CX11" s="300"/>
      <c r="CY11" s="308"/>
      <c r="CZ11" s="50"/>
      <c r="DA11" s="284"/>
      <c r="DB11" s="285"/>
      <c r="DC11" s="286"/>
      <c r="DD11" s="285"/>
      <c r="DE11" s="287">
        <v>1.8</v>
      </c>
      <c r="DF11" s="285"/>
      <c r="DG11" s="285"/>
      <c r="DH11" s="288"/>
      <c r="DI11" s="285"/>
      <c r="DJ11" s="286"/>
      <c r="DK11" s="285"/>
      <c r="DL11" s="289"/>
      <c r="DM11" s="290"/>
      <c r="DN11" s="45"/>
      <c r="DO11" s="46"/>
      <c r="DP11" s="46"/>
      <c r="DQ11" s="46">
        <v>1.5</v>
      </c>
      <c r="DR11" s="46"/>
      <c r="DS11" s="45">
        <v>3</v>
      </c>
      <c r="DT11" s="46"/>
      <c r="DU11" s="46"/>
      <c r="DV11" s="47"/>
      <c r="DW11" s="47"/>
      <c r="DX11" s="48"/>
      <c r="DY11" s="49"/>
      <c r="DZ11" s="40">
        <f t="shared" si="0"/>
        <v>39.53</v>
      </c>
      <c r="EA11" s="51">
        <v>125</v>
      </c>
      <c r="EB11" s="42">
        <f t="shared" si="1"/>
        <v>4.9412500000000001</v>
      </c>
      <c r="EC11" s="243">
        <v>67.5</v>
      </c>
      <c r="ED11" s="186">
        <v>36.5</v>
      </c>
      <c r="EE11" s="244">
        <f>ED11/EC11%</f>
        <v>54.074074074074069</v>
      </c>
      <c r="EF11" s="88"/>
      <c r="EG11" s="310">
        <v>110</v>
      </c>
      <c r="EH11" s="246">
        <f>EC11*EG11/1000</f>
        <v>7.4249999999999998</v>
      </c>
      <c r="EI11" s="311"/>
    </row>
    <row r="12" spans="2:139" ht="18.399999999999999" customHeight="1" x14ac:dyDescent="0.25">
      <c r="B12" s="43" t="s">
        <v>29</v>
      </c>
      <c r="C12" s="247"/>
      <c r="D12" s="248"/>
      <c r="E12" s="248"/>
      <c r="F12" s="248"/>
      <c r="G12" s="249"/>
      <c r="H12" s="249"/>
      <c r="I12" s="249"/>
      <c r="J12" s="248"/>
      <c r="K12" s="248"/>
      <c r="L12" s="248"/>
      <c r="M12" s="249"/>
      <c r="N12" s="250"/>
      <c r="O12" s="251"/>
      <c r="P12" s="252"/>
      <c r="Q12" s="253"/>
      <c r="R12" s="254"/>
      <c r="S12" s="253"/>
      <c r="T12" s="253"/>
      <c r="U12" s="253"/>
      <c r="V12" s="253"/>
      <c r="W12" s="255"/>
      <c r="X12" s="253"/>
      <c r="Y12" s="253"/>
      <c r="Z12" s="253"/>
      <c r="AA12" s="253"/>
      <c r="AB12" s="256"/>
      <c r="AC12" s="257"/>
      <c r="AD12" s="258"/>
      <c r="AE12" s="259"/>
      <c r="AF12" s="258"/>
      <c r="AG12" s="258"/>
      <c r="AH12" s="258"/>
      <c r="AI12" s="258"/>
      <c r="AJ12" s="260"/>
      <c r="AK12" s="260"/>
      <c r="AL12" s="260"/>
      <c r="AM12" s="258"/>
      <c r="AN12" s="261"/>
      <c r="AO12" s="262"/>
      <c r="AP12" s="263"/>
      <c r="AQ12" s="263"/>
      <c r="AR12" s="264"/>
      <c r="AS12" s="264"/>
      <c r="AT12" s="264"/>
      <c r="AU12" s="265"/>
      <c r="AV12" s="266"/>
      <c r="AW12" s="264"/>
      <c r="AX12" s="264"/>
      <c r="AY12" s="264">
        <v>15</v>
      </c>
      <c r="AZ12" s="58"/>
      <c r="BA12" s="267"/>
      <c r="BB12" s="268"/>
      <c r="BC12" s="269"/>
      <c r="BD12" s="269"/>
      <c r="BE12" s="270"/>
      <c r="BF12" s="270"/>
      <c r="BG12" s="270"/>
      <c r="BH12" s="271"/>
      <c r="BI12" s="268"/>
      <c r="BJ12" s="269"/>
      <c r="BK12" s="269"/>
      <c r="BL12" s="272"/>
      <c r="BM12" s="273"/>
      <c r="BN12" s="274"/>
      <c r="BO12" s="275"/>
      <c r="BP12" s="275"/>
      <c r="BQ12" s="276"/>
      <c r="BR12" s="276"/>
      <c r="BS12" s="276"/>
      <c r="BT12" s="276"/>
      <c r="BU12" s="276"/>
      <c r="BV12" s="276"/>
      <c r="BW12" s="276"/>
      <c r="BX12" s="276"/>
      <c r="BY12" s="276"/>
      <c r="BZ12" s="277"/>
      <c r="CA12" s="44"/>
      <c r="CB12" s="45"/>
      <c r="CC12" s="47"/>
      <c r="CD12" s="47"/>
      <c r="CE12" s="46"/>
      <c r="CF12" s="46"/>
      <c r="CG12" s="45"/>
      <c r="CH12" s="46"/>
      <c r="CI12" s="46"/>
      <c r="CJ12" s="45"/>
      <c r="CK12" s="46"/>
      <c r="CL12" s="46"/>
      <c r="CM12" s="57"/>
      <c r="CN12" s="278"/>
      <c r="CO12" s="279"/>
      <c r="CP12" s="263"/>
      <c r="CQ12" s="280"/>
      <c r="CR12" s="281"/>
      <c r="CS12" s="264"/>
      <c r="CT12" s="282"/>
      <c r="CU12" s="281"/>
      <c r="CV12" s="265"/>
      <c r="CW12" s="283"/>
      <c r="CX12" s="265"/>
      <c r="CY12" s="264">
        <v>15</v>
      </c>
      <c r="CZ12" s="50"/>
      <c r="DA12" s="284"/>
      <c r="DB12" s="285"/>
      <c r="DC12" s="286"/>
      <c r="DD12" s="285"/>
      <c r="DE12" s="287"/>
      <c r="DF12" s="285"/>
      <c r="DG12" s="285"/>
      <c r="DH12" s="288"/>
      <c r="DI12" s="285"/>
      <c r="DJ12" s="286"/>
      <c r="DK12" s="239"/>
      <c r="DL12" s="289"/>
      <c r="DM12" s="290"/>
      <c r="DN12" s="45"/>
      <c r="DO12" s="46"/>
      <c r="DP12" s="46"/>
      <c r="DQ12" s="46"/>
      <c r="DR12" s="46"/>
      <c r="DS12" s="45"/>
      <c r="DT12" s="46"/>
      <c r="DU12" s="46"/>
      <c r="DV12" s="47"/>
      <c r="DW12" s="47"/>
      <c r="DX12" s="48"/>
      <c r="DY12" s="49"/>
      <c r="DZ12" s="40">
        <f t="shared" si="0"/>
        <v>30</v>
      </c>
      <c r="EA12" s="51">
        <v>315.78899999999999</v>
      </c>
      <c r="EB12" s="42">
        <f t="shared" si="1"/>
        <v>9.4736700000000003</v>
      </c>
      <c r="EC12" s="243"/>
      <c r="ED12" s="186"/>
      <c r="EE12" s="244"/>
      <c r="EF12" s="88"/>
      <c r="EG12" s="310"/>
      <c r="EH12" s="246"/>
      <c r="EI12" s="311"/>
    </row>
    <row r="13" spans="2:139" ht="18" customHeight="1" x14ac:dyDescent="0.25">
      <c r="B13" s="43" t="s">
        <v>30</v>
      </c>
      <c r="C13" s="247">
        <v>105</v>
      </c>
      <c r="D13" s="248"/>
      <c r="E13" s="248"/>
      <c r="F13" s="248"/>
      <c r="G13" s="249"/>
      <c r="H13" s="249"/>
      <c r="I13" s="249"/>
      <c r="J13" s="248">
        <v>16</v>
      </c>
      <c r="K13" s="248"/>
      <c r="L13" s="248"/>
      <c r="M13" s="249"/>
      <c r="N13" s="250"/>
      <c r="O13" s="251">
        <v>9</v>
      </c>
      <c r="P13" s="252">
        <v>105</v>
      </c>
      <c r="Q13" s="253"/>
      <c r="R13" s="254"/>
      <c r="S13" s="253"/>
      <c r="T13" s="253"/>
      <c r="U13" s="253"/>
      <c r="V13" s="253">
        <v>20.54</v>
      </c>
      <c r="W13" s="255">
        <v>15</v>
      </c>
      <c r="X13" s="253"/>
      <c r="Y13" s="253"/>
      <c r="Z13" s="253"/>
      <c r="AA13" s="253"/>
      <c r="AB13" s="256">
        <v>75</v>
      </c>
      <c r="AC13" s="257">
        <v>105</v>
      </c>
      <c r="AD13" s="258"/>
      <c r="AE13" s="259"/>
      <c r="AF13" s="258"/>
      <c r="AG13" s="258"/>
      <c r="AH13" s="258"/>
      <c r="AI13" s="258"/>
      <c r="AJ13" s="260"/>
      <c r="AK13" s="260"/>
      <c r="AL13" s="260"/>
      <c r="AM13" s="258"/>
      <c r="AN13" s="261">
        <v>92</v>
      </c>
      <c r="AO13" s="262">
        <v>16</v>
      </c>
      <c r="AP13" s="263"/>
      <c r="AQ13" s="263"/>
      <c r="AR13" s="264"/>
      <c r="AS13" s="264"/>
      <c r="AT13" s="264"/>
      <c r="AU13" s="300"/>
      <c r="AV13" s="266"/>
      <c r="AW13" s="264"/>
      <c r="AX13" s="264"/>
      <c r="AY13" s="308"/>
      <c r="AZ13" s="58"/>
      <c r="BA13" s="267">
        <v>105</v>
      </c>
      <c r="BB13" s="268"/>
      <c r="BC13" s="269"/>
      <c r="BD13" s="269"/>
      <c r="BE13" s="270"/>
      <c r="BF13" s="270"/>
      <c r="BG13" s="270"/>
      <c r="BH13" s="271">
        <v>14</v>
      </c>
      <c r="BI13" s="268"/>
      <c r="BJ13" s="269"/>
      <c r="BK13" s="269"/>
      <c r="BL13" s="272"/>
      <c r="BM13" s="273">
        <v>159</v>
      </c>
      <c r="BN13" s="274">
        <v>105</v>
      </c>
      <c r="BO13" s="275"/>
      <c r="BP13" s="275">
        <v>75</v>
      </c>
      <c r="BQ13" s="276"/>
      <c r="BR13" s="276"/>
      <c r="BS13" s="276"/>
      <c r="BT13" s="276"/>
      <c r="BU13" s="276"/>
      <c r="BV13" s="276"/>
      <c r="BW13" s="276"/>
      <c r="BX13" s="276"/>
      <c r="BY13" s="309">
        <v>14.4</v>
      </c>
      <c r="BZ13" s="277"/>
      <c r="CA13" s="44">
        <v>105</v>
      </c>
      <c r="CB13" s="45"/>
      <c r="CC13" s="47"/>
      <c r="CD13" s="47"/>
      <c r="CE13" s="46"/>
      <c r="CF13" s="46"/>
      <c r="CG13" s="45">
        <v>15</v>
      </c>
      <c r="CH13" s="46">
        <v>20.54</v>
      </c>
      <c r="CI13" s="46"/>
      <c r="CJ13" s="45"/>
      <c r="CK13" s="46"/>
      <c r="CL13" s="46"/>
      <c r="CM13" s="57">
        <v>159</v>
      </c>
      <c r="CN13" s="278">
        <v>15</v>
      </c>
      <c r="CO13" s="301"/>
      <c r="CP13" s="263"/>
      <c r="CQ13" s="302"/>
      <c r="CR13" s="281"/>
      <c r="CS13" s="264"/>
      <c r="CT13" s="282"/>
      <c r="CU13" s="281"/>
      <c r="CV13" s="300"/>
      <c r="CW13" s="303"/>
      <c r="CX13" s="300"/>
      <c r="CY13" s="308"/>
      <c r="CZ13" s="50"/>
      <c r="DA13" s="284">
        <v>105</v>
      </c>
      <c r="DB13" s="285"/>
      <c r="DC13" s="286"/>
      <c r="DD13" s="285"/>
      <c r="DE13" s="287"/>
      <c r="DF13" s="285"/>
      <c r="DG13" s="285"/>
      <c r="DH13" s="288"/>
      <c r="DI13" s="285"/>
      <c r="DJ13" s="286"/>
      <c r="DK13" s="312"/>
      <c r="DL13" s="289">
        <v>92</v>
      </c>
      <c r="DM13" s="290">
        <v>16</v>
      </c>
      <c r="DN13" s="45"/>
      <c r="DO13" s="46"/>
      <c r="DP13" s="46"/>
      <c r="DQ13" s="46">
        <v>7.2</v>
      </c>
      <c r="DR13" s="46"/>
      <c r="DS13" s="45"/>
      <c r="DT13" s="46">
        <v>20.54</v>
      </c>
      <c r="DU13" s="46"/>
      <c r="DV13" s="47"/>
      <c r="DW13" s="47"/>
      <c r="DX13" s="48"/>
      <c r="DY13" s="49"/>
      <c r="DZ13" s="40">
        <f t="shared" si="0"/>
        <v>1481.22</v>
      </c>
      <c r="EA13" s="51">
        <v>70.150000000000006</v>
      </c>
      <c r="EB13" s="42">
        <f t="shared" si="1"/>
        <v>103.90758300000002</v>
      </c>
      <c r="EC13" s="243"/>
      <c r="ED13" s="186"/>
      <c r="EE13" s="244"/>
      <c r="EF13" s="88"/>
      <c r="EG13" s="89"/>
      <c r="EH13" s="246"/>
    </row>
    <row r="14" spans="2:139" ht="18.399999999999999" customHeight="1" x14ac:dyDescent="0.25">
      <c r="B14" s="43" t="s">
        <v>17</v>
      </c>
      <c r="C14" s="247"/>
      <c r="D14" s="248"/>
      <c r="E14" s="248"/>
      <c r="F14" s="248"/>
      <c r="G14" s="249"/>
      <c r="H14" s="249"/>
      <c r="I14" s="191"/>
      <c r="J14" s="248"/>
      <c r="K14" s="248"/>
      <c r="L14" s="248"/>
      <c r="M14" s="249"/>
      <c r="N14" s="250">
        <v>155</v>
      </c>
      <c r="O14" s="251"/>
      <c r="P14" s="252"/>
      <c r="Q14" s="253"/>
      <c r="R14" s="254"/>
      <c r="S14" s="253"/>
      <c r="T14" s="253"/>
      <c r="U14" s="253"/>
      <c r="V14" s="195"/>
      <c r="W14" s="255"/>
      <c r="X14" s="253"/>
      <c r="Y14" s="253"/>
      <c r="Z14" s="253"/>
      <c r="AA14" s="253"/>
      <c r="AB14" s="256"/>
      <c r="AC14" s="257"/>
      <c r="AD14" s="258"/>
      <c r="AE14" s="259"/>
      <c r="AF14" s="258"/>
      <c r="AG14" s="258"/>
      <c r="AH14" s="258"/>
      <c r="AI14" s="258"/>
      <c r="AJ14" s="260"/>
      <c r="AK14" s="260"/>
      <c r="AL14" s="260"/>
      <c r="AM14" s="258"/>
      <c r="AN14" s="261"/>
      <c r="AO14" s="262"/>
      <c r="AP14" s="263"/>
      <c r="AQ14" s="263"/>
      <c r="AR14" s="264"/>
      <c r="AS14" s="264"/>
      <c r="AT14" s="264"/>
      <c r="AU14" s="265"/>
      <c r="AV14" s="266"/>
      <c r="AW14" s="264"/>
      <c r="AX14" s="264"/>
      <c r="AY14" s="264"/>
      <c r="AZ14" s="58"/>
      <c r="BA14" s="267"/>
      <c r="BB14" s="268"/>
      <c r="BC14" s="269"/>
      <c r="BD14" s="269"/>
      <c r="BE14" s="270"/>
      <c r="BF14" s="270"/>
      <c r="BG14" s="215"/>
      <c r="BH14" s="271"/>
      <c r="BI14" s="268"/>
      <c r="BJ14" s="269"/>
      <c r="BK14" s="269"/>
      <c r="BL14" s="272"/>
      <c r="BM14" s="273"/>
      <c r="BN14" s="274"/>
      <c r="BO14" s="275"/>
      <c r="BP14" s="275"/>
      <c r="BQ14" s="276"/>
      <c r="BR14" s="276"/>
      <c r="BS14" s="276"/>
      <c r="BT14" s="276"/>
      <c r="BU14" s="276"/>
      <c r="BV14" s="276"/>
      <c r="BW14" s="276"/>
      <c r="BX14" s="276"/>
      <c r="BY14" s="276"/>
      <c r="BZ14" s="277"/>
      <c r="CA14" s="44"/>
      <c r="CB14" s="45"/>
      <c r="CC14" s="47"/>
      <c r="CD14" s="47"/>
      <c r="CE14" s="46"/>
      <c r="CF14" s="46"/>
      <c r="CG14" s="45"/>
      <c r="CH14" s="35"/>
      <c r="CI14" s="46"/>
      <c r="CJ14" s="45"/>
      <c r="CK14" s="46"/>
      <c r="CL14" s="46"/>
      <c r="CM14" s="57"/>
      <c r="CN14" s="278"/>
      <c r="CO14" s="279"/>
      <c r="CP14" s="263"/>
      <c r="CQ14" s="280"/>
      <c r="CR14" s="281"/>
      <c r="CS14" s="264"/>
      <c r="CT14" s="282"/>
      <c r="CU14" s="281"/>
      <c r="CV14" s="265"/>
      <c r="CW14" s="283"/>
      <c r="CX14" s="265"/>
      <c r="CY14" s="264"/>
      <c r="CZ14" s="50"/>
      <c r="DA14" s="284"/>
      <c r="DB14" s="285"/>
      <c r="DC14" s="286"/>
      <c r="DD14" s="285"/>
      <c r="DE14" s="287"/>
      <c r="DF14" s="285"/>
      <c r="DG14" s="285"/>
      <c r="DH14" s="288"/>
      <c r="DI14" s="285"/>
      <c r="DJ14" s="286"/>
      <c r="DK14" s="307"/>
      <c r="DL14" s="289"/>
      <c r="DM14" s="290"/>
      <c r="DN14" s="45"/>
      <c r="DO14" s="46"/>
      <c r="DP14" s="46"/>
      <c r="DQ14" s="46"/>
      <c r="DR14" s="46"/>
      <c r="DS14" s="45"/>
      <c r="DT14" s="35"/>
      <c r="DU14" s="46"/>
      <c r="DV14" s="47"/>
      <c r="DW14" s="47"/>
      <c r="DX14" s="48"/>
      <c r="DY14" s="49">
        <v>155</v>
      </c>
      <c r="DZ14" s="40">
        <f t="shared" si="0"/>
        <v>310</v>
      </c>
      <c r="EA14" s="51">
        <v>112.26</v>
      </c>
      <c r="EB14" s="42">
        <f t="shared" si="1"/>
        <v>34.800599999999996</v>
      </c>
      <c r="EC14" s="313">
        <v>2925</v>
      </c>
      <c r="ED14" s="314">
        <f>SUM(DZ13, DZ14, DZ14:DZ15)</f>
        <v>2371.2200000000003</v>
      </c>
      <c r="EE14" s="244">
        <f>ED14/EC14%</f>
        <v>81.067350427350434</v>
      </c>
      <c r="EF14" s="315"/>
      <c r="EG14" s="316">
        <v>66.67</v>
      </c>
      <c r="EH14" s="246">
        <f>EC14*EG14/1000</f>
        <v>195.00975</v>
      </c>
    </row>
    <row r="15" spans="2:139" ht="18.399999999999999" customHeight="1" x14ac:dyDescent="0.25">
      <c r="B15" s="43" t="s">
        <v>31</v>
      </c>
      <c r="C15" s="247"/>
      <c r="D15" s="248"/>
      <c r="E15" s="248"/>
      <c r="F15" s="248"/>
      <c r="G15" s="249"/>
      <c r="H15" s="249"/>
      <c r="I15" s="249"/>
      <c r="J15" s="248"/>
      <c r="K15" s="248"/>
      <c r="L15" s="248"/>
      <c r="M15" s="249"/>
      <c r="N15" s="250"/>
      <c r="O15" s="251"/>
      <c r="P15" s="252"/>
      <c r="Q15" s="253"/>
      <c r="R15" s="254"/>
      <c r="S15" s="253"/>
      <c r="T15" s="253"/>
      <c r="U15" s="253"/>
      <c r="V15" s="253"/>
      <c r="W15" s="255"/>
      <c r="X15" s="253"/>
      <c r="Y15" s="253"/>
      <c r="Z15" s="253"/>
      <c r="AA15" s="253"/>
      <c r="AB15" s="256"/>
      <c r="AC15" s="257"/>
      <c r="AD15" s="258"/>
      <c r="AE15" s="259"/>
      <c r="AF15" s="258"/>
      <c r="AG15" s="258"/>
      <c r="AH15" s="258"/>
      <c r="AI15" s="258"/>
      <c r="AJ15" s="260"/>
      <c r="AK15" s="260"/>
      <c r="AL15" s="260"/>
      <c r="AM15" s="258"/>
      <c r="AN15" s="261"/>
      <c r="AO15" s="262"/>
      <c r="AP15" s="263"/>
      <c r="AQ15" s="263"/>
      <c r="AR15" s="264">
        <v>135</v>
      </c>
      <c r="AS15" s="264"/>
      <c r="AT15" s="264"/>
      <c r="AU15" s="300"/>
      <c r="AV15" s="266"/>
      <c r="AW15" s="264"/>
      <c r="AX15" s="264"/>
      <c r="AY15" s="264"/>
      <c r="AZ15" s="58"/>
      <c r="BA15" s="267"/>
      <c r="BB15" s="268"/>
      <c r="BC15" s="269"/>
      <c r="BD15" s="269"/>
      <c r="BE15" s="270"/>
      <c r="BF15" s="270"/>
      <c r="BG15" s="270"/>
      <c r="BH15" s="271"/>
      <c r="BI15" s="268"/>
      <c r="BJ15" s="269"/>
      <c r="BK15" s="269"/>
      <c r="BL15" s="272"/>
      <c r="BM15" s="273"/>
      <c r="BN15" s="274"/>
      <c r="BO15" s="275"/>
      <c r="BP15" s="275"/>
      <c r="BQ15" s="276"/>
      <c r="BR15" s="276"/>
      <c r="BS15" s="276"/>
      <c r="BT15" s="276"/>
      <c r="BU15" s="276"/>
      <c r="BV15" s="276"/>
      <c r="BW15" s="276"/>
      <c r="BX15" s="276"/>
      <c r="BY15" s="276"/>
      <c r="BZ15" s="277"/>
      <c r="CA15" s="44"/>
      <c r="CB15" s="45"/>
      <c r="CC15" s="47"/>
      <c r="CD15" s="47"/>
      <c r="CE15" s="46"/>
      <c r="CF15" s="46"/>
      <c r="CG15" s="45"/>
      <c r="CH15" s="46"/>
      <c r="CI15" s="46"/>
      <c r="CJ15" s="45"/>
      <c r="CK15" s="46"/>
      <c r="CL15" s="46"/>
      <c r="CM15" s="57"/>
      <c r="CN15" s="278"/>
      <c r="CO15" s="301"/>
      <c r="CP15" s="263"/>
      <c r="CQ15" s="302">
        <v>135</v>
      </c>
      <c r="CR15" s="281"/>
      <c r="CS15" s="264"/>
      <c r="CT15" s="282"/>
      <c r="CU15" s="281"/>
      <c r="CV15" s="300"/>
      <c r="CW15" s="303"/>
      <c r="CX15" s="300"/>
      <c r="CY15" s="264"/>
      <c r="CZ15" s="50"/>
      <c r="DA15" s="284"/>
      <c r="DB15" s="285"/>
      <c r="DC15" s="286"/>
      <c r="DD15" s="285"/>
      <c r="DE15" s="287"/>
      <c r="DF15" s="285"/>
      <c r="DG15" s="285"/>
      <c r="DH15" s="288"/>
      <c r="DI15" s="285"/>
      <c r="DJ15" s="286"/>
      <c r="DK15" s="317"/>
      <c r="DL15" s="289"/>
      <c r="DM15" s="290"/>
      <c r="DN15" s="45"/>
      <c r="DO15" s="46"/>
      <c r="DP15" s="46"/>
      <c r="DQ15" s="46"/>
      <c r="DR15" s="46"/>
      <c r="DS15" s="45"/>
      <c r="DT15" s="46"/>
      <c r="DU15" s="46"/>
      <c r="DV15" s="47"/>
      <c r="DW15" s="47"/>
      <c r="DX15" s="48"/>
      <c r="DY15" s="49"/>
      <c r="DZ15" s="40">
        <f t="shared" si="0"/>
        <v>270</v>
      </c>
      <c r="EA15" s="51">
        <v>123.84</v>
      </c>
      <c r="EB15" s="42">
        <f t="shared" si="1"/>
        <v>33.436800000000005</v>
      </c>
      <c r="EC15" s="243"/>
      <c r="ED15" s="186"/>
      <c r="EE15" s="244"/>
      <c r="EF15" s="88"/>
      <c r="EG15" s="89"/>
      <c r="EH15" s="246"/>
    </row>
    <row r="16" spans="2:139" ht="18.399999999999999" customHeight="1" x14ac:dyDescent="0.25">
      <c r="B16" s="43" t="s">
        <v>32</v>
      </c>
      <c r="C16" s="247"/>
      <c r="D16" s="248"/>
      <c r="E16" s="248"/>
      <c r="F16" s="248"/>
      <c r="G16" s="249"/>
      <c r="H16" s="249"/>
      <c r="I16" s="249"/>
      <c r="J16" s="248"/>
      <c r="K16" s="248"/>
      <c r="L16" s="248"/>
      <c r="M16" s="249"/>
      <c r="N16" s="250"/>
      <c r="O16" s="251"/>
      <c r="P16" s="252"/>
      <c r="Q16" s="253"/>
      <c r="R16" s="254"/>
      <c r="S16" s="253"/>
      <c r="T16" s="253"/>
      <c r="U16" s="253"/>
      <c r="V16" s="253"/>
      <c r="W16" s="255"/>
      <c r="X16" s="253"/>
      <c r="Y16" s="253"/>
      <c r="Z16" s="253"/>
      <c r="AA16" s="253"/>
      <c r="AB16" s="256"/>
      <c r="AC16" s="257"/>
      <c r="AD16" s="258"/>
      <c r="AE16" s="259"/>
      <c r="AF16" s="258"/>
      <c r="AG16" s="258"/>
      <c r="AH16" s="258">
        <v>4.5</v>
      </c>
      <c r="AI16" s="258"/>
      <c r="AJ16" s="260"/>
      <c r="AK16" s="260"/>
      <c r="AL16" s="260"/>
      <c r="AM16" s="258"/>
      <c r="AN16" s="261"/>
      <c r="AO16" s="262"/>
      <c r="AP16" s="263"/>
      <c r="AQ16" s="263"/>
      <c r="AR16" s="264"/>
      <c r="AS16" s="264">
        <v>3</v>
      </c>
      <c r="AT16" s="264"/>
      <c r="AU16" s="318"/>
      <c r="AV16" s="266"/>
      <c r="AW16" s="264"/>
      <c r="AX16" s="264"/>
      <c r="AY16" s="308">
        <v>3.2</v>
      </c>
      <c r="AZ16" s="58"/>
      <c r="BA16" s="267"/>
      <c r="BB16" s="268"/>
      <c r="BC16" s="269"/>
      <c r="BD16" s="269"/>
      <c r="BE16" s="270"/>
      <c r="BF16" s="270"/>
      <c r="BG16" s="270"/>
      <c r="BH16" s="271"/>
      <c r="BI16" s="268"/>
      <c r="BJ16" s="269"/>
      <c r="BK16" s="269"/>
      <c r="BL16" s="272"/>
      <c r="BM16" s="273"/>
      <c r="BN16" s="274"/>
      <c r="BO16" s="275"/>
      <c r="BP16" s="275"/>
      <c r="BQ16" s="276"/>
      <c r="BR16" s="276"/>
      <c r="BS16" s="276">
        <v>3</v>
      </c>
      <c r="BT16" s="276"/>
      <c r="BU16" s="276">
        <v>7.5</v>
      </c>
      <c r="BV16" s="276"/>
      <c r="BW16" s="276"/>
      <c r="BX16" s="276"/>
      <c r="BY16" s="309">
        <v>3.2</v>
      </c>
      <c r="BZ16" s="277"/>
      <c r="CA16" s="44"/>
      <c r="CB16" s="45"/>
      <c r="CC16" s="47"/>
      <c r="CD16" s="47"/>
      <c r="CE16" s="46"/>
      <c r="CF16" s="46">
        <v>6</v>
      </c>
      <c r="CG16" s="45"/>
      <c r="CH16" s="46"/>
      <c r="CI16" s="46"/>
      <c r="CJ16" s="45"/>
      <c r="CK16" s="46"/>
      <c r="CL16" s="46"/>
      <c r="CM16" s="57"/>
      <c r="CN16" s="278">
        <v>6</v>
      </c>
      <c r="CO16" s="319"/>
      <c r="CP16" s="263"/>
      <c r="CQ16" s="320"/>
      <c r="CR16" s="281"/>
      <c r="CS16" s="264">
        <v>3</v>
      </c>
      <c r="CT16" s="282"/>
      <c r="CU16" s="281"/>
      <c r="CV16" s="318"/>
      <c r="CW16" s="321"/>
      <c r="CX16" s="265"/>
      <c r="CY16" s="308">
        <v>3.2</v>
      </c>
      <c r="CZ16" s="50"/>
      <c r="DA16" s="284"/>
      <c r="DB16" s="285"/>
      <c r="DC16" s="286"/>
      <c r="DD16" s="285"/>
      <c r="DE16" s="287"/>
      <c r="DF16" s="285">
        <v>3.75</v>
      </c>
      <c r="DG16" s="285"/>
      <c r="DH16" s="288"/>
      <c r="DI16" s="285"/>
      <c r="DJ16" s="286"/>
      <c r="DK16" s="285"/>
      <c r="DL16" s="289"/>
      <c r="DM16" s="290"/>
      <c r="DN16" s="45"/>
      <c r="DO16" s="46"/>
      <c r="DP16" s="46"/>
      <c r="DQ16" s="46"/>
      <c r="DR16" s="46"/>
      <c r="DS16" s="45"/>
      <c r="DT16" s="46"/>
      <c r="DU16" s="46"/>
      <c r="DV16" s="47"/>
      <c r="DW16" s="47"/>
      <c r="DX16" s="48"/>
      <c r="DY16" s="49"/>
      <c r="DZ16" s="40">
        <f t="shared" si="0"/>
        <v>46.35</v>
      </c>
      <c r="EA16" s="51">
        <v>223</v>
      </c>
      <c r="EB16" s="42">
        <f t="shared" si="1"/>
        <v>10.336050000000002</v>
      </c>
      <c r="EC16" s="243">
        <v>67.5</v>
      </c>
      <c r="ED16" s="186">
        <v>46.4</v>
      </c>
      <c r="EE16" s="244">
        <f>ED16/EC16%</f>
        <v>68.740740740740733</v>
      </c>
      <c r="EF16" s="88"/>
      <c r="EG16" s="245">
        <v>160</v>
      </c>
      <c r="EH16" s="246">
        <f>EC16*EG16/1000</f>
        <v>10.8</v>
      </c>
    </row>
    <row r="17" spans="2:138" ht="18.399999999999999" customHeight="1" x14ac:dyDescent="0.25">
      <c r="B17" s="43" t="s">
        <v>33</v>
      </c>
      <c r="C17" s="247"/>
      <c r="D17" s="248"/>
      <c r="E17" s="248"/>
      <c r="F17" s="248"/>
      <c r="G17" s="249"/>
      <c r="H17" s="249"/>
      <c r="I17" s="249"/>
      <c r="J17" s="248"/>
      <c r="K17" s="248"/>
      <c r="L17" s="248"/>
      <c r="M17" s="249"/>
      <c r="N17" s="250"/>
      <c r="O17" s="251">
        <v>13</v>
      </c>
      <c r="P17" s="252"/>
      <c r="Q17" s="253"/>
      <c r="R17" s="254"/>
      <c r="S17" s="253"/>
      <c r="T17" s="253"/>
      <c r="U17" s="253"/>
      <c r="V17" s="253"/>
      <c r="W17" s="255"/>
      <c r="X17" s="253"/>
      <c r="Y17" s="253"/>
      <c r="Z17" s="253"/>
      <c r="AA17" s="253"/>
      <c r="AB17" s="256"/>
      <c r="AC17" s="257"/>
      <c r="AD17" s="258"/>
      <c r="AE17" s="259"/>
      <c r="AF17" s="258"/>
      <c r="AG17" s="258"/>
      <c r="AH17" s="258"/>
      <c r="AI17" s="258"/>
      <c r="AJ17" s="260"/>
      <c r="AK17" s="260"/>
      <c r="AL17" s="260"/>
      <c r="AM17" s="258"/>
      <c r="AN17" s="261"/>
      <c r="AO17" s="262"/>
      <c r="AP17" s="263"/>
      <c r="AQ17" s="263"/>
      <c r="AR17" s="264"/>
      <c r="AS17" s="264"/>
      <c r="AT17" s="264"/>
      <c r="AU17" s="265"/>
      <c r="AV17" s="266"/>
      <c r="AW17" s="264"/>
      <c r="AX17" s="264"/>
      <c r="AY17" s="322">
        <v>75</v>
      </c>
      <c r="AZ17" s="58"/>
      <c r="BA17" s="267"/>
      <c r="BB17" s="268"/>
      <c r="BC17" s="269"/>
      <c r="BD17" s="269"/>
      <c r="BE17" s="270"/>
      <c r="BF17" s="270"/>
      <c r="BG17" s="270"/>
      <c r="BH17" s="271"/>
      <c r="BI17" s="268"/>
      <c r="BJ17" s="269"/>
      <c r="BK17" s="269"/>
      <c r="BL17" s="272"/>
      <c r="BM17" s="273"/>
      <c r="BN17" s="274"/>
      <c r="BO17" s="275"/>
      <c r="BP17" s="275"/>
      <c r="BQ17" s="276"/>
      <c r="BR17" s="276"/>
      <c r="BS17" s="276"/>
      <c r="BT17" s="276"/>
      <c r="BU17" s="276"/>
      <c r="BV17" s="276"/>
      <c r="BW17" s="276"/>
      <c r="BX17" s="276"/>
      <c r="BY17" s="323">
        <v>44</v>
      </c>
      <c r="BZ17" s="277"/>
      <c r="CA17" s="44"/>
      <c r="CB17" s="45"/>
      <c r="CC17" s="47"/>
      <c r="CD17" s="47"/>
      <c r="CE17" s="46"/>
      <c r="CF17" s="46"/>
      <c r="CG17" s="45"/>
      <c r="CH17" s="46"/>
      <c r="CI17" s="46"/>
      <c r="CJ17" s="45"/>
      <c r="CK17" s="46"/>
      <c r="CL17" s="46"/>
      <c r="CM17" s="57"/>
      <c r="CN17" s="278"/>
      <c r="CO17" s="279"/>
      <c r="CP17" s="263"/>
      <c r="CQ17" s="280"/>
      <c r="CR17" s="281"/>
      <c r="CS17" s="264"/>
      <c r="CT17" s="282"/>
      <c r="CU17" s="281"/>
      <c r="CV17" s="265"/>
      <c r="CW17" s="283"/>
      <c r="CX17" s="283"/>
      <c r="CY17" s="322">
        <v>75</v>
      </c>
      <c r="CZ17" s="50"/>
      <c r="DA17" s="284"/>
      <c r="DB17" s="285"/>
      <c r="DC17" s="286"/>
      <c r="DD17" s="285"/>
      <c r="DE17" s="287"/>
      <c r="DF17" s="285"/>
      <c r="DG17" s="285"/>
      <c r="DH17" s="288"/>
      <c r="DI17" s="285"/>
      <c r="DJ17" s="286"/>
      <c r="DK17" s="285"/>
      <c r="DL17" s="289"/>
      <c r="DM17" s="290"/>
      <c r="DN17" s="45"/>
      <c r="DO17" s="46"/>
      <c r="DP17" s="46"/>
      <c r="DQ17" s="46"/>
      <c r="DR17" s="46"/>
      <c r="DS17" s="45"/>
      <c r="DT17" s="46"/>
      <c r="DU17" s="46"/>
      <c r="DV17" s="47"/>
      <c r="DW17" s="47"/>
      <c r="DX17" s="48"/>
      <c r="DY17" s="49"/>
      <c r="DZ17" s="40">
        <f t="shared" si="0"/>
        <v>207</v>
      </c>
      <c r="EA17" s="51">
        <v>293.32</v>
      </c>
      <c r="EB17" s="42">
        <f t="shared" si="1"/>
        <v>60.717239999999997</v>
      </c>
      <c r="EC17" s="243">
        <v>225</v>
      </c>
      <c r="ED17" s="186">
        <v>207</v>
      </c>
      <c r="EE17" s="244">
        <f>ED17/EC17%</f>
        <v>92</v>
      </c>
      <c r="EF17" s="88"/>
      <c r="EG17" s="245">
        <v>230</v>
      </c>
      <c r="EH17" s="246">
        <f>EC17*EG17/1000</f>
        <v>51.75</v>
      </c>
    </row>
    <row r="18" spans="2:138" ht="18.399999999999999" customHeight="1" x14ac:dyDescent="0.25">
      <c r="B18" s="43" t="s">
        <v>34</v>
      </c>
      <c r="C18" s="247"/>
      <c r="D18" s="248"/>
      <c r="E18" s="248"/>
      <c r="F18" s="248"/>
      <c r="G18" s="249"/>
      <c r="H18" s="249"/>
      <c r="I18" s="249"/>
      <c r="J18" s="248"/>
      <c r="K18" s="248"/>
      <c r="L18" s="248"/>
      <c r="M18" s="249"/>
      <c r="N18" s="250"/>
      <c r="O18" s="251">
        <v>6</v>
      </c>
      <c r="P18" s="252"/>
      <c r="Q18" s="253"/>
      <c r="R18" s="254"/>
      <c r="S18" s="253"/>
      <c r="T18" s="253"/>
      <c r="U18" s="253"/>
      <c r="V18" s="253"/>
      <c r="W18" s="255"/>
      <c r="X18" s="253"/>
      <c r="Y18" s="253"/>
      <c r="Z18" s="253"/>
      <c r="AA18" s="253">
        <v>2</v>
      </c>
      <c r="AB18" s="256"/>
      <c r="AC18" s="257"/>
      <c r="AD18" s="258"/>
      <c r="AE18" s="259"/>
      <c r="AF18" s="258"/>
      <c r="AG18" s="258"/>
      <c r="AH18" s="258"/>
      <c r="AI18" s="258"/>
      <c r="AJ18" s="260"/>
      <c r="AK18" s="260"/>
      <c r="AL18" s="260"/>
      <c r="AM18" s="258"/>
      <c r="AN18" s="261"/>
      <c r="AO18" s="262">
        <v>42</v>
      </c>
      <c r="AP18" s="263"/>
      <c r="AQ18" s="263"/>
      <c r="AR18" s="264"/>
      <c r="AS18" s="264"/>
      <c r="AT18" s="264"/>
      <c r="AU18" s="300"/>
      <c r="AV18" s="266"/>
      <c r="AW18" s="264"/>
      <c r="AX18" s="264"/>
      <c r="AY18" s="264">
        <v>3.2</v>
      </c>
      <c r="AZ18" s="58"/>
      <c r="BA18" s="267"/>
      <c r="BB18" s="268"/>
      <c r="BC18" s="269"/>
      <c r="BD18" s="269"/>
      <c r="BE18" s="270"/>
      <c r="BF18" s="270"/>
      <c r="BG18" s="270"/>
      <c r="BH18" s="271"/>
      <c r="BI18" s="268"/>
      <c r="BJ18" s="269"/>
      <c r="BK18" s="269"/>
      <c r="BL18" s="272"/>
      <c r="BM18" s="273"/>
      <c r="BN18" s="274"/>
      <c r="BO18" s="275"/>
      <c r="BP18" s="275"/>
      <c r="BQ18" s="276"/>
      <c r="BR18" s="276"/>
      <c r="BS18" s="276"/>
      <c r="BT18" s="276"/>
      <c r="BU18" s="276"/>
      <c r="BV18" s="276"/>
      <c r="BW18" s="276"/>
      <c r="BX18" s="276"/>
      <c r="BY18" s="276">
        <v>3.2</v>
      </c>
      <c r="BZ18" s="277"/>
      <c r="CA18" s="44"/>
      <c r="CB18" s="45"/>
      <c r="CC18" s="47"/>
      <c r="CD18" s="47"/>
      <c r="CE18" s="46"/>
      <c r="CF18" s="46"/>
      <c r="CG18" s="45"/>
      <c r="CH18" s="46"/>
      <c r="CI18" s="46"/>
      <c r="CJ18" s="45"/>
      <c r="CK18" s="46"/>
      <c r="CL18" s="46">
        <v>1.4</v>
      </c>
      <c r="CM18" s="57"/>
      <c r="CN18" s="278">
        <v>48</v>
      </c>
      <c r="CO18" s="301"/>
      <c r="CP18" s="263"/>
      <c r="CQ18" s="302"/>
      <c r="CR18" s="281"/>
      <c r="CS18" s="264"/>
      <c r="CT18" s="282"/>
      <c r="CU18" s="281"/>
      <c r="CV18" s="300"/>
      <c r="CW18" s="303"/>
      <c r="CX18" s="303"/>
      <c r="CY18" s="264">
        <v>3.2</v>
      </c>
      <c r="CZ18" s="50"/>
      <c r="DA18" s="284"/>
      <c r="DB18" s="285"/>
      <c r="DC18" s="286"/>
      <c r="DD18" s="285"/>
      <c r="DE18" s="287"/>
      <c r="DF18" s="285">
        <v>4</v>
      </c>
      <c r="DG18" s="285"/>
      <c r="DH18" s="288"/>
      <c r="DI18" s="285"/>
      <c r="DJ18" s="286"/>
      <c r="DK18" s="239">
        <v>0.93</v>
      </c>
      <c r="DL18" s="289"/>
      <c r="DM18" s="290">
        <v>46</v>
      </c>
      <c r="DN18" s="45"/>
      <c r="DO18" s="46"/>
      <c r="DP18" s="46"/>
      <c r="DQ18" s="46">
        <v>1.3</v>
      </c>
      <c r="DR18" s="46"/>
      <c r="DS18" s="45"/>
      <c r="DT18" s="46"/>
      <c r="DU18" s="46"/>
      <c r="DV18" s="47"/>
      <c r="DW18" s="47"/>
      <c r="DX18" s="48"/>
      <c r="DY18" s="49"/>
      <c r="DZ18" s="40">
        <f t="shared" si="0"/>
        <v>161.23000000000002</v>
      </c>
      <c r="EA18" s="51">
        <v>8.9</v>
      </c>
      <c r="EB18" s="42">
        <f t="shared" si="1"/>
        <v>1.4349470000000002</v>
      </c>
      <c r="EC18" s="243">
        <v>300</v>
      </c>
      <c r="ED18" s="186">
        <v>161.19999999999999</v>
      </c>
      <c r="EE18" s="324">
        <f>ED18/EC18%</f>
        <v>53.733333333333327</v>
      </c>
      <c r="EF18" s="88"/>
      <c r="EG18" s="245">
        <v>162.5</v>
      </c>
      <c r="EH18" s="246">
        <f>EC18*EG18/1000</f>
        <v>48.75</v>
      </c>
    </row>
    <row r="19" spans="2:138" ht="18.399999999999999" customHeight="1" x14ac:dyDescent="0.25">
      <c r="B19" s="43" t="s">
        <v>35</v>
      </c>
      <c r="C19" s="247"/>
      <c r="D19" s="248"/>
      <c r="E19" s="325"/>
      <c r="F19" s="248"/>
      <c r="G19" s="249"/>
      <c r="H19" s="249"/>
      <c r="I19" s="249"/>
      <c r="J19" s="248"/>
      <c r="K19" s="248"/>
      <c r="L19" s="248"/>
      <c r="M19" s="249"/>
      <c r="N19" s="250"/>
      <c r="O19" s="251"/>
      <c r="P19" s="252"/>
      <c r="Q19" s="253"/>
      <c r="R19" s="254"/>
      <c r="S19" s="253"/>
      <c r="T19" s="253"/>
      <c r="U19" s="253"/>
      <c r="V19" s="253"/>
      <c r="W19" s="255"/>
      <c r="X19" s="253"/>
      <c r="Y19" s="253"/>
      <c r="Z19" s="253"/>
      <c r="AA19" s="253">
        <v>6</v>
      </c>
      <c r="AB19" s="256"/>
      <c r="AC19" s="257"/>
      <c r="AD19" s="258"/>
      <c r="AE19" s="259"/>
      <c r="AF19" s="258"/>
      <c r="AG19" s="258"/>
      <c r="AH19" s="258"/>
      <c r="AI19" s="258"/>
      <c r="AJ19" s="260"/>
      <c r="AK19" s="260"/>
      <c r="AL19" s="260"/>
      <c r="AM19" s="258"/>
      <c r="AN19" s="261"/>
      <c r="AO19" s="262">
        <v>9</v>
      </c>
      <c r="AP19" s="263"/>
      <c r="AQ19" s="263"/>
      <c r="AR19" s="264"/>
      <c r="AS19" s="264"/>
      <c r="AT19" s="264"/>
      <c r="AU19" s="318"/>
      <c r="AV19" s="266"/>
      <c r="AW19" s="264"/>
      <c r="AX19" s="264"/>
      <c r="AY19" s="264"/>
      <c r="AZ19" s="58"/>
      <c r="BA19" s="267"/>
      <c r="BB19" s="268"/>
      <c r="BC19" s="269"/>
      <c r="BD19" s="269"/>
      <c r="BE19" s="270"/>
      <c r="BF19" s="270"/>
      <c r="BG19" s="270"/>
      <c r="BH19" s="271"/>
      <c r="BI19" s="268"/>
      <c r="BJ19" s="269"/>
      <c r="BK19" s="269"/>
      <c r="BL19" s="272"/>
      <c r="BM19" s="273"/>
      <c r="BN19" s="274"/>
      <c r="BO19" s="275"/>
      <c r="BP19" s="275"/>
      <c r="BQ19" s="276"/>
      <c r="BR19" s="276"/>
      <c r="BS19" s="276"/>
      <c r="BT19" s="276"/>
      <c r="BU19" s="276"/>
      <c r="BV19" s="276"/>
      <c r="BW19" s="276"/>
      <c r="BX19" s="276"/>
      <c r="BY19" s="276"/>
      <c r="BZ19" s="277"/>
      <c r="CA19" s="44"/>
      <c r="CB19" s="45">
        <v>7.4</v>
      </c>
      <c r="CC19" s="47"/>
      <c r="CD19" s="47"/>
      <c r="CE19" s="46"/>
      <c r="CF19" s="46"/>
      <c r="CG19" s="45"/>
      <c r="CH19" s="46"/>
      <c r="CI19" s="46"/>
      <c r="CJ19" s="45"/>
      <c r="CK19" s="46"/>
      <c r="CL19" s="46"/>
      <c r="CM19" s="57"/>
      <c r="CN19" s="278"/>
      <c r="CO19" s="319"/>
      <c r="CP19" s="263"/>
      <c r="CQ19" s="320"/>
      <c r="CR19" s="281"/>
      <c r="CS19" s="264"/>
      <c r="CT19" s="282"/>
      <c r="CU19" s="281"/>
      <c r="CV19" s="318"/>
      <c r="CW19" s="321"/>
      <c r="CX19" s="321"/>
      <c r="CY19" s="264"/>
      <c r="CZ19" s="50"/>
      <c r="DA19" s="284"/>
      <c r="DB19" s="285">
        <v>7.4</v>
      </c>
      <c r="DC19" s="286"/>
      <c r="DD19" s="285"/>
      <c r="DE19" s="287"/>
      <c r="DF19" s="285"/>
      <c r="DG19" s="285"/>
      <c r="DH19" s="285"/>
      <c r="DI19" s="285"/>
      <c r="DJ19" s="286"/>
      <c r="DK19" s="285"/>
      <c r="DL19" s="289"/>
      <c r="DM19" s="290"/>
      <c r="DN19" s="45"/>
      <c r="DO19" s="46"/>
      <c r="DP19" s="46"/>
      <c r="DQ19" s="46"/>
      <c r="DR19" s="46"/>
      <c r="DS19" s="45"/>
      <c r="DT19" s="46"/>
      <c r="DU19" s="46"/>
      <c r="DV19" s="47"/>
      <c r="DW19" s="47"/>
      <c r="DX19" s="48"/>
      <c r="DY19" s="49"/>
      <c r="DZ19" s="40">
        <f t="shared" si="0"/>
        <v>29.799999999999997</v>
      </c>
      <c r="EA19" s="51">
        <v>740</v>
      </c>
      <c r="EB19" s="42">
        <f t="shared" si="1"/>
        <v>22.051999999999996</v>
      </c>
      <c r="EC19" s="243">
        <v>30</v>
      </c>
      <c r="ED19" s="186">
        <v>29.8</v>
      </c>
      <c r="EE19" s="244">
        <f>ED19/EC19%</f>
        <v>99.333333333333343</v>
      </c>
      <c r="EF19" s="88"/>
      <c r="EG19" s="245">
        <v>460</v>
      </c>
      <c r="EH19" s="246">
        <f>EC19*EG19/1000</f>
        <v>13.8</v>
      </c>
    </row>
    <row r="20" spans="2:138" ht="18.399999999999999" customHeight="1" x14ac:dyDescent="0.25">
      <c r="B20" s="43" t="s">
        <v>36</v>
      </c>
      <c r="C20" s="247"/>
      <c r="D20" s="248"/>
      <c r="E20" s="248"/>
      <c r="F20" s="248"/>
      <c r="G20" s="249"/>
      <c r="H20" s="249"/>
      <c r="I20" s="191"/>
      <c r="J20" s="248"/>
      <c r="K20" s="248"/>
      <c r="L20" s="248"/>
      <c r="M20" s="249"/>
      <c r="N20" s="250"/>
      <c r="O20" s="251">
        <v>31</v>
      </c>
      <c r="P20" s="252"/>
      <c r="Q20" s="253"/>
      <c r="R20" s="254"/>
      <c r="S20" s="253"/>
      <c r="T20" s="253"/>
      <c r="U20" s="253"/>
      <c r="V20" s="195"/>
      <c r="W20" s="255"/>
      <c r="X20" s="253"/>
      <c r="Y20" s="253"/>
      <c r="Z20" s="326"/>
      <c r="AA20" s="253">
        <v>20.100000000000001</v>
      </c>
      <c r="AB20" s="256"/>
      <c r="AC20" s="257"/>
      <c r="AD20" s="258"/>
      <c r="AE20" s="259"/>
      <c r="AF20" s="258"/>
      <c r="AG20" s="258"/>
      <c r="AH20" s="258"/>
      <c r="AI20" s="258"/>
      <c r="AJ20" s="260"/>
      <c r="AK20" s="260"/>
      <c r="AL20" s="260"/>
      <c r="AM20" s="258"/>
      <c r="AN20" s="261"/>
      <c r="AO20" s="262"/>
      <c r="AP20" s="263"/>
      <c r="AQ20" s="263"/>
      <c r="AR20" s="264"/>
      <c r="AS20" s="264"/>
      <c r="AT20" s="264"/>
      <c r="AU20" s="265"/>
      <c r="AV20" s="266"/>
      <c r="AW20" s="264"/>
      <c r="AX20" s="264"/>
      <c r="AY20" s="264"/>
      <c r="AZ20" s="58"/>
      <c r="BA20" s="267"/>
      <c r="BB20" s="268"/>
      <c r="BC20" s="269"/>
      <c r="BD20" s="269"/>
      <c r="BE20" s="270"/>
      <c r="BF20" s="270"/>
      <c r="BG20" s="215"/>
      <c r="BH20" s="271"/>
      <c r="BI20" s="268"/>
      <c r="BJ20" s="269"/>
      <c r="BK20" s="269"/>
      <c r="BL20" s="272"/>
      <c r="BM20" s="273"/>
      <c r="BN20" s="274"/>
      <c r="BO20" s="275"/>
      <c r="BP20" s="275"/>
      <c r="BQ20" s="276"/>
      <c r="BR20" s="276"/>
      <c r="BS20" s="276"/>
      <c r="BT20" s="276"/>
      <c r="BU20" s="276">
        <v>2</v>
      </c>
      <c r="BV20" s="276"/>
      <c r="BW20" s="276"/>
      <c r="BX20" s="276"/>
      <c r="BY20" s="276"/>
      <c r="BZ20" s="277"/>
      <c r="CA20" s="44"/>
      <c r="CB20" s="45"/>
      <c r="CC20" s="47"/>
      <c r="CD20" s="47"/>
      <c r="CE20" s="46"/>
      <c r="CF20" s="46"/>
      <c r="CG20" s="45"/>
      <c r="CH20" s="35"/>
      <c r="CI20" s="46"/>
      <c r="CJ20" s="45"/>
      <c r="CK20" s="46"/>
      <c r="CL20" s="46">
        <v>26.5</v>
      </c>
      <c r="CM20" s="57"/>
      <c r="CN20" s="278">
        <v>4</v>
      </c>
      <c r="CO20" s="279"/>
      <c r="CP20" s="263"/>
      <c r="CQ20" s="280"/>
      <c r="CR20" s="281"/>
      <c r="CS20" s="264"/>
      <c r="CT20" s="282"/>
      <c r="CU20" s="281">
        <v>2</v>
      </c>
      <c r="CV20" s="265"/>
      <c r="CW20" s="283"/>
      <c r="CX20" s="283"/>
      <c r="CY20" s="264"/>
      <c r="CZ20" s="50"/>
      <c r="DA20" s="284"/>
      <c r="DB20" s="285"/>
      <c r="DC20" s="286"/>
      <c r="DD20" s="285"/>
      <c r="DE20" s="287"/>
      <c r="DF20" s="285">
        <v>1</v>
      </c>
      <c r="DG20" s="285"/>
      <c r="DH20" s="285"/>
      <c r="DI20" s="327"/>
      <c r="DJ20" s="286"/>
      <c r="DK20" s="291">
        <v>33.57</v>
      </c>
      <c r="DL20" s="289"/>
      <c r="DM20" s="290"/>
      <c r="DN20" s="45"/>
      <c r="DO20" s="46"/>
      <c r="DP20" s="46"/>
      <c r="DQ20" s="46">
        <v>4.5999999999999996</v>
      </c>
      <c r="DR20" s="46"/>
      <c r="DS20" s="45"/>
      <c r="DT20" s="35"/>
      <c r="DU20" s="46"/>
      <c r="DV20" s="47"/>
      <c r="DW20" s="47"/>
      <c r="DX20" s="48"/>
      <c r="DY20" s="49"/>
      <c r="DZ20" s="40">
        <f t="shared" si="0"/>
        <v>124.76999999999998</v>
      </c>
      <c r="EA20" s="51">
        <v>30</v>
      </c>
      <c r="EB20" s="42">
        <f t="shared" si="1"/>
        <v>3.7430999999999996</v>
      </c>
      <c r="EC20" s="243">
        <v>187.5</v>
      </c>
      <c r="ED20" s="186">
        <v>124.8</v>
      </c>
      <c r="EE20" s="244">
        <f>ED20/EC20%</f>
        <v>66.56</v>
      </c>
      <c r="EF20" s="88"/>
      <c r="EG20" s="245">
        <v>23</v>
      </c>
      <c r="EH20" s="246">
        <f>EC20*EG20/1000</f>
        <v>4.3125</v>
      </c>
    </row>
    <row r="21" spans="2:138" ht="18.399999999999999" customHeight="1" x14ac:dyDescent="0.25">
      <c r="B21" s="43" t="s">
        <v>37</v>
      </c>
      <c r="C21" s="247"/>
      <c r="D21" s="248"/>
      <c r="E21" s="248"/>
      <c r="F21" s="248"/>
      <c r="G21" s="249"/>
      <c r="H21" s="249"/>
      <c r="I21" s="249"/>
      <c r="J21" s="248"/>
      <c r="K21" s="248"/>
      <c r="L21" s="248"/>
      <c r="M21" s="249"/>
      <c r="N21" s="250"/>
      <c r="O21" s="251"/>
      <c r="P21" s="252"/>
      <c r="Q21" s="253"/>
      <c r="R21" s="254"/>
      <c r="S21" s="253"/>
      <c r="T21" s="253"/>
      <c r="U21" s="253"/>
      <c r="V21" s="253"/>
      <c r="W21" s="255"/>
      <c r="X21" s="253"/>
      <c r="Y21" s="253"/>
      <c r="Z21" s="253"/>
      <c r="AA21" s="253"/>
      <c r="AB21" s="256"/>
      <c r="AC21" s="257"/>
      <c r="AD21" s="258"/>
      <c r="AE21" s="259"/>
      <c r="AF21" s="258"/>
      <c r="AG21" s="258"/>
      <c r="AH21" s="258"/>
      <c r="AI21" s="258"/>
      <c r="AJ21" s="260"/>
      <c r="AK21" s="260"/>
      <c r="AL21" s="260"/>
      <c r="AM21" s="258"/>
      <c r="AN21" s="261"/>
      <c r="AO21" s="262"/>
      <c r="AP21" s="263"/>
      <c r="AQ21" s="263"/>
      <c r="AR21" s="264"/>
      <c r="AS21" s="264"/>
      <c r="AT21" s="264"/>
      <c r="AU21" s="300"/>
      <c r="AV21" s="266"/>
      <c r="AW21" s="264"/>
      <c r="AX21" s="264"/>
      <c r="AY21" s="264"/>
      <c r="AZ21" s="58"/>
      <c r="BA21" s="267">
        <v>12</v>
      </c>
      <c r="BB21" s="268"/>
      <c r="BC21" s="269"/>
      <c r="BD21" s="269"/>
      <c r="BE21" s="270"/>
      <c r="BF21" s="270"/>
      <c r="BG21" s="270"/>
      <c r="BH21" s="271"/>
      <c r="BI21" s="268"/>
      <c r="BJ21" s="269"/>
      <c r="BK21" s="269"/>
      <c r="BL21" s="272"/>
      <c r="BM21" s="273"/>
      <c r="BN21" s="274"/>
      <c r="BO21" s="275"/>
      <c r="BP21" s="275"/>
      <c r="BQ21" s="276"/>
      <c r="BR21" s="276"/>
      <c r="BS21" s="276"/>
      <c r="BT21" s="276">
        <v>25</v>
      </c>
      <c r="BU21" s="276"/>
      <c r="BV21" s="276"/>
      <c r="BW21" s="276"/>
      <c r="BX21" s="276"/>
      <c r="BY21" s="276"/>
      <c r="BZ21" s="277"/>
      <c r="CA21" s="44"/>
      <c r="CB21" s="45"/>
      <c r="CC21" s="47"/>
      <c r="CD21" s="47"/>
      <c r="CE21" s="46"/>
      <c r="CF21" s="46"/>
      <c r="CG21" s="45"/>
      <c r="CH21" s="46"/>
      <c r="CI21" s="46"/>
      <c r="CJ21" s="45"/>
      <c r="CK21" s="46"/>
      <c r="CL21" s="46"/>
      <c r="CM21" s="57"/>
      <c r="CN21" s="278"/>
      <c r="CO21" s="301"/>
      <c r="CP21" s="263"/>
      <c r="CQ21" s="302"/>
      <c r="CR21" s="281"/>
      <c r="CS21" s="264"/>
      <c r="CT21" s="282"/>
      <c r="CU21" s="281"/>
      <c r="CV21" s="300"/>
      <c r="CW21" s="303"/>
      <c r="CX21" s="303"/>
      <c r="CY21" s="264"/>
      <c r="CZ21" s="50"/>
      <c r="DA21" s="284"/>
      <c r="DB21" s="285"/>
      <c r="DC21" s="286"/>
      <c r="DD21" s="285"/>
      <c r="DE21" s="287"/>
      <c r="DF21" s="285"/>
      <c r="DG21" s="285"/>
      <c r="DH21" s="288"/>
      <c r="DI21" s="285"/>
      <c r="DJ21" s="286"/>
      <c r="DK21" s="291"/>
      <c r="DL21" s="289"/>
      <c r="DM21" s="290"/>
      <c r="DN21" s="45"/>
      <c r="DO21" s="46"/>
      <c r="DP21" s="46"/>
      <c r="DQ21" s="46"/>
      <c r="DR21" s="46"/>
      <c r="DS21" s="45"/>
      <c r="DT21" s="46"/>
      <c r="DU21" s="46"/>
      <c r="DV21" s="47"/>
      <c r="DW21" s="47"/>
      <c r="DX21" s="48"/>
      <c r="DY21" s="49"/>
      <c r="DZ21" s="40">
        <f t="shared" si="0"/>
        <v>37</v>
      </c>
      <c r="EA21" s="51">
        <v>90</v>
      </c>
      <c r="EB21" s="42">
        <f t="shared" si="1"/>
        <v>3.33</v>
      </c>
      <c r="EC21" s="243"/>
      <c r="ED21" s="186"/>
      <c r="EE21" s="244"/>
      <c r="EF21" s="88"/>
      <c r="EG21" s="89"/>
      <c r="EH21" s="246"/>
    </row>
    <row r="22" spans="2:138" ht="18.399999999999999" customHeight="1" x14ac:dyDescent="0.25">
      <c r="B22" s="43" t="s">
        <v>38</v>
      </c>
      <c r="C22" s="247"/>
      <c r="D22" s="248"/>
      <c r="E22" s="248"/>
      <c r="F22" s="248"/>
      <c r="G22" s="249"/>
      <c r="H22" s="249"/>
      <c r="I22" s="292"/>
      <c r="J22" s="248"/>
      <c r="K22" s="248"/>
      <c r="L22" s="248"/>
      <c r="M22" s="249"/>
      <c r="N22" s="250"/>
      <c r="O22" s="251"/>
      <c r="P22" s="252">
        <v>9</v>
      </c>
      <c r="Q22" s="253"/>
      <c r="R22" s="254"/>
      <c r="S22" s="253"/>
      <c r="T22" s="253"/>
      <c r="U22" s="253"/>
      <c r="V22" s="293"/>
      <c r="W22" s="255"/>
      <c r="X22" s="253"/>
      <c r="Y22" s="253"/>
      <c r="Z22" s="253"/>
      <c r="AA22" s="253"/>
      <c r="AB22" s="256"/>
      <c r="AC22" s="257"/>
      <c r="AD22" s="258"/>
      <c r="AE22" s="259"/>
      <c r="AF22" s="258"/>
      <c r="AG22" s="258"/>
      <c r="AH22" s="258"/>
      <c r="AI22" s="258"/>
      <c r="AJ22" s="260"/>
      <c r="AK22" s="260"/>
      <c r="AL22" s="260"/>
      <c r="AM22" s="258"/>
      <c r="AN22" s="261"/>
      <c r="AO22" s="262"/>
      <c r="AP22" s="263"/>
      <c r="AQ22" s="263"/>
      <c r="AR22" s="264"/>
      <c r="AS22" s="264"/>
      <c r="AT22" s="264"/>
      <c r="AU22" s="265"/>
      <c r="AV22" s="266"/>
      <c r="AW22" s="264"/>
      <c r="AX22" s="264"/>
      <c r="AY22" s="308">
        <v>4.8</v>
      </c>
      <c r="AZ22" s="58"/>
      <c r="BA22" s="267"/>
      <c r="BB22" s="268"/>
      <c r="BC22" s="269"/>
      <c r="BD22" s="269"/>
      <c r="BE22" s="270"/>
      <c r="BF22" s="270"/>
      <c r="BG22" s="295"/>
      <c r="BH22" s="271"/>
      <c r="BI22" s="268"/>
      <c r="BJ22" s="269"/>
      <c r="BK22" s="269"/>
      <c r="BL22" s="272"/>
      <c r="BM22" s="273"/>
      <c r="BN22" s="274"/>
      <c r="BO22" s="275"/>
      <c r="BP22" s="275"/>
      <c r="BQ22" s="276"/>
      <c r="BR22" s="276"/>
      <c r="BS22" s="276"/>
      <c r="BT22" s="276"/>
      <c r="BU22" s="276"/>
      <c r="BV22" s="276"/>
      <c r="BW22" s="276"/>
      <c r="BX22" s="276"/>
      <c r="BY22" s="309">
        <v>4.8</v>
      </c>
      <c r="BZ22" s="277"/>
      <c r="CA22" s="44"/>
      <c r="CB22" s="45"/>
      <c r="CC22" s="47"/>
      <c r="CD22" s="47"/>
      <c r="CE22" s="46"/>
      <c r="CF22" s="46"/>
      <c r="CG22" s="45"/>
      <c r="CH22" s="53"/>
      <c r="CI22" s="46"/>
      <c r="CJ22" s="45"/>
      <c r="CK22" s="46"/>
      <c r="CL22" s="46"/>
      <c r="CM22" s="57"/>
      <c r="CN22" s="278"/>
      <c r="CO22" s="279"/>
      <c r="CP22" s="263"/>
      <c r="CQ22" s="280"/>
      <c r="CR22" s="281"/>
      <c r="CS22" s="264"/>
      <c r="CT22" s="282"/>
      <c r="CU22" s="281"/>
      <c r="CV22" s="265"/>
      <c r="CW22" s="283"/>
      <c r="CX22" s="283"/>
      <c r="CY22" s="308">
        <v>4.8</v>
      </c>
      <c r="CZ22" s="50"/>
      <c r="DA22" s="284"/>
      <c r="DB22" s="285"/>
      <c r="DC22" s="286"/>
      <c r="DD22" s="285"/>
      <c r="DE22" s="287"/>
      <c r="DF22" s="285"/>
      <c r="DG22" s="285"/>
      <c r="DH22" s="288"/>
      <c r="DI22" s="285"/>
      <c r="DJ22" s="286"/>
      <c r="DK22" s="291"/>
      <c r="DL22" s="289"/>
      <c r="DM22" s="290"/>
      <c r="DN22" s="45"/>
      <c r="DO22" s="46"/>
      <c r="DP22" s="46"/>
      <c r="DQ22" s="46"/>
      <c r="DR22" s="46"/>
      <c r="DS22" s="45"/>
      <c r="DT22" s="53"/>
      <c r="DU22" s="46"/>
      <c r="DV22" s="47"/>
      <c r="DW22" s="47"/>
      <c r="DX22" s="48"/>
      <c r="DY22" s="49"/>
      <c r="DZ22" s="40">
        <f t="shared" si="0"/>
        <v>23.400000000000002</v>
      </c>
      <c r="EA22" s="51">
        <v>52</v>
      </c>
      <c r="EB22" s="42">
        <f t="shared" si="1"/>
        <v>1.2168000000000001</v>
      </c>
      <c r="EC22" s="243"/>
      <c r="ED22" s="186"/>
      <c r="EE22" s="244"/>
      <c r="EF22" s="88"/>
      <c r="EG22" s="89"/>
      <c r="EH22" s="246"/>
    </row>
    <row r="23" spans="2:138" ht="18.399999999999999" customHeight="1" x14ac:dyDescent="0.25">
      <c r="B23" s="43" t="s">
        <v>39</v>
      </c>
      <c r="C23" s="247"/>
      <c r="D23" s="248"/>
      <c r="E23" s="248"/>
      <c r="F23" s="248"/>
      <c r="G23" s="249"/>
      <c r="H23" s="249"/>
      <c r="I23" s="292">
        <v>25</v>
      </c>
      <c r="J23" s="248"/>
      <c r="K23" s="248"/>
      <c r="L23" s="248"/>
      <c r="M23" s="249"/>
      <c r="N23" s="250"/>
      <c r="O23" s="251"/>
      <c r="P23" s="252"/>
      <c r="Q23" s="253"/>
      <c r="R23" s="254"/>
      <c r="S23" s="253"/>
      <c r="T23" s="253"/>
      <c r="U23" s="253"/>
      <c r="V23" s="293"/>
      <c r="W23" s="255"/>
      <c r="X23" s="253"/>
      <c r="Y23" s="253"/>
      <c r="Z23" s="328"/>
      <c r="AA23" s="253"/>
      <c r="AB23" s="256"/>
      <c r="AC23" s="257"/>
      <c r="AD23" s="258"/>
      <c r="AE23" s="259"/>
      <c r="AF23" s="258"/>
      <c r="AG23" s="258"/>
      <c r="AH23" s="258"/>
      <c r="AI23" s="258"/>
      <c r="AJ23" s="260"/>
      <c r="AK23" s="260"/>
      <c r="AL23" s="260"/>
      <c r="AM23" s="258"/>
      <c r="AN23" s="261"/>
      <c r="AO23" s="262"/>
      <c r="AP23" s="263"/>
      <c r="AQ23" s="263"/>
      <c r="AR23" s="264"/>
      <c r="AS23" s="264"/>
      <c r="AT23" s="264"/>
      <c r="AU23" s="300"/>
      <c r="AV23" s="266"/>
      <c r="AW23" s="264"/>
      <c r="AX23" s="264"/>
      <c r="AY23" s="264"/>
      <c r="AZ23" s="58"/>
      <c r="BA23" s="267"/>
      <c r="BB23" s="268"/>
      <c r="BC23" s="269"/>
      <c r="BD23" s="269"/>
      <c r="BE23" s="270"/>
      <c r="BF23" s="270"/>
      <c r="BG23" s="295"/>
      <c r="BH23" s="271"/>
      <c r="BI23" s="268"/>
      <c r="BJ23" s="269"/>
      <c r="BK23" s="269"/>
      <c r="BL23" s="272"/>
      <c r="BM23" s="273"/>
      <c r="BN23" s="274"/>
      <c r="BO23" s="275"/>
      <c r="BP23" s="275"/>
      <c r="BQ23" s="276"/>
      <c r="BR23" s="276"/>
      <c r="BS23" s="276"/>
      <c r="BT23" s="276"/>
      <c r="BU23" s="276"/>
      <c r="BV23" s="276"/>
      <c r="BW23" s="276"/>
      <c r="BX23" s="276"/>
      <c r="BY23" s="276"/>
      <c r="BZ23" s="277"/>
      <c r="CA23" s="44"/>
      <c r="CB23" s="45"/>
      <c r="CC23" s="47"/>
      <c r="CD23" s="47"/>
      <c r="CE23" s="46"/>
      <c r="CF23" s="46"/>
      <c r="CG23" s="45"/>
      <c r="CH23" s="53"/>
      <c r="CI23" s="46"/>
      <c r="CJ23" s="45"/>
      <c r="CK23" s="46"/>
      <c r="CL23" s="46"/>
      <c r="CM23" s="57"/>
      <c r="CN23" s="278"/>
      <c r="CO23" s="301"/>
      <c r="CP23" s="263"/>
      <c r="CQ23" s="302"/>
      <c r="CR23" s="281"/>
      <c r="CS23" s="264"/>
      <c r="CT23" s="282"/>
      <c r="CU23" s="281"/>
      <c r="CV23" s="300"/>
      <c r="CW23" s="303"/>
      <c r="CX23" s="303"/>
      <c r="CY23" s="264"/>
      <c r="CZ23" s="50"/>
      <c r="DA23" s="284">
        <v>9</v>
      </c>
      <c r="DB23" s="285"/>
      <c r="DC23" s="286"/>
      <c r="DD23" s="285"/>
      <c r="DE23" s="287"/>
      <c r="DF23" s="285"/>
      <c r="DG23" s="285"/>
      <c r="DH23" s="285"/>
      <c r="DI23" s="329"/>
      <c r="DJ23" s="286"/>
      <c r="DK23" s="304"/>
      <c r="DL23" s="289"/>
      <c r="DM23" s="290"/>
      <c r="DN23" s="45"/>
      <c r="DO23" s="46"/>
      <c r="DP23" s="46"/>
      <c r="DQ23" s="46"/>
      <c r="DR23" s="46"/>
      <c r="DS23" s="45"/>
      <c r="DT23" s="53"/>
      <c r="DU23" s="46"/>
      <c r="DV23" s="47"/>
      <c r="DW23" s="47"/>
      <c r="DX23" s="48"/>
      <c r="DY23" s="49"/>
      <c r="DZ23" s="40">
        <f t="shared" si="0"/>
        <v>34</v>
      </c>
      <c r="EA23" s="51">
        <v>45</v>
      </c>
      <c r="EB23" s="42">
        <f t="shared" si="1"/>
        <v>1.53</v>
      </c>
      <c r="EC23" s="243"/>
      <c r="ED23" s="186"/>
      <c r="EE23" s="244"/>
      <c r="EF23" s="88"/>
      <c r="EG23" s="89"/>
      <c r="EH23" s="246"/>
    </row>
    <row r="24" spans="2:138" ht="18.399999999999999" customHeight="1" x14ac:dyDescent="0.25">
      <c r="B24" s="43" t="s">
        <v>40</v>
      </c>
      <c r="C24" s="247">
        <v>12</v>
      </c>
      <c r="D24" s="248"/>
      <c r="E24" s="248"/>
      <c r="F24" s="248"/>
      <c r="G24" s="249"/>
      <c r="H24" s="249"/>
      <c r="I24" s="249"/>
      <c r="J24" s="248"/>
      <c r="K24" s="248"/>
      <c r="L24" s="248"/>
      <c r="M24" s="249"/>
      <c r="N24" s="250"/>
      <c r="O24" s="251"/>
      <c r="P24" s="252"/>
      <c r="Q24" s="253"/>
      <c r="R24" s="254"/>
      <c r="S24" s="253"/>
      <c r="T24" s="253"/>
      <c r="U24" s="253"/>
      <c r="V24" s="253"/>
      <c r="W24" s="255"/>
      <c r="X24" s="253"/>
      <c r="Y24" s="253"/>
      <c r="Z24" s="293"/>
      <c r="AA24" s="253"/>
      <c r="AB24" s="256"/>
      <c r="AC24" s="257"/>
      <c r="AD24" s="258"/>
      <c r="AE24" s="259"/>
      <c r="AF24" s="258"/>
      <c r="AG24" s="258"/>
      <c r="AH24" s="258"/>
      <c r="AI24" s="258"/>
      <c r="AJ24" s="260"/>
      <c r="AK24" s="260"/>
      <c r="AL24" s="260"/>
      <c r="AM24" s="258"/>
      <c r="AN24" s="261"/>
      <c r="AO24" s="262"/>
      <c r="AP24" s="263"/>
      <c r="AQ24" s="263"/>
      <c r="AR24" s="264"/>
      <c r="AS24" s="264"/>
      <c r="AT24" s="264"/>
      <c r="AU24" s="265"/>
      <c r="AV24" s="266"/>
      <c r="AW24" s="264"/>
      <c r="AX24" s="264"/>
      <c r="AY24" s="264"/>
      <c r="AZ24" s="58"/>
      <c r="BA24" s="267"/>
      <c r="BB24" s="268"/>
      <c r="BC24" s="269"/>
      <c r="BD24" s="269"/>
      <c r="BE24" s="270"/>
      <c r="BF24" s="270"/>
      <c r="BG24" s="270">
        <v>25</v>
      </c>
      <c r="BH24" s="271"/>
      <c r="BI24" s="268"/>
      <c r="BJ24" s="269"/>
      <c r="BK24" s="269"/>
      <c r="BL24" s="272"/>
      <c r="BM24" s="273"/>
      <c r="BN24" s="274"/>
      <c r="BO24" s="275"/>
      <c r="BP24" s="275"/>
      <c r="BQ24" s="276"/>
      <c r="BR24" s="276"/>
      <c r="BS24" s="276"/>
      <c r="BT24" s="276"/>
      <c r="BU24" s="276"/>
      <c r="BV24" s="276"/>
      <c r="BW24" s="276"/>
      <c r="BX24" s="276"/>
      <c r="BY24" s="276"/>
      <c r="BZ24" s="277"/>
      <c r="CA24" s="44">
        <v>12</v>
      </c>
      <c r="CB24" s="45"/>
      <c r="CC24" s="47"/>
      <c r="CD24" s="47"/>
      <c r="CE24" s="46"/>
      <c r="CF24" s="46"/>
      <c r="CG24" s="45"/>
      <c r="CH24" s="46"/>
      <c r="CI24" s="46"/>
      <c r="CJ24" s="45"/>
      <c r="CK24" s="46"/>
      <c r="CL24" s="46"/>
      <c r="CM24" s="57"/>
      <c r="CN24" s="278"/>
      <c r="CO24" s="279"/>
      <c r="CP24" s="263"/>
      <c r="CQ24" s="280"/>
      <c r="CR24" s="281"/>
      <c r="CS24" s="264"/>
      <c r="CT24" s="282"/>
      <c r="CU24" s="281"/>
      <c r="CV24" s="265"/>
      <c r="CW24" s="283"/>
      <c r="CX24" s="283"/>
      <c r="CY24" s="264"/>
      <c r="CZ24" s="50"/>
      <c r="DA24" s="284"/>
      <c r="DB24" s="285"/>
      <c r="DC24" s="286"/>
      <c r="DD24" s="285"/>
      <c r="DE24" s="287"/>
      <c r="DF24" s="285"/>
      <c r="DG24" s="285"/>
      <c r="DH24" s="285"/>
      <c r="DI24" s="330"/>
      <c r="DJ24" s="286"/>
      <c r="DK24" s="317"/>
      <c r="DL24" s="289"/>
      <c r="DM24" s="290"/>
      <c r="DN24" s="45"/>
      <c r="DO24" s="46"/>
      <c r="DP24" s="46"/>
      <c r="DQ24" s="46"/>
      <c r="DR24" s="46"/>
      <c r="DS24" s="45"/>
      <c r="DT24" s="46"/>
      <c r="DU24" s="46"/>
      <c r="DV24" s="47"/>
      <c r="DW24" s="47"/>
      <c r="DX24" s="48"/>
      <c r="DY24" s="49"/>
      <c r="DZ24" s="40">
        <f t="shared" si="0"/>
        <v>37</v>
      </c>
      <c r="EA24" s="51">
        <v>50</v>
      </c>
      <c r="EB24" s="42">
        <f t="shared" si="1"/>
        <v>1.85</v>
      </c>
      <c r="EC24" s="243">
        <v>225</v>
      </c>
      <c r="ED24" s="314">
        <f>SUM(DZ21:DZ27, DZ28, DZ52)</f>
        <v>192.2</v>
      </c>
      <c r="EE24" s="324">
        <f>ED24/EC24%</f>
        <v>85.422222222222217</v>
      </c>
      <c r="EF24" s="88"/>
      <c r="EG24" s="187">
        <v>41.12</v>
      </c>
      <c r="EH24" s="246">
        <f>EC24*EG24/1000</f>
        <v>9.2520000000000007</v>
      </c>
    </row>
    <row r="25" spans="2:138" ht="18.399999999999999" customHeight="1" x14ac:dyDescent="0.25">
      <c r="B25" s="43" t="s">
        <v>41</v>
      </c>
      <c r="C25" s="247"/>
      <c r="D25" s="248"/>
      <c r="E25" s="248"/>
      <c r="F25" s="248"/>
      <c r="G25" s="249"/>
      <c r="H25" s="249"/>
      <c r="I25" s="191"/>
      <c r="J25" s="248"/>
      <c r="K25" s="248"/>
      <c r="L25" s="248"/>
      <c r="M25" s="249"/>
      <c r="N25" s="250"/>
      <c r="O25" s="251"/>
      <c r="P25" s="252"/>
      <c r="Q25" s="253"/>
      <c r="R25" s="254"/>
      <c r="S25" s="253"/>
      <c r="T25" s="253"/>
      <c r="U25" s="253"/>
      <c r="V25" s="195"/>
      <c r="W25" s="255"/>
      <c r="X25" s="253"/>
      <c r="Y25" s="253"/>
      <c r="Z25" s="253"/>
      <c r="AA25" s="253"/>
      <c r="AB25" s="256"/>
      <c r="AC25" s="257"/>
      <c r="AD25" s="258"/>
      <c r="AE25" s="259"/>
      <c r="AF25" s="258"/>
      <c r="AG25" s="258"/>
      <c r="AH25" s="258"/>
      <c r="AI25" s="258"/>
      <c r="AJ25" s="260"/>
      <c r="AK25" s="260"/>
      <c r="AL25" s="260"/>
      <c r="AM25" s="258"/>
      <c r="AN25" s="261"/>
      <c r="AO25" s="262"/>
      <c r="AP25" s="263"/>
      <c r="AQ25" s="263"/>
      <c r="AR25" s="264"/>
      <c r="AS25" s="264"/>
      <c r="AT25" s="264"/>
      <c r="AU25" s="300"/>
      <c r="AV25" s="266"/>
      <c r="AW25" s="264"/>
      <c r="AX25" s="264"/>
      <c r="AY25" s="264"/>
      <c r="AZ25" s="58"/>
      <c r="BA25" s="267"/>
      <c r="BB25" s="268"/>
      <c r="BC25" s="269"/>
      <c r="BD25" s="269"/>
      <c r="BE25" s="270"/>
      <c r="BF25" s="270">
        <v>3</v>
      </c>
      <c r="BG25" s="215"/>
      <c r="BH25" s="271"/>
      <c r="BI25" s="268"/>
      <c r="BJ25" s="269"/>
      <c r="BK25" s="269"/>
      <c r="BL25" s="272"/>
      <c r="BM25" s="273"/>
      <c r="BN25" s="274"/>
      <c r="BO25" s="275"/>
      <c r="BP25" s="275"/>
      <c r="BQ25" s="276"/>
      <c r="BR25" s="276"/>
      <c r="BS25" s="276"/>
      <c r="BT25" s="276"/>
      <c r="BU25" s="276"/>
      <c r="BV25" s="276"/>
      <c r="BW25" s="276"/>
      <c r="BX25" s="276"/>
      <c r="BY25" s="276"/>
      <c r="BZ25" s="277"/>
      <c r="CA25" s="44"/>
      <c r="CB25" s="45"/>
      <c r="CC25" s="47"/>
      <c r="CD25" s="47"/>
      <c r="CE25" s="46"/>
      <c r="CF25" s="46"/>
      <c r="CG25" s="45"/>
      <c r="CH25" s="35"/>
      <c r="CI25" s="46"/>
      <c r="CJ25" s="45"/>
      <c r="CK25" s="46"/>
      <c r="CL25" s="46"/>
      <c r="CM25" s="57"/>
      <c r="CN25" s="278"/>
      <c r="CO25" s="301"/>
      <c r="CP25" s="263"/>
      <c r="CQ25" s="302"/>
      <c r="CR25" s="281"/>
      <c r="CS25" s="264"/>
      <c r="CT25" s="282"/>
      <c r="CU25" s="281"/>
      <c r="CV25" s="300"/>
      <c r="CW25" s="303"/>
      <c r="CX25" s="303"/>
      <c r="CY25" s="264"/>
      <c r="CZ25" s="50"/>
      <c r="DA25" s="284"/>
      <c r="DB25" s="285"/>
      <c r="DC25" s="286"/>
      <c r="DD25" s="285"/>
      <c r="DE25" s="287"/>
      <c r="DF25" s="285"/>
      <c r="DG25" s="285"/>
      <c r="DH25" s="285"/>
      <c r="DI25" s="285"/>
      <c r="DJ25" s="286"/>
      <c r="DK25" s="285"/>
      <c r="DL25" s="289"/>
      <c r="DM25" s="290"/>
      <c r="DN25" s="45"/>
      <c r="DO25" s="46"/>
      <c r="DP25" s="46"/>
      <c r="DQ25" s="46"/>
      <c r="DR25" s="46"/>
      <c r="DS25" s="45"/>
      <c r="DT25" s="35"/>
      <c r="DU25" s="46"/>
      <c r="DV25" s="47"/>
      <c r="DW25" s="47"/>
      <c r="DX25" s="48"/>
      <c r="DY25" s="49"/>
      <c r="DZ25" s="40">
        <f t="shared" si="0"/>
        <v>3</v>
      </c>
      <c r="EA25" s="51">
        <v>35</v>
      </c>
      <c r="EB25" s="42">
        <f t="shared" si="1"/>
        <v>0.105</v>
      </c>
      <c r="EC25" s="243"/>
      <c r="ED25" s="186"/>
      <c r="EE25" s="244"/>
      <c r="EF25" s="88"/>
      <c r="EG25" s="89"/>
      <c r="EH25" s="246"/>
    </row>
    <row r="26" spans="2:138" ht="18.399999999999999" customHeight="1" x14ac:dyDescent="0.25">
      <c r="B26" s="43" t="s">
        <v>42</v>
      </c>
      <c r="C26" s="247"/>
      <c r="D26" s="248"/>
      <c r="E26" s="248"/>
      <c r="F26" s="248"/>
      <c r="G26" s="249"/>
      <c r="H26" s="249"/>
      <c r="I26" s="191"/>
      <c r="J26" s="248"/>
      <c r="K26" s="248"/>
      <c r="L26" s="248"/>
      <c r="M26" s="249"/>
      <c r="N26" s="250"/>
      <c r="O26" s="251"/>
      <c r="P26" s="252"/>
      <c r="Q26" s="253"/>
      <c r="R26" s="254"/>
      <c r="S26" s="253"/>
      <c r="T26" s="253"/>
      <c r="U26" s="253"/>
      <c r="V26" s="195"/>
      <c r="W26" s="255"/>
      <c r="X26" s="253"/>
      <c r="Y26" s="253"/>
      <c r="Z26" s="331"/>
      <c r="AA26" s="253"/>
      <c r="AB26" s="256"/>
      <c r="AC26" s="257"/>
      <c r="AD26" s="258"/>
      <c r="AE26" s="259"/>
      <c r="AF26" s="258"/>
      <c r="AG26" s="258"/>
      <c r="AH26" s="258"/>
      <c r="AI26" s="258">
        <v>30.6</v>
      </c>
      <c r="AJ26" s="260"/>
      <c r="AK26" s="260"/>
      <c r="AL26" s="260"/>
      <c r="AM26" s="258"/>
      <c r="AN26" s="261"/>
      <c r="AO26" s="262"/>
      <c r="AP26" s="263"/>
      <c r="AQ26" s="263"/>
      <c r="AR26" s="264"/>
      <c r="AS26" s="264"/>
      <c r="AT26" s="264"/>
      <c r="AU26" s="265"/>
      <c r="AV26" s="266"/>
      <c r="AW26" s="264"/>
      <c r="AX26" s="264"/>
      <c r="AY26" s="264"/>
      <c r="AZ26" s="58"/>
      <c r="BA26" s="267"/>
      <c r="BB26" s="268"/>
      <c r="BC26" s="269"/>
      <c r="BD26" s="269"/>
      <c r="BE26" s="270"/>
      <c r="BF26" s="270"/>
      <c r="BG26" s="215"/>
      <c r="BH26" s="271"/>
      <c r="BI26" s="268"/>
      <c r="BJ26" s="269"/>
      <c r="BK26" s="269"/>
      <c r="BL26" s="272"/>
      <c r="BM26" s="273"/>
      <c r="BN26" s="274"/>
      <c r="BO26" s="275"/>
      <c r="BP26" s="275"/>
      <c r="BQ26" s="276"/>
      <c r="BR26" s="276"/>
      <c r="BS26" s="276"/>
      <c r="BT26" s="276"/>
      <c r="BU26" s="276"/>
      <c r="BV26" s="276"/>
      <c r="BW26" s="276"/>
      <c r="BX26" s="276"/>
      <c r="BY26" s="276"/>
      <c r="BZ26" s="277"/>
      <c r="CA26" s="44"/>
      <c r="CB26" s="45"/>
      <c r="CC26" s="47"/>
      <c r="CD26" s="47"/>
      <c r="CE26" s="46"/>
      <c r="CF26" s="46"/>
      <c r="CG26" s="45"/>
      <c r="CH26" s="35"/>
      <c r="CI26" s="46"/>
      <c r="CJ26" s="45"/>
      <c r="CK26" s="46"/>
      <c r="CL26" s="46"/>
      <c r="CM26" s="57"/>
      <c r="CN26" s="278"/>
      <c r="CO26" s="279"/>
      <c r="CP26" s="263"/>
      <c r="CQ26" s="280"/>
      <c r="CR26" s="281"/>
      <c r="CS26" s="264"/>
      <c r="CT26" s="282"/>
      <c r="CU26" s="281"/>
      <c r="CV26" s="265"/>
      <c r="CW26" s="283"/>
      <c r="CX26" s="283"/>
      <c r="CY26" s="264"/>
      <c r="CZ26" s="50"/>
      <c r="DA26" s="284"/>
      <c r="DB26" s="285"/>
      <c r="DC26" s="286"/>
      <c r="DD26" s="285"/>
      <c r="DE26" s="287"/>
      <c r="DF26" s="285">
        <v>6</v>
      </c>
      <c r="DG26" s="285"/>
      <c r="DH26" s="285"/>
      <c r="DI26" s="332"/>
      <c r="DJ26" s="286"/>
      <c r="DK26" s="312"/>
      <c r="DL26" s="289"/>
      <c r="DM26" s="290"/>
      <c r="DN26" s="45"/>
      <c r="DO26" s="46"/>
      <c r="DP26" s="46"/>
      <c r="DQ26" s="46"/>
      <c r="DR26" s="46"/>
      <c r="DS26" s="45"/>
      <c r="DT26" s="35"/>
      <c r="DU26" s="46"/>
      <c r="DV26" s="47"/>
      <c r="DW26" s="47"/>
      <c r="DX26" s="48"/>
      <c r="DY26" s="49"/>
      <c r="DZ26" s="40">
        <f t="shared" si="0"/>
        <v>36.6</v>
      </c>
      <c r="EA26" s="51">
        <v>90</v>
      </c>
      <c r="EB26" s="42">
        <f t="shared" si="1"/>
        <v>3.294</v>
      </c>
      <c r="EC26" s="243"/>
      <c r="ED26" s="186"/>
      <c r="EE26" s="244"/>
      <c r="EF26" s="88"/>
      <c r="EG26" s="89"/>
      <c r="EH26" s="246"/>
    </row>
    <row r="27" spans="2:138" ht="18.399999999999999" customHeight="1" x14ac:dyDescent="0.25">
      <c r="B27" s="43" t="s">
        <v>43</v>
      </c>
      <c r="C27" s="247"/>
      <c r="D27" s="248"/>
      <c r="E27" s="248"/>
      <c r="F27" s="248"/>
      <c r="G27" s="249"/>
      <c r="H27" s="249"/>
      <c r="I27" s="249"/>
      <c r="J27" s="248"/>
      <c r="K27" s="248"/>
      <c r="L27" s="248"/>
      <c r="M27" s="249"/>
      <c r="N27" s="250"/>
      <c r="O27" s="251"/>
      <c r="P27" s="252"/>
      <c r="Q27" s="253"/>
      <c r="R27" s="254"/>
      <c r="S27" s="253"/>
      <c r="T27" s="253"/>
      <c r="U27" s="253"/>
      <c r="V27" s="253"/>
      <c r="W27" s="255"/>
      <c r="X27" s="253"/>
      <c r="Y27" s="253"/>
      <c r="Z27" s="333"/>
      <c r="AA27" s="253"/>
      <c r="AB27" s="256"/>
      <c r="AC27" s="257"/>
      <c r="AD27" s="258"/>
      <c r="AE27" s="259"/>
      <c r="AF27" s="258"/>
      <c r="AG27" s="258"/>
      <c r="AH27" s="258"/>
      <c r="AI27" s="258"/>
      <c r="AJ27" s="260"/>
      <c r="AK27" s="260"/>
      <c r="AL27" s="260"/>
      <c r="AM27" s="258"/>
      <c r="AN27" s="261"/>
      <c r="AO27" s="262"/>
      <c r="AP27" s="263"/>
      <c r="AQ27" s="263"/>
      <c r="AR27" s="264"/>
      <c r="AS27" s="264"/>
      <c r="AT27" s="264"/>
      <c r="AU27" s="300"/>
      <c r="AV27" s="266"/>
      <c r="AW27" s="264"/>
      <c r="AX27" s="264"/>
      <c r="AY27" s="264"/>
      <c r="AZ27" s="58"/>
      <c r="BA27" s="267"/>
      <c r="BB27" s="268"/>
      <c r="BC27" s="269"/>
      <c r="BD27" s="269"/>
      <c r="BE27" s="270"/>
      <c r="BF27" s="270"/>
      <c r="BG27" s="270"/>
      <c r="BH27" s="271"/>
      <c r="BI27" s="268"/>
      <c r="BJ27" s="269"/>
      <c r="BK27" s="269"/>
      <c r="BL27" s="272"/>
      <c r="BM27" s="273"/>
      <c r="BN27" s="274"/>
      <c r="BO27" s="275"/>
      <c r="BP27" s="275"/>
      <c r="BQ27" s="276"/>
      <c r="BR27" s="276"/>
      <c r="BS27" s="276"/>
      <c r="BT27" s="276"/>
      <c r="BU27" s="276"/>
      <c r="BV27" s="276"/>
      <c r="BW27" s="276"/>
      <c r="BX27" s="276"/>
      <c r="BY27" s="276"/>
      <c r="BZ27" s="277"/>
      <c r="CA27" s="44"/>
      <c r="CB27" s="45"/>
      <c r="CC27" s="47"/>
      <c r="CD27" s="47"/>
      <c r="CE27" s="46"/>
      <c r="CF27" s="46"/>
      <c r="CG27" s="45"/>
      <c r="CH27" s="46"/>
      <c r="CI27" s="46"/>
      <c r="CJ27" s="45"/>
      <c r="CK27" s="46"/>
      <c r="CL27" s="46"/>
      <c r="CM27" s="57"/>
      <c r="CN27" s="278"/>
      <c r="CO27" s="301"/>
      <c r="CP27" s="263"/>
      <c r="CQ27" s="302"/>
      <c r="CR27" s="281"/>
      <c r="CS27" s="264"/>
      <c r="CT27" s="282"/>
      <c r="CU27" s="281"/>
      <c r="CV27" s="300"/>
      <c r="CW27" s="303"/>
      <c r="CX27" s="303"/>
      <c r="CY27" s="264"/>
      <c r="CZ27" s="50"/>
      <c r="DA27" s="284"/>
      <c r="DB27" s="285"/>
      <c r="DC27" s="286"/>
      <c r="DD27" s="285"/>
      <c r="DE27" s="287"/>
      <c r="DF27" s="285"/>
      <c r="DG27" s="285"/>
      <c r="DH27" s="285"/>
      <c r="DI27" s="334"/>
      <c r="DJ27" s="286"/>
      <c r="DK27" s="335"/>
      <c r="DL27" s="289"/>
      <c r="DM27" s="290"/>
      <c r="DN27" s="45"/>
      <c r="DO27" s="46"/>
      <c r="DP27" s="46"/>
      <c r="DQ27" s="46"/>
      <c r="DR27" s="46"/>
      <c r="DS27" s="45"/>
      <c r="DT27" s="46"/>
      <c r="DU27" s="46"/>
      <c r="DV27" s="47"/>
      <c r="DW27" s="47"/>
      <c r="DX27" s="48"/>
      <c r="DY27" s="49"/>
      <c r="DZ27" s="40">
        <f t="shared" si="0"/>
        <v>0</v>
      </c>
      <c r="EA27" s="51">
        <v>70</v>
      </c>
      <c r="EB27" s="42">
        <f t="shared" si="1"/>
        <v>0</v>
      </c>
      <c r="EC27" s="243"/>
      <c r="ED27" s="186"/>
      <c r="EE27" s="244"/>
      <c r="EF27" s="88"/>
      <c r="EG27" s="89"/>
      <c r="EH27" s="246"/>
    </row>
    <row r="28" spans="2:138" ht="18.399999999999999" customHeight="1" x14ac:dyDescent="0.25">
      <c r="B28" s="43" t="s">
        <v>44</v>
      </c>
      <c r="C28" s="247"/>
      <c r="D28" s="248"/>
      <c r="E28" s="248"/>
      <c r="F28" s="248"/>
      <c r="G28" s="249"/>
      <c r="H28" s="249"/>
      <c r="I28" s="249"/>
      <c r="J28" s="248"/>
      <c r="K28" s="248"/>
      <c r="L28" s="248"/>
      <c r="M28" s="249"/>
      <c r="N28" s="250"/>
      <c r="O28" s="251"/>
      <c r="P28" s="252"/>
      <c r="Q28" s="253"/>
      <c r="R28" s="254"/>
      <c r="S28" s="253"/>
      <c r="T28" s="253"/>
      <c r="U28" s="253">
        <v>12.2</v>
      </c>
      <c r="V28" s="253"/>
      <c r="W28" s="255"/>
      <c r="X28" s="253"/>
      <c r="Y28" s="253"/>
      <c r="Z28" s="195"/>
      <c r="AA28" s="253"/>
      <c r="AB28" s="256"/>
      <c r="AC28" s="257"/>
      <c r="AD28" s="258"/>
      <c r="AE28" s="259"/>
      <c r="AF28" s="258"/>
      <c r="AG28" s="258"/>
      <c r="AH28" s="258"/>
      <c r="AI28" s="258"/>
      <c r="AJ28" s="260"/>
      <c r="AK28" s="260"/>
      <c r="AL28" s="260"/>
      <c r="AM28" s="258"/>
      <c r="AN28" s="261"/>
      <c r="AO28" s="262"/>
      <c r="AP28" s="263"/>
      <c r="AQ28" s="263"/>
      <c r="AR28" s="264"/>
      <c r="AS28" s="264"/>
      <c r="AT28" s="264"/>
      <c r="AU28" s="265"/>
      <c r="AV28" s="266"/>
      <c r="AW28" s="264"/>
      <c r="AX28" s="264"/>
      <c r="AY28" s="264"/>
      <c r="AZ28" s="58"/>
      <c r="BA28" s="267"/>
      <c r="BB28" s="268"/>
      <c r="BC28" s="269"/>
      <c r="BD28" s="269"/>
      <c r="BE28" s="270"/>
      <c r="BF28" s="270"/>
      <c r="BG28" s="270"/>
      <c r="BH28" s="271"/>
      <c r="BI28" s="268"/>
      <c r="BJ28" s="269"/>
      <c r="BK28" s="269"/>
      <c r="BL28" s="272"/>
      <c r="BM28" s="273"/>
      <c r="BN28" s="274"/>
      <c r="BO28" s="275"/>
      <c r="BP28" s="275"/>
      <c r="BQ28" s="276"/>
      <c r="BR28" s="276"/>
      <c r="BS28" s="276"/>
      <c r="BT28" s="276"/>
      <c r="BU28" s="276"/>
      <c r="BV28" s="276"/>
      <c r="BW28" s="276"/>
      <c r="BX28" s="276"/>
      <c r="BY28" s="276"/>
      <c r="BZ28" s="277"/>
      <c r="CA28" s="44"/>
      <c r="CB28" s="45"/>
      <c r="CC28" s="47"/>
      <c r="CD28" s="47"/>
      <c r="CE28" s="46"/>
      <c r="CF28" s="46"/>
      <c r="CG28" s="45"/>
      <c r="CH28" s="46"/>
      <c r="CI28" s="46"/>
      <c r="CJ28" s="45"/>
      <c r="CK28" s="46"/>
      <c r="CL28" s="46"/>
      <c r="CM28" s="57"/>
      <c r="CN28" s="278"/>
      <c r="CO28" s="279"/>
      <c r="CP28" s="263"/>
      <c r="CQ28" s="280"/>
      <c r="CR28" s="281"/>
      <c r="CS28" s="264"/>
      <c r="CT28" s="282"/>
      <c r="CU28" s="281"/>
      <c r="CV28" s="265"/>
      <c r="CW28" s="283"/>
      <c r="CX28" s="283"/>
      <c r="CY28" s="264"/>
      <c r="CZ28" s="50"/>
      <c r="DA28" s="284"/>
      <c r="DB28" s="285"/>
      <c r="DC28" s="286"/>
      <c r="DD28" s="285"/>
      <c r="DE28" s="287"/>
      <c r="DF28" s="285"/>
      <c r="DG28" s="285"/>
      <c r="DH28" s="285"/>
      <c r="DI28" s="239"/>
      <c r="DJ28" s="286"/>
      <c r="DK28" s="239"/>
      <c r="DL28" s="289"/>
      <c r="DM28" s="290"/>
      <c r="DN28" s="45"/>
      <c r="DO28" s="46"/>
      <c r="DP28" s="46"/>
      <c r="DQ28" s="46"/>
      <c r="DR28" s="46"/>
      <c r="DS28" s="45"/>
      <c r="DT28" s="46"/>
      <c r="DU28" s="46"/>
      <c r="DV28" s="47"/>
      <c r="DW28" s="47"/>
      <c r="DX28" s="48"/>
      <c r="DY28" s="49"/>
      <c r="DZ28" s="40">
        <f t="shared" si="0"/>
        <v>12.2</v>
      </c>
      <c r="EA28" s="51">
        <v>42</v>
      </c>
      <c r="EB28" s="42">
        <f t="shared" si="1"/>
        <v>0.51239999999999997</v>
      </c>
      <c r="EC28" s="243"/>
      <c r="ED28" s="186"/>
      <c r="EE28" s="244"/>
      <c r="EF28" s="88"/>
      <c r="EG28" s="89"/>
      <c r="EH28" s="246"/>
    </row>
    <row r="29" spans="2:138" ht="18" customHeight="1" x14ac:dyDescent="0.25">
      <c r="B29" s="32" t="s">
        <v>45</v>
      </c>
      <c r="C29" s="247"/>
      <c r="D29" s="248"/>
      <c r="E29" s="248"/>
      <c r="F29" s="248"/>
      <c r="G29" s="249"/>
      <c r="H29" s="249">
        <v>7</v>
      </c>
      <c r="I29" s="191"/>
      <c r="J29" s="248"/>
      <c r="K29" s="248"/>
      <c r="L29" s="248"/>
      <c r="M29" s="249"/>
      <c r="N29" s="250"/>
      <c r="O29" s="251"/>
      <c r="P29" s="252"/>
      <c r="Q29" s="253"/>
      <c r="R29" s="254"/>
      <c r="S29" s="253"/>
      <c r="T29" s="253"/>
      <c r="U29" s="253"/>
      <c r="V29" s="195"/>
      <c r="W29" s="255"/>
      <c r="X29" s="253"/>
      <c r="Y29" s="253"/>
      <c r="Z29" s="326"/>
      <c r="AA29" s="253"/>
      <c r="AB29" s="256"/>
      <c r="AC29" s="257">
        <v>12</v>
      </c>
      <c r="AD29" s="258"/>
      <c r="AE29" s="259"/>
      <c r="AF29" s="258"/>
      <c r="AG29" s="258"/>
      <c r="AH29" s="258"/>
      <c r="AI29" s="258"/>
      <c r="AJ29" s="260"/>
      <c r="AK29" s="260"/>
      <c r="AL29" s="260"/>
      <c r="AM29" s="258"/>
      <c r="AN29" s="261"/>
      <c r="AO29" s="262"/>
      <c r="AP29" s="263"/>
      <c r="AQ29" s="263"/>
      <c r="AR29" s="264"/>
      <c r="AS29" s="264"/>
      <c r="AT29" s="264"/>
      <c r="AU29" s="300"/>
      <c r="AV29" s="266"/>
      <c r="AW29" s="264"/>
      <c r="AX29" s="264"/>
      <c r="AY29" s="264"/>
      <c r="AZ29" s="58"/>
      <c r="BA29" s="267"/>
      <c r="BB29" s="268"/>
      <c r="BC29" s="269"/>
      <c r="BD29" s="269"/>
      <c r="BE29" s="270"/>
      <c r="BF29" s="270"/>
      <c r="BG29" s="215"/>
      <c r="BH29" s="271"/>
      <c r="BI29" s="268"/>
      <c r="BJ29" s="269"/>
      <c r="BK29" s="269"/>
      <c r="BL29" s="272"/>
      <c r="BM29" s="273"/>
      <c r="BN29" s="274"/>
      <c r="BO29" s="275"/>
      <c r="BP29" s="275"/>
      <c r="BQ29" s="276"/>
      <c r="BR29" s="276"/>
      <c r="BS29" s="276"/>
      <c r="BT29" s="276"/>
      <c r="BU29" s="276"/>
      <c r="BV29" s="276"/>
      <c r="BW29" s="276"/>
      <c r="BX29" s="276"/>
      <c r="BY29" s="276"/>
      <c r="BZ29" s="277"/>
      <c r="CA29" s="44"/>
      <c r="CB29" s="45"/>
      <c r="CC29" s="47"/>
      <c r="CD29" s="47"/>
      <c r="CE29" s="46"/>
      <c r="CF29" s="46"/>
      <c r="CG29" s="45"/>
      <c r="CH29" s="35"/>
      <c r="CI29" s="46"/>
      <c r="CJ29" s="45"/>
      <c r="CK29" s="46"/>
      <c r="CL29" s="46"/>
      <c r="CM29" s="57"/>
      <c r="CN29" s="278"/>
      <c r="CO29" s="301"/>
      <c r="CP29" s="263"/>
      <c r="CQ29" s="302"/>
      <c r="CR29" s="281"/>
      <c r="CS29" s="264"/>
      <c r="CT29" s="282">
        <v>45.5</v>
      </c>
      <c r="CU29" s="281"/>
      <c r="CV29" s="300"/>
      <c r="CW29" s="303"/>
      <c r="CX29" s="303"/>
      <c r="CY29" s="264"/>
      <c r="CZ29" s="50"/>
      <c r="DA29" s="284"/>
      <c r="DB29" s="285"/>
      <c r="DC29" s="286"/>
      <c r="DD29" s="285"/>
      <c r="DE29" s="287">
        <v>7</v>
      </c>
      <c r="DF29" s="285"/>
      <c r="DG29" s="285"/>
      <c r="DH29" s="285"/>
      <c r="DI29" s="327"/>
      <c r="DJ29" s="286"/>
      <c r="DK29" s="291"/>
      <c r="DL29" s="289"/>
      <c r="DM29" s="290"/>
      <c r="DN29" s="45"/>
      <c r="DO29" s="46"/>
      <c r="DP29" s="46"/>
      <c r="DQ29" s="46"/>
      <c r="DR29" s="46"/>
      <c r="DS29" s="45"/>
      <c r="DT29" s="35"/>
      <c r="DU29" s="46"/>
      <c r="DV29" s="47"/>
      <c r="DW29" s="47"/>
      <c r="DX29" s="48"/>
      <c r="DY29" s="49"/>
      <c r="DZ29" s="40">
        <f t="shared" si="0"/>
        <v>71.5</v>
      </c>
      <c r="EA29" s="51">
        <v>66</v>
      </c>
      <c r="EB29" s="42">
        <f t="shared" si="1"/>
        <v>4.7190000000000003</v>
      </c>
      <c r="EC29" s="243">
        <v>60</v>
      </c>
      <c r="ED29" s="186">
        <v>71.5</v>
      </c>
      <c r="EE29" s="244">
        <f t="shared" ref="EE29:EE34" si="2">ED29/EC29%</f>
        <v>119.16666666666667</v>
      </c>
      <c r="EF29" s="88"/>
      <c r="EG29" s="245">
        <v>50</v>
      </c>
      <c r="EH29" s="246">
        <f t="shared" ref="EH29:EH34" si="3">EC29*EG29/1000</f>
        <v>3</v>
      </c>
    </row>
    <row r="30" spans="2:138" ht="18.399999999999999" customHeight="1" x14ac:dyDescent="0.25">
      <c r="B30" s="43" t="s">
        <v>46</v>
      </c>
      <c r="C30" s="247"/>
      <c r="D30" s="248"/>
      <c r="E30" s="248"/>
      <c r="F30" s="248"/>
      <c r="G30" s="249"/>
      <c r="H30" s="249"/>
      <c r="I30" s="191"/>
      <c r="J30" s="248"/>
      <c r="K30" s="248"/>
      <c r="L30" s="248"/>
      <c r="M30" s="249"/>
      <c r="N30" s="250"/>
      <c r="O30" s="251"/>
      <c r="P30" s="252"/>
      <c r="Q30" s="253"/>
      <c r="R30" s="254"/>
      <c r="S30" s="253"/>
      <c r="T30" s="253"/>
      <c r="U30" s="253"/>
      <c r="V30" s="195"/>
      <c r="W30" s="255">
        <v>48</v>
      </c>
      <c r="X30" s="253"/>
      <c r="Y30" s="253"/>
      <c r="Z30" s="305"/>
      <c r="AA30" s="253"/>
      <c r="AB30" s="256"/>
      <c r="AC30" s="257"/>
      <c r="AD30" s="258"/>
      <c r="AE30" s="259"/>
      <c r="AF30" s="258"/>
      <c r="AG30" s="258"/>
      <c r="AH30" s="258"/>
      <c r="AI30" s="258"/>
      <c r="AJ30" s="260"/>
      <c r="AK30" s="260"/>
      <c r="AL30" s="260"/>
      <c r="AM30" s="258"/>
      <c r="AN30" s="261"/>
      <c r="AO30" s="262"/>
      <c r="AP30" s="263"/>
      <c r="AQ30" s="263"/>
      <c r="AR30" s="264"/>
      <c r="AS30" s="264"/>
      <c r="AT30" s="264"/>
      <c r="AU30" s="318"/>
      <c r="AV30" s="266"/>
      <c r="AW30" s="264"/>
      <c r="AX30" s="264"/>
      <c r="AY30" s="264"/>
      <c r="AZ30" s="58"/>
      <c r="BA30" s="267"/>
      <c r="BB30" s="268"/>
      <c r="BC30" s="269"/>
      <c r="BD30" s="269"/>
      <c r="BE30" s="270"/>
      <c r="BF30" s="270"/>
      <c r="BG30" s="215"/>
      <c r="BH30" s="271"/>
      <c r="BI30" s="268"/>
      <c r="BJ30" s="269"/>
      <c r="BK30" s="269"/>
      <c r="BL30" s="272"/>
      <c r="BM30" s="273"/>
      <c r="BN30" s="274"/>
      <c r="BO30" s="275"/>
      <c r="BP30" s="275"/>
      <c r="BQ30" s="276"/>
      <c r="BR30" s="276"/>
      <c r="BS30" s="276"/>
      <c r="BT30" s="276"/>
      <c r="BU30" s="276"/>
      <c r="BV30" s="276"/>
      <c r="BW30" s="276"/>
      <c r="BX30" s="276"/>
      <c r="BY30" s="276"/>
      <c r="BZ30" s="277"/>
      <c r="CA30" s="44"/>
      <c r="CB30" s="45"/>
      <c r="CC30" s="47"/>
      <c r="CD30" s="47"/>
      <c r="CE30" s="46"/>
      <c r="CF30" s="46"/>
      <c r="CG30" s="45">
        <v>48</v>
      </c>
      <c r="CH30" s="35"/>
      <c r="CI30" s="46"/>
      <c r="CJ30" s="45"/>
      <c r="CK30" s="46"/>
      <c r="CL30" s="46"/>
      <c r="CM30" s="57"/>
      <c r="CN30" s="278"/>
      <c r="CO30" s="319"/>
      <c r="CP30" s="263"/>
      <c r="CQ30" s="320"/>
      <c r="CR30" s="281"/>
      <c r="CS30" s="264"/>
      <c r="CT30" s="282"/>
      <c r="CU30" s="281"/>
      <c r="CV30" s="318"/>
      <c r="CW30" s="321"/>
      <c r="CX30" s="321"/>
      <c r="CY30" s="264"/>
      <c r="CZ30" s="50"/>
      <c r="DA30" s="284"/>
      <c r="DB30" s="285"/>
      <c r="DC30" s="286"/>
      <c r="DD30" s="285"/>
      <c r="DE30" s="287"/>
      <c r="DF30" s="285"/>
      <c r="DG30" s="285"/>
      <c r="DH30" s="285"/>
      <c r="DI30" s="336"/>
      <c r="DJ30" s="286"/>
      <c r="DK30" s="304"/>
      <c r="DL30" s="289"/>
      <c r="DM30" s="290"/>
      <c r="DN30" s="45"/>
      <c r="DO30" s="46"/>
      <c r="DP30" s="46"/>
      <c r="DQ30" s="46"/>
      <c r="DR30" s="46"/>
      <c r="DS30" s="45">
        <v>50</v>
      </c>
      <c r="DT30" s="35"/>
      <c r="DU30" s="46"/>
      <c r="DV30" s="47"/>
      <c r="DW30" s="47"/>
      <c r="DX30" s="48"/>
      <c r="DY30" s="49"/>
      <c r="DZ30" s="40">
        <f t="shared" si="0"/>
        <v>146</v>
      </c>
      <c r="EA30" s="51">
        <v>330</v>
      </c>
      <c r="EB30" s="42">
        <f t="shared" si="1"/>
        <v>48.18</v>
      </c>
      <c r="EC30" s="243">
        <v>240</v>
      </c>
      <c r="ED30" s="314">
        <v>146</v>
      </c>
      <c r="EE30" s="244">
        <f t="shared" si="2"/>
        <v>60.833333333333336</v>
      </c>
      <c r="EF30" s="88"/>
      <c r="EG30" s="245">
        <v>230</v>
      </c>
      <c r="EH30" s="246">
        <f t="shared" si="3"/>
        <v>55.2</v>
      </c>
    </row>
    <row r="31" spans="2:138" ht="18.399999999999999" customHeight="1" x14ac:dyDescent="0.25">
      <c r="B31" s="43" t="s">
        <v>47</v>
      </c>
      <c r="C31" s="247"/>
      <c r="D31" s="248"/>
      <c r="E31" s="248"/>
      <c r="F31" s="248"/>
      <c r="G31" s="249"/>
      <c r="H31" s="249"/>
      <c r="I31" s="97"/>
      <c r="J31" s="248"/>
      <c r="K31" s="248"/>
      <c r="L31" s="248"/>
      <c r="M31" s="249"/>
      <c r="N31" s="250"/>
      <c r="O31" s="251"/>
      <c r="P31" s="252"/>
      <c r="Q31" s="253"/>
      <c r="R31" s="254"/>
      <c r="S31" s="253"/>
      <c r="T31" s="253"/>
      <c r="U31" s="253"/>
      <c r="V31" s="305"/>
      <c r="W31" s="255"/>
      <c r="X31" s="253"/>
      <c r="Y31" s="253"/>
      <c r="Z31" s="253"/>
      <c r="AA31" s="253"/>
      <c r="AB31" s="256"/>
      <c r="AC31" s="257"/>
      <c r="AD31" s="258"/>
      <c r="AE31" s="259"/>
      <c r="AF31" s="258"/>
      <c r="AG31" s="258"/>
      <c r="AH31" s="258"/>
      <c r="AI31" s="258"/>
      <c r="AJ31" s="260"/>
      <c r="AK31" s="260"/>
      <c r="AL31" s="260"/>
      <c r="AM31" s="258"/>
      <c r="AN31" s="261"/>
      <c r="AO31" s="262"/>
      <c r="AP31" s="263"/>
      <c r="AQ31" s="263"/>
      <c r="AR31" s="264"/>
      <c r="AS31" s="264"/>
      <c r="AT31" s="264"/>
      <c r="AU31" s="265"/>
      <c r="AV31" s="266"/>
      <c r="AW31" s="264"/>
      <c r="AX31" s="264"/>
      <c r="AY31" s="264"/>
      <c r="AZ31" s="58"/>
      <c r="BA31" s="267"/>
      <c r="BB31" s="268"/>
      <c r="BC31" s="269"/>
      <c r="BD31" s="269"/>
      <c r="BE31" s="270"/>
      <c r="BF31" s="270"/>
      <c r="BG31" s="306"/>
      <c r="BH31" s="271"/>
      <c r="BI31" s="268">
        <v>4</v>
      </c>
      <c r="BJ31" s="269"/>
      <c r="BK31" s="269"/>
      <c r="BL31" s="272"/>
      <c r="BM31" s="273"/>
      <c r="BN31" s="274"/>
      <c r="BO31" s="275"/>
      <c r="BP31" s="275"/>
      <c r="BQ31" s="276"/>
      <c r="BR31" s="276"/>
      <c r="BS31" s="276"/>
      <c r="BT31" s="276"/>
      <c r="BU31" s="276"/>
      <c r="BV31" s="276"/>
      <c r="BW31" s="276"/>
      <c r="BX31" s="276"/>
      <c r="BY31" s="276"/>
      <c r="BZ31" s="277"/>
      <c r="CA31" s="44"/>
      <c r="CB31" s="45"/>
      <c r="CC31" s="47"/>
      <c r="CD31" s="47"/>
      <c r="CE31" s="46"/>
      <c r="CF31" s="46"/>
      <c r="CG31" s="45"/>
      <c r="CH31" s="54"/>
      <c r="CI31" s="46"/>
      <c r="CJ31" s="45"/>
      <c r="CK31" s="46"/>
      <c r="CL31" s="46"/>
      <c r="CM31" s="57"/>
      <c r="CN31" s="278"/>
      <c r="CO31" s="279"/>
      <c r="CP31" s="263"/>
      <c r="CQ31" s="280"/>
      <c r="CR31" s="281"/>
      <c r="CS31" s="264"/>
      <c r="CT31" s="282"/>
      <c r="CU31" s="281"/>
      <c r="CV31" s="265">
        <v>7.5</v>
      </c>
      <c r="CW31" s="283"/>
      <c r="CX31" s="283"/>
      <c r="CY31" s="264"/>
      <c r="CZ31" s="50"/>
      <c r="DA31" s="284"/>
      <c r="DB31" s="285"/>
      <c r="DC31" s="286"/>
      <c r="DD31" s="285"/>
      <c r="DE31" s="287"/>
      <c r="DF31" s="285"/>
      <c r="DG31" s="285"/>
      <c r="DH31" s="285"/>
      <c r="DI31" s="285"/>
      <c r="DJ31" s="286"/>
      <c r="DK31" s="285"/>
      <c r="DL31" s="289"/>
      <c r="DM31" s="290"/>
      <c r="DN31" s="45"/>
      <c r="DO31" s="46"/>
      <c r="DP31" s="46"/>
      <c r="DQ31" s="46"/>
      <c r="DR31" s="46"/>
      <c r="DS31" s="45"/>
      <c r="DT31" s="54"/>
      <c r="DU31" s="46"/>
      <c r="DV31" s="47"/>
      <c r="DW31" s="47"/>
      <c r="DX31" s="48"/>
      <c r="DY31" s="49"/>
      <c r="DZ31" s="40">
        <f t="shared" si="0"/>
        <v>11.5</v>
      </c>
      <c r="EA31" s="51">
        <v>144.44</v>
      </c>
      <c r="EB31" s="42">
        <f t="shared" si="1"/>
        <v>1.66106</v>
      </c>
      <c r="EC31" s="243">
        <v>15</v>
      </c>
      <c r="ED31" s="186">
        <v>11.5</v>
      </c>
      <c r="EE31" s="244">
        <f t="shared" si="2"/>
        <v>76.666666666666671</v>
      </c>
      <c r="EF31" s="88"/>
      <c r="EG31" s="245">
        <v>100</v>
      </c>
      <c r="EH31" s="246">
        <f t="shared" si="3"/>
        <v>1.5</v>
      </c>
    </row>
    <row r="32" spans="2:138" ht="18.399999999999999" customHeight="1" x14ac:dyDescent="0.25">
      <c r="B32" s="43" t="s">
        <v>48</v>
      </c>
      <c r="C32" s="247"/>
      <c r="D32" s="248"/>
      <c r="E32" s="248"/>
      <c r="F32" s="248"/>
      <c r="G32" s="249"/>
      <c r="H32" s="249"/>
      <c r="I32" s="249"/>
      <c r="J32" s="248"/>
      <c r="K32" s="248"/>
      <c r="L32" s="248"/>
      <c r="M32" s="249"/>
      <c r="N32" s="250"/>
      <c r="O32" s="251"/>
      <c r="P32" s="252"/>
      <c r="Q32" s="253"/>
      <c r="R32" s="254"/>
      <c r="S32" s="253"/>
      <c r="T32" s="253"/>
      <c r="U32" s="253"/>
      <c r="V32" s="253"/>
      <c r="W32" s="255"/>
      <c r="X32" s="253"/>
      <c r="Y32" s="253"/>
      <c r="Z32" s="195"/>
      <c r="AA32" s="253"/>
      <c r="AB32" s="256"/>
      <c r="AC32" s="257"/>
      <c r="AD32" s="258"/>
      <c r="AE32" s="259"/>
      <c r="AF32" s="258"/>
      <c r="AG32" s="258"/>
      <c r="AH32" s="258"/>
      <c r="AI32" s="258"/>
      <c r="AJ32" s="260"/>
      <c r="AK32" s="260"/>
      <c r="AL32" s="260"/>
      <c r="AM32" s="258"/>
      <c r="AN32" s="261">
        <v>1.7</v>
      </c>
      <c r="AO32" s="262"/>
      <c r="AP32" s="263"/>
      <c r="AQ32" s="263"/>
      <c r="AR32" s="264"/>
      <c r="AS32" s="264"/>
      <c r="AT32" s="264"/>
      <c r="AU32" s="294"/>
      <c r="AV32" s="266"/>
      <c r="AW32" s="264"/>
      <c r="AX32" s="264"/>
      <c r="AY32" s="264"/>
      <c r="AZ32" s="58"/>
      <c r="BA32" s="267"/>
      <c r="BB32" s="268"/>
      <c r="BC32" s="269"/>
      <c r="BD32" s="269"/>
      <c r="BE32" s="270"/>
      <c r="BF32" s="270"/>
      <c r="BG32" s="270"/>
      <c r="BH32" s="271"/>
      <c r="BI32" s="268"/>
      <c r="BJ32" s="269"/>
      <c r="BK32" s="269"/>
      <c r="BL32" s="272"/>
      <c r="BM32" s="273"/>
      <c r="BN32" s="274"/>
      <c r="BO32" s="275"/>
      <c r="BP32" s="275"/>
      <c r="BQ32" s="276"/>
      <c r="BR32" s="276"/>
      <c r="BS32" s="276"/>
      <c r="BT32" s="276"/>
      <c r="BU32" s="276"/>
      <c r="BV32" s="276"/>
      <c r="BW32" s="276"/>
      <c r="BX32" s="276"/>
      <c r="BY32" s="276"/>
      <c r="BZ32" s="277"/>
      <c r="CA32" s="44"/>
      <c r="CB32" s="45"/>
      <c r="CC32" s="47"/>
      <c r="CD32" s="47"/>
      <c r="CE32" s="46"/>
      <c r="CF32" s="46"/>
      <c r="CG32" s="45"/>
      <c r="CH32" s="46"/>
      <c r="CI32" s="46"/>
      <c r="CJ32" s="45"/>
      <c r="CK32" s="46"/>
      <c r="CL32" s="46"/>
      <c r="CM32" s="57"/>
      <c r="CN32" s="278"/>
      <c r="CO32" s="296"/>
      <c r="CP32" s="263"/>
      <c r="CQ32" s="297"/>
      <c r="CR32" s="281"/>
      <c r="CS32" s="264"/>
      <c r="CT32" s="282"/>
      <c r="CU32" s="281"/>
      <c r="CV32" s="294"/>
      <c r="CW32" s="298"/>
      <c r="CX32" s="298"/>
      <c r="CY32" s="264"/>
      <c r="CZ32" s="50"/>
      <c r="DA32" s="284"/>
      <c r="DB32" s="285"/>
      <c r="DC32" s="286"/>
      <c r="DD32" s="285"/>
      <c r="DE32" s="287"/>
      <c r="DF32" s="285"/>
      <c r="DG32" s="285"/>
      <c r="DH32" s="285"/>
      <c r="DI32" s="239"/>
      <c r="DJ32" s="286"/>
      <c r="DK32" s="239"/>
      <c r="DL32" s="289">
        <v>1.7</v>
      </c>
      <c r="DM32" s="290"/>
      <c r="DN32" s="45"/>
      <c r="DO32" s="46"/>
      <c r="DP32" s="46"/>
      <c r="DQ32" s="46"/>
      <c r="DR32" s="46"/>
      <c r="DS32" s="45"/>
      <c r="DT32" s="46"/>
      <c r="DU32" s="46"/>
      <c r="DV32" s="47"/>
      <c r="DW32" s="47"/>
      <c r="DX32" s="48"/>
      <c r="DY32" s="49"/>
      <c r="DZ32" s="40">
        <f t="shared" si="0"/>
        <v>3.4</v>
      </c>
      <c r="EA32" s="51">
        <v>566.66600000000005</v>
      </c>
      <c r="EB32" s="42">
        <f t="shared" si="1"/>
        <v>1.9266644000000002</v>
      </c>
      <c r="EC32" s="243">
        <v>3.7</v>
      </c>
      <c r="ED32" s="186">
        <v>3.4</v>
      </c>
      <c r="EE32" s="244">
        <f t="shared" si="2"/>
        <v>91.891891891891873</v>
      </c>
      <c r="EF32" s="88"/>
      <c r="EG32" s="245">
        <v>400</v>
      </c>
      <c r="EH32" s="246">
        <f t="shared" si="3"/>
        <v>1.48</v>
      </c>
    </row>
    <row r="33" spans="2:138" ht="18.399999999999999" customHeight="1" x14ac:dyDescent="0.25">
      <c r="B33" s="43" t="s">
        <v>49</v>
      </c>
      <c r="C33" s="247"/>
      <c r="D33" s="248"/>
      <c r="E33" s="248"/>
      <c r="F33" s="248"/>
      <c r="G33" s="249"/>
      <c r="H33" s="249"/>
      <c r="I33" s="292"/>
      <c r="J33" s="248"/>
      <c r="K33" s="248"/>
      <c r="L33" s="248"/>
      <c r="M33" s="249"/>
      <c r="N33" s="250"/>
      <c r="O33" s="251"/>
      <c r="P33" s="252"/>
      <c r="Q33" s="253"/>
      <c r="R33" s="254"/>
      <c r="S33" s="253"/>
      <c r="T33" s="253"/>
      <c r="U33" s="253"/>
      <c r="V33" s="293"/>
      <c r="W33" s="255"/>
      <c r="X33" s="253"/>
      <c r="Y33" s="253"/>
      <c r="Z33" s="331"/>
      <c r="AA33" s="253"/>
      <c r="AB33" s="256">
        <v>2</v>
      </c>
      <c r="AC33" s="257"/>
      <c r="AD33" s="258"/>
      <c r="AE33" s="259"/>
      <c r="AF33" s="258"/>
      <c r="AG33" s="258"/>
      <c r="AH33" s="258"/>
      <c r="AI33" s="258"/>
      <c r="AJ33" s="260"/>
      <c r="AK33" s="260"/>
      <c r="AL33" s="260"/>
      <c r="AM33" s="258"/>
      <c r="AN33" s="261"/>
      <c r="AO33" s="262"/>
      <c r="AP33" s="263"/>
      <c r="AQ33" s="263"/>
      <c r="AR33" s="264"/>
      <c r="AS33" s="264"/>
      <c r="AT33" s="264"/>
      <c r="AU33" s="300"/>
      <c r="AV33" s="266"/>
      <c r="AW33" s="264"/>
      <c r="AX33" s="264"/>
      <c r="AY33" s="264"/>
      <c r="AZ33" s="58"/>
      <c r="BA33" s="267"/>
      <c r="BB33" s="268"/>
      <c r="BC33" s="269"/>
      <c r="BD33" s="269"/>
      <c r="BE33" s="270"/>
      <c r="BF33" s="270"/>
      <c r="BG33" s="295"/>
      <c r="BH33" s="271"/>
      <c r="BI33" s="268"/>
      <c r="BJ33" s="269"/>
      <c r="BK33" s="269"/>
      <c r="BL33" s="272"/>
      <c r="BM33" s="273"/>
      <c r="BN33" s="274"/>
      <c r="BO33" s="275"/>
      <c r="BP33" s="275">
        <v>2</v>
      </c>
      <c r="BQ33" s="276"/>
      <c r="BR33" s="276"/>
      <c r="BS33" s="276"/>
      <c r="BT33" s="276"/>
      <c r="BU33" s="276"/>
      <c r="BV33" s="276"/>
      <c r="BW33" s="276"/>
      <c r="BX33" s="276"/>
      <c r="BY33" s="276"/>
      <c r="BZ33" s="277"/>
      <c r="CA33" s="44"/>
      <c r="CB33" s="45"/>
      <c r="CC33" s="47"/>
      <c r="CD33" s="47"/>
      <c r="CE33" s="46"/>
      <c r="CF33" s="46"/>
      <c r="CG33" s="45"/>
      <c r="CH33" s="53"/>
      <c r="CI33" s="46"/>
      <c r="CJ33" s="45"/>
      <c r="CK33" s="46"/>
      <c r="CL33" s="46"/>
      <c r="CM33" s="57"/>
      <c r="CN33" s="278"/>
      <c r="CO33" s="301"/>
      <c r="CP33" s="263"/>
      <c r="CQ33" s="302"/>
      <c r="CR33" s="281"/>
      <c r="CS33" s="264"/>
      <c r="CT33" s="282"/>
      <c r="CU33" s="281"/>
      <c r="CV33" s="300"/>
      <c r="CW33" s="303"/>
      <c r="CX33" s="303"/>
      <c r="CY33" s="264"/>
      <c r="CZ33" s="50"/>
      <c r="DA33" s="284"/>
      <c r="DB33" s="285"/>
      <c r="DC33" s="286"/>
      <c r="DD33" s="285"/>
      <c r="DE33" s="287"/>
      <c r="DF33" s="285"/>
      <c r="DG33" s="285"/>
      <c r="DH33" s="285"/>
      <c r="DI33" s="332"/>
      <c r="DJ33" s="286"/>
      <c r="DK33" s="312"/>
      <c r="DL33" s="289"/>
      <c r="DM33" s="290"/>
      <c r="DN33" s="45"/>
      <c r="DO33" s="46"/>
      <c r="DP33" s="46"/>
      <c r="DQ33" s="46"/>
      <c r="DR33" s="46"/>
      <c r="DS33" s="45"/>
      <c r="DT33" s="53"/>
      <c r="DU33" s="46"/>
      <c r="DV33" s="47"/>
      <c r="DW33" s="47"/>
      <c r="DX33" s="48"/>
      <c r="DY33" s="49"/>
      <c r="DZ33" s="40">
        <f t="shared" si="0"/>
        <v>4</v>
      </c>
      <c r="EA33" s="51">
        <v>500</v>
      </c>
      <c r="EB33" s="42">
        <f t="shared" si="1"/>
        <v>2</v>
      </c>
      <c r="EC33" s="243">
        <v>7.5</v>
      </c>
      <c r="ED33" s="186">
        <v>4</v>
      </c>
      <c r="EE33" s="244">
        <f t="shared" si="2"/>
        <v>53.333333333333336</v>
      </c>
      <c r="EF33" s="88"/>
      <c r="EG33" s="245">
        <v>520</v>
      </c>
      <c r="EH33" s="246">
        <f t="shared" si="3"/>
        <v>3.9</v>
      </c>
    </row>
    <row r="34" spans="2:138" ht="18.399999999999999" customHeight="1" x14ac:dyDescent="0.25">
      <c r="B34" s="43" t="s">
        <v>50</v>
      </c>
      <c r="C34" s="247"/>
      <c r="D34" s="248"/>
      <c r="E34" s="248"/>
      <c r="F34" s="248"/>
      <c r="G34" s="249"/>
      <c r="H34" s="249"/>
      <c r="I34" s="249"/>
      <c r="J34" s="248"/>
      <c r="K34" s="248"/>
      <c r="L34" s="248"/>
      <c r="M34" s="249"/>
      <c r="N34" s="250"/>
      <c r="O34" s="251"/>
      <c r="P34" s="252"/>
      <c r="Q34" s="253"/>
      <c r="R34" s="254"/>
      <c r="S34" s="253"/>
      <c r="T34" s="253"/>
      <c r="U34" s="253"/>
      <c r="V34" s="253"/>
      <c r="W34" s="255"/>
      <c r="X34" s="253"/>
      <c r="Y34" s="253"/>
      <c r="Z34" s="337"/>
      <c r="AA34" s="253"/>
      <c r="AB34" s="256"/>
      <c r="AC34" s="257"/>
      <c r="AD34" s="258"/>
      <c r="AE34" s="259"/>
      <c r="AF34" s="258"/>
      <c r="AG34" s="258"/>
      <c r="AH34" s="258"/>
      <c r="AI34" s="258"/>
      <c r="AJ34" s="260"/>
      <c r="AK34" s="260"/>
      <c r="AL34" s="260"/>
      <c r="AM34" s="258">
        <v>30</v>
      </c>
      <c r="AN34" s="261"/>
      <c r="AO34" s="262"/>
      <c r="AP34" s="263"/>
      <c r="AQ34" s="263"/>
      <c r="AR34" s="264"/>
      <c r="AS34" s="264"/>
      <c r="AT34" s="264"/>
      <c r="AU34" s="265"/>
      <c r="AV34" s="266"/>
      <c r="AW34" s="264"/>
      <c r="AX34" s="264"/>
      <c r="AY34" s="264"/>
      <c r="AZ34" s="58"/>
      <c r="BA34" s="267"/>
      <c r="BB34" s="268"/>
      <c r="BC34" s="269"/>
      <c r="BD34" s="269"/>
      <c r="BE34" s="270"/>
      <c r="BF34" s="270"/>
      <c r="BG34" s="270"/>
      <c r="BH34" s="271"/>
      <c r="BI34" s="268"/>
      <c r="BJ34" s="269"/>
      <c r="BK34" s="269"/>
      <c r="BL34" s="272">
        <v>30</v>
      </c>
      <c r="BM34" s="273"/>
      <c r="BN34" s="274"/>
      <c r="BO34" s="275"/>
      <c r="BP34" s="275"/>
      <c r="BQ34" s="276"/>
      <c r="BR34" s="276"/>
      <c r="BS34" s="276"/>
      <c r="BT34" s="276"/>
      <c r="BU34" s="276"/>
      <c r="BV34" s="276"/>
      <c r="BW34" s="276"/>
      <c r="BX34" s="276"/>
      <c r="BY34" s="276"/>
      <c r="BZ34" s="277"/>
      <c r="CA34" s="44"/>
      <c r="CB34" s="45"/>
      <c r="CC34" s="47"/>
      <c r="CD34" s="47"/>
      <c r="CE34" s="46"/>
      <c r="CF34" s="46"/>
      <c r="CG34" s="45"/>
      <c r="CH34" s="46"/>
      <c r="CI34" s="46"/>
      <c r="CJ34" s="45"/>
      <c r="CK34" s="46"/>
      <c r="CL34" s="46"/>
      <c r="CM34" s="57"/>
      <c r="CN34" s="278"/>
      <c r="CO34" s="279"/>
      <c r="CP34" s="263"/>
      <c r="CQ34" s="280"/>
      <c r="CR34" s="281"/>
      <c r="CS34" s="264"/>
      <c r="CT34" s="282"/>
      <c r="CU34" s="281"/>
      <c r="CV34" s="265"/>
      <c r="CW34" s="283"/>
      <c r="CX34" s="283"/>
      <c r="CY34" s="264"/>
      <c r="CZ34" s="50"/>
      <c r="DA34" s="284"/>
      <c r="DB34" s="285"/>
      <c r="DC34" s="286"/>
      <c r="DD34" s="285"/>
      <c r="DE34" s="287"/>
      <c r="DF34" s="285"/>
      <c r="DG34" s="285"/>
      <c r="DH34" s="285"/>
      <c r="DI34" s="307"/>
      <c r="DJ34" s="286"/>
      <c r="DK34" s="307"/>
      <c r="DL34" s="289"/>
      <c r="DM34" s="290"/>
      <c r="DN34" s="45"/>
      <c r="DO34" s="46"/>
      <c r="DP34" s="46"/>
      <c r="DQ34" s="46"/>
      <c r="DR34" s="46"/>
      <c r="DS34" s="45"/>
      <c r="DT34" s="46"/>
      <c r="DU34" s="46"/>
      <c r="DV34" s="47"/>
      <c r="DW34" s="47"/>
      <c r="DX34" s="48">
        <v>30</v>
      </c>
      <c r="DY34" s="49"/>
      <c r="DZ34" s="40">
        <f t="shared" si="0"/>
        <v>90</v>
      </c>
      <c r="EA34" s="51">
        <v>150</v>
      </c>
      <c r="EB34" s="42">
        <f t="shared" si="1"/>
        <v>13.5</v>
      </c>
      <c r="EC34" s="243">
        <v>90</v>
      </c>
      <c r="ED34" s="186">
        <v>90</v>
      </c>
      <c r="EE34" s="244">
        <f t="shared" si="2"/>
        <v>100</v>
      </c>
      <c r="EF34" s="88"/>
      <c r="EG34" s="316">
        <v>120</v>
      </c>
      <c r="EH34" s="246">
        <f t="shared" si="3"/>
        <v>10.8</v>
      </c>
    </row>
    <row r="35" spans="2:138" ht="18.399999999999999" customHeight="1" x14ac:dyDescent="0.25">
      <c r="B35" s="43" t="s">
        <v>51</v>
      </c>
      <c r="C35" s="247"/>
      <c r="D35" s="248"/>
      <c r="E35" s="248"/>
      <c r="F35" s="248"/>
      <c r="G35" s="249"/>
      <c r="H35" s="249"/>
      <c r="I35" s="191"/>
      <c r="J35" s="248"/>
      <c r="K35" s="248"/>
      <c r="L35" s="248"/>
      <c r="M35" s="249"/>
      <c r="N35" s="250"/>
      <c r="O35" s="251"/>
      <c r="P35" s="252"/>
      <c r="Q35" s="253"/>
      <c r="R35" s="254"/>
      <c r="S35" s="253"/>
      <c r="T35" s="253"/>
      <c r="U35" s="253"/>
      <c r="V35" s="195"/>
      <c r="W35" s="255"/>
      <c r="X35" s="253"/>
      <c r="Y35" s="253"/>
      <c r="Z35" s="333"/>
      <c r="AA35" s="253"/>
      <c r="AB35" s="256"/>
      <c r="AC35" s="257"/>
      <c r="AD35" s="258"/>
      <c r="AE35" s="259"/>
      <c r="AF35" s="258"/>
      <c r="AG35" s="258"/>
      <c r="AH35" s="258"/>
      <c r="AI35" s="258"/>
      <c r="AJ35" s="260"/>
      <c r="AK35" s="260"/>
      <c r="AL35" s="260"/>
      <c r="AM35" s="258"/>
      <c r="AN35" s="261"/>
      <c r="AO35" s="262"/>
      <c r="AP35" s="263"/>
      <c r="AQ35" s="263"/>
      <c r="AR35" s="264"/>
      <c r="AS35" s="264"/>
      <c r="AT35" s="264"/>
      <c r="AU35" s="300"/>
      <c r="AV35" s="266"/>
      <c r="AW35" s="264"/>
      <c r="AX35" s="264"/>
      <c r="AY35" s="264"/>
      <c r="AZ35" s="58"/>
      <c r="BA35" s="267"/>
      <c r="BB35" s="268"/>
      <c r="BC35" s="269"/>
      <c r="BD35" s="269"/>
      <c r="BE35" s="270"/>
      <c r="BF35" s="270"/>
      <c r="BG35" s="215"/>
      <c r="BH35" s="271"/>
      <c r="BI35" s="268"/>
      <c r="BJ35" s="269"/>
      <c r="BK35" s="269"/>
      <c r="BL35" s="272"/>
      <c r="BM35" s="273"/>
      <c r="BN35" s="274"/>
      <c r="BO35" s="275"/>
      <c r="BP35" s="275"/>
      <c r="BQ35" s="276"/>
      <c r="BR35" s="276"/>
      <c r="BS35" s="276"/>
      <c r="BT35" s="276"/>
      <c r="BU35" s="276"/>
      <c r="BV35" s="276"/>
      <c r="BW35" s="276"/>
      <c r="BX35" s="276"/>
      <c r="BY35" s="276"/>
      <c r="BZ35" s="277"/>
      <c r="CA35" s="44"/>
      <c r="CB35" s="45"/>
      <c r="CC35" s="47"/>
      <c r="CD35" s="47"/>
      <c r="CE35" s="46"/>
      <c r="CF35" s="46"/>
      <c r="CG35" s="45"/>
      <c r="CH35" s="35"/>
      <c r="CI35" s="46"/>
      <c r="CJ35" s="45"/>
      <c r="CK35" s="46"/>
      <c r="CL35" s="46">
        <v>23.5</v>
      </c>
      <c r="CM35" s="57"/>
      <c r="CN35" s="278"/>
      <c r="CO35" s="301"/>
      <c r="CP35" s="263"/>
      <c r="CQ35" s="302"/>
      <c r="CR35" s="281"/>
      <c r="CS35" s="264"/>
      <c r="CT35" s="282"/>
      <c r="CU35" s="281"/>
      <c r="CV35" s="300"/>
      <c r="CW35" s="303"/>
      <c r="CX35" s="303"/>
      <c r="CY35" s="264"/>
      <c r="CZ35" s="50"/>
      <c r="DA35" s="284"/>
      <c r="DB35" s="285"/>
      <c r="DC35" s="286"/>
      <c r="DD35" s="285"/>
      <c r="DE35" s="287"/>
      <c r="DF35" s="285"/>
      <c r="DG35" s="285"/>
      <c r="DH35" s="285"/>
      <c r="DI35" s="334"/>
      <c r="DJ35" s="286"/>
      <c r="DK35" s="335"/>
      <c r="DL35" s="289"/>
      <c r="DM35" s="290"/>
      <c r="DN35" s="45"/>
      <c r="DO35" s="46"/>
      <c r="DP35" s="46"/>
      <c r="DQ35" s="46"/>
      <c r="DR35" s="46"/>
      <c r="DS35" s="45"/>
      <c r="DT35" s="35"/>
      <c r="DU35" s="46"/>
      <c r="DV35" s="47"/>
      <c r="DW35" s="47"/>
      <c r="DX35" s="48"/>
      <c r="DY35" s="49"/>
      <c r="DZ35" s="40">
        <f t="shared" si="0"/>
        <v>23.5</v>
      </c>
      <c r="EA35" s="51">
        <v>166.666</v>
      </c>
      <c r="EB35" s="42">
        <f t="shared" si="1"/>
        <v>3.9166509999999999</v>
      </c>
      <c r="EC35" s="243"/>
      <c r="ED35" s="186"/>
      <c r="EE35" s="244"/>
      <c r="EF35" s="88"/>
      <c r="EG35" s="89"/>
      <c r="EH35" s="246"/>
    </row>
    <row r="36" spans="2:138" ht="18.399999999999999" customHeight="1" x14ac:dyDescent="0.25">
      <c r="B36" s="43" t="s">
        <v>52</v>
      </c>
      <c r="C36" s="247"/>
      <c r="D36" s="248"/>
      <c r="E36" s="248"/>
      <c r="F36" s="248"/>
      <c r="G36" s="249"/>
      <c r="H36" s="249"/>
      <c r="I36" s="249"/>
      <c r="J36" s="248"/>
      <c r="K36" s="248"/>
      <c r="L36" s="248"/>
      <c r="M36" s="249"/>
      <c r="N36" s="250"/>
      <c r="O36" s="251"/>
      <c r="P36" s="252"/>
      <c r="Q36" s="253"/>
      <c r="R36" s="254"/>
      <c r="S36" s="253"/>
      <c r="T36" s="253"/>
      <c r="U36" s="253"/>
      <c r="V36" s="253"/>
      <c r="W36" s="255"/>
      <c r="X36" s="253"/>
      <c r="Y36" s="253"/>
      <c r="Z36" s="337"/>
      <c r="AA36" s="253"/>
      <c r="AB36" s="256"/>
      <c r="AC36" s="257"/>
      <c r="AD36" s="258"/>
      <c r="AE36" s="259"/>
      <c r="AF36" s="258"/>
      <c r="AG36" s="258"/>
      <c r="AH36" s="258"/>
      <c r="AI36" s="258"/>
      <c r="AJ36" s="260"/>
      <c r="AK36" s="260"/>
      <c r="AL36" s="260"/>
      <c r="AM36" s="258"/>
      <c r="AN36" s="261"/>
      <c r="AO36" s="262"/>
      <c r="AP36" s="263"/>
      <c r="AQ36" s="263"/>
      <c r="AR36" s="264"/>
      <c r="AS36" s="264"/>
      <c r="AT36" s="264"/>
      <c r="AU36" s="265"/>
      <c r="AV36" s="266"/>
      <c r="AW36" s="264"/>
      <c r="AX36" s="264"/>
      <c r="AY36" s="264"/>
      <c r="AZ36" s="58"/>
      <c r="BA36" s="267"/>
      <c r="BB36" s="268"/>
      <c r="BC36" s="269"/>
      <c r="BD36" s="269"/>
      <c r="BE36" s="270"/>
      <c r="BF36" s="270">
        <v>16.399999999999999</v>
      </c>
      <c r="BG36" s="270"/>
      <c r="BH36" s="271"/>
      <c r="BI36" s="268"/>
      <c r="BJ36" s="269"/>
      <c r="BK36" s="269"/>
      <c r="BL36" s="272"/>
      <c r="BM36" s="273"/>
      <c r="BN36" s="274"/>
      <c r="BO36" s="275"/>
      <c r="BP36" s="275"/>
      <c r="BQ36" s="276"/>
      <c r="BR36" s="276"/>
      <c r="BS36" s="276"/>
      <c r="BT36" s="276"/>
      <c r="BU36" s="276"/>
      <c r="BV36" s="276"/>
      <c r="BW36" s="276"/>
      <c r="BX36" s="276"/>
      <c r="BY36" s="276"/>
      <c r="BZ36" s="277"/>
      <c r="CA36" s="44"/>
      <c r="CB36" s="45"/>
      <c r="CC36" s="47"/>
      <c r="CD36" s="47"/>
      <c r="CE36" s="46"/>
      <c r="CF36" s="46"/>
      <c r="CG36" s="45"/>
      <c r="CH36" s="46"/>
      <c r="CI36" s="46"/>
      <c r="CJ36" s="45"/>
      <c r="CK36" s="46"/>
      <c r="CL36" s="46"/>
      <c r="CM36" s="57"/>
      <c r="CN36" s="278"/>
      <c r="CO36" s="279"/>
      <c r="CP36" s="263"/>
      <c r="CQ36" s="280"/>
      <c r="CR36" s="281"/>
      <c r="CS36" s="264"/>
      <c r="CT36" s="282"/>
      <c r="CU36" s="281"/>
      <c r="CV36" s="265"/>
      <c r="CW36" s="283"/>
      <c r="CX36" s="283"/>
      <c r="CY36" s="264"/>
      <c r="CZ36" s="50"/>
      <c r="DA36" s="284"/>
      <c r="DB36" s="285"/>
      <c r="DC36" s="286"/>
      <c r="DD36" s="285"/>
      <c r="DE36" s="287"/>
      <c r="DF36" s="285"/>
      <c r="DG36" s="285"/>
      <c r="DH36" s="285"/>
      <c r="DI36" s="307"/>
      <c r="DJ36" s="286"/>
      <c r="DK36" s="307"/>
      <c r="DL36" s="289"/>
      <c r="DM36" s="290"/>
      <c r="DN36" s="45"/>
      <c r="DO36" s="46"/>
      <c r="DP36" s="46"/>
      <c r="DQ36" s="46"/>
      <c r="DR36" s="46"/>
      <c r="DS36" s="45"/>
      <c r="DT36" s="46"/>
      <c r="DU36" s="46"/>
      <c r="DV36" s="47"/>
      <c r="DW36" s="47"/>
      <c r="DX36" s="48"/>
      <c r="DY36" s="49"/>
      <c r="DZ36" s="40">
        <f t="shared" si="0"/>
        <v>16.399999999999999</v>
      </c>
      <c r="EA36" s="51">
        <v>76.66</v>
      </c>
      <c r="EB36" s="42">
        <f t="shared" si="1"/>
        <v>1.2572239999999999</v>
      </c>
      <c r="EC36" s="243"/>
      <c r="ED36" s="186"/>
      <c r="EE36" s="244"/>
      <c r="EF36" s="88"/>
      <c r="EG36" s="89"/>
      <c r="EH36" s="246"/>
    </row>
    <row r="37" spans="2:138" ht="18.399999999999999" customHeight="1" x14ac:dyDescent="0.25">
      <c r="B37" s="43" t="s">
        <v>53</v>
      </c>
      <c r="C37" s="247">
        <v>0.23</v>
      </c>
      <c r="D37" s="248"/>
      <c r="E37" s="248"/>
      <c r="F37" s="248"/>
      <c r="G37" s="249"/>
      <c r="H37" s="249">
        <v>0.1</v>
      </c>
      <c r="I37" s="249">
        <v>0.25</v>
      </c>
      <c r="J37" s="248">
        <v>0.6</v>
      </c>
      <c r="K37" s="248"/>
      <c r="L37" s="248"/>
      <c r="M37" s="249"/>
      <c r="N37" s="250"/>
      <c r="O37" s="251">
        <v>0.3</v>
      </c>
      <c r="P37" s="252">
        <v>0.23</v>
      </c>
      <c r="Q37" s="253"/>
      <c r="R37" s="254"/>
      <c r="S37" s="253"/>
      <c r="T37" s="253">
        <v>0.06</v>
      </c>
      <c r="U37" s="253">
        <v>0.9</v>
      </c>
      <c r="V37" s="253">
        <v>0.8</v>
      </c>
      <c r="W37" s="255">
        <v>0.2</v>
      </c>
      <c r="X37" s="253"/>
      <c r="Y37" s="253"/>
      <c r="Z37" s="333"/>
      <c r="AA37" s="253">
        <v>0.2</v>
      </c>
      <c r="AB37" s="256"/>
      <c r="AC37" s="257">
        <v>0.23</v>
      </c>
      <c r="AD37" s="258"/>
      <c r="AE37" s="259"/>
      <c r="AF37" s="258"/>
      <c r="AG37" s="258">
        <v>0.2</v>
      </c>
      <c r="AH37" s="258">
        <v>0.15</v>
      </c>
      <c r="AI37" s="258">
        <v>0.5</v>
      </c>
      <c r="AJ37" s="260"/>
      <c r="AK37" s="260"/>
      <c r="AL37" s="260"/>
      <c r="AM37" s="258"/>
      <c r="AN37" s="261"/>
      <c r="AO37" s="262">
        <v>0.3</v>
      </c>
      <c r="AP37" s="263"/>
      <c r="AQ37" s="263"/>
      <c r="AR37" s="264"/>
      <c r="AS37" s="264">
        <v>0.12</v>
      </c>
      <c r="AT37" s="264"/>
      <c r="AU37" s="300">
        <v>0.2</v>
      </c>
      <c r="AV37" s="266"/>
      <c r="AW37" s="264"/>
      <c r="AX37" s="264"/>
      <c r="AY37" s="338"/>
      <c r="AZ37" s="58"/>
      <c r="BA37" s="267">
        <v>0.23</v>
      </c>
      <c r="BB37" s="268"/>
      <c r="BC37" s="269"/>
      <c r="BD37" s="269"/>
      <c r="BE37" s="270"/>
      <c r="BF37" s="270">
        <v>0.15</v>
      </c>
      <c r="BG37" s="270">
        <v>0.6</v>
      </c>
      <c r="BH37" s="271">
        <v>0.4</v>
      </c>
      <c r="BI37" s="268"/>
      <c r="BJ37" s="269"/>
      <c r="BK37" s="269"/>
      <c r="BL37" s="272"/>
      <c r="BM37" s="273"/>
      <c r="BN37" s="274">
        <v>0.23</v>
      </c>
      <c r="BO37" s="275"/>
      <c r="BP37" s="275"/>
      <c r="BQ37" s="276"/>
      <c r="BR37" s="276"/>
      <c r="BS37" s="276">
        <v>0.15</v>
      </c>
      <c r="BT37" s="276">
        <v>0.6</v>
      </c>
      <c r="BU37" s="276">
        <v>0.3</v>
      </c>
      <c r="BV37" s="276"/>
      <c r="BW37" s="276"/>
      <c r="BX37" s="276"/>
      <c r="BY37" s="339">
        <v>0.16</v>
      </c>
      <c r="BZ37" s="277"/>
      <c r="CA37" s="44">
        <v>0.23</v>
      </c>
      <c r="CB37" s="45"/>
      <c r="CC37" s="47"/>
      <c r="CD37" s="47"/>
      <c r="CE37" s="46">
        <v>0.06</v>
      </c>
      <c r="CF37" s="46">
        <v>0.17</v>
      </c>
      <c r="CG37" s="45">
        <v>0.2</v>
      </c>
      <c r="CH37" s="46">
        <v>0.8</v>
      </c>
      <c r="CI37" s="46"/>
      <c r="CJ37" s="45"/>
      <c r="CK37" s="46"/>
      <c r="CL37" s="46">
        <v>0.4</v>
      </c>
      <c r="CM37" s="57"/>
      <c r="CN37" s="278">
        <v>0.4</v>
      </c>
      <c r="CO37" s="301"/>
      <c r="CP37" s="263"/>
      <c r="CQ37" s="302"/>
      <c r="CR37" s="281"/>
      <c r="CS37" s="264">
        <v>0.12</v>
      </c>
      <c r="CT37" s="282">
        <v>0.8</v>
      </c>
      <c r="CU37" s="281">
        <v>0.24</v>
      </c>
      <c r="CV37" s="300"/>
      <c r="CW37" s="303"/>
      <c r="CX37" s="303"/>
      <c r="CY37" s="338"/>
      <c r="CZ37" s="50"/>
      <c r="DA37" s="284">
        <v>0.2</v>
      </c>
      <c r="DB37" s="285"/>
      <c r="DC37" s="286"/>
      <c r="DD37" s="285"/>
      <c r="DE37" s="287">
        <v>0.1</v>
      </c>
      <c r="DF37" s="285">
        <v>0.5</v>
      </c>
      <c r="DG37" s="285"/>
      <c r="DH37" s="285"/>
      <c r="DI37" s="334"/>
      <c r="DJ37" s="286"/>
      <c r="DK37" s="335">
        <v>0.3</v>
      </c>
      <c r="DL37" s="289"/>
      <c r="DM37" s="290">
        <v>0.3</v>
      </c>
      <c r="DN37" s="45"/>
      <c r="DO37" s="46"/>
      <c r="DP37" s="46"/>
      <c r="DQ37" s="46">
        <v>0.1</v>
      </c>
      <c r="DR37" s="46"/>
      <c r="DS37" s="45">
        <v>0.3</v>
      </c>
      <c r="DT37" s="46">
        <v>0.8</v>
      </c>
      <c r="DU37" s="46"/>
      <c r="DV37" s="47"/>
      <c r="DW37" s="47"/>
      <c r="DX37" s="48"/>
      <c r="DY37" s="49"/>
      <c r="DZ37" s="40">
        <f t="shared" ref="DZ37:DZ65" si="4">SUM(D37:DY37)</f>
        <v>14.180000000000005</v>
      </c>
      <c r="EA37" s="51">
        <v>24</v>
      </c>
      <c r="EB37" s="42">
        <f t="shared" ref="EB37:EB65" si="5">DZ37*EA37/1000</f>
        <v>0.34032000000000012</v>
      </c>
      <c r="EC37" s="243">
        <v>22.5</v>
      </c>
      <c r="ED37" s="186">
        <v>14.4</v>
      </c>
      <c r="EE37" s="244">
        <f>ED37/EC37%</f>
        <v>64</v>
      </c>
      <c r="EF37" s="88"/>
      <c r="EG37" s="245">
        <v>18</v>
      </c>
      <c r="EH37" s="246">
        <f>EC37*EG37/1000</f>
        <v>0.40500000000000003</v>
      </c>
    </row>
    <row r="38" spans="2:138" ht="18" customHeight="1" x14ac:dyDescent="0.25">
      <c r="B38" s="55" t="s">
        <v>54</v>
      </c>
      <c r="C38" s="247">
        <v>1.2</v>
      </c>
      <c r="D38" s="248">
        <v>6</v>
      </c>
      <c r="E38" s="248"/>
      <c r="F38" s="248"/>
      <c r="G38" s="249"/>
      <c r="H38" s="249"/>
      <c r="I38" s="249"/>
      <c r="J38" s="248"/>
      <c r="K38" s="248"/>
      <c r="L38" s="248"/>
      <c r="M38" s="249">
        <v>6</v>
      </c>
      <c r="N38" s="250"/>
      <c r="O38" s="251">
        <v>4</v>
      </c>
      <c r="P38" s="252">
        <v>1.2</v>
      </c>
      <c r="Q38" s="253"/>
      <c r="R38" s="254">
        <v>6</v>
      </c>
      <c r="S38" s="253"/>
      <c r="T38" s="253"/>
      <c r="U38" s="253"/>
      <c r="V38" s="253"/>
      <c r="W38" s="255"/>
      <c r="X38" s="253"/>
      <c r="Y38" s="253"/>
      <c r="Z38" s="333">
        <v>6</v>
      </c>
      <c r="AA38" s="253">
        <v>1.3</v>
      </c>
      <c r="AB38" s="256">
        <v>6</v>
      </c>
      <c r="AC38" s="257">
        <v>1.2</v>
      </c>
      <c r="AD38" s="258"/>
      <c r="AE38" s="259">
        <v>6</v>
      </c>
      <c r="AF38" s="258"/>
      <c r="AG38" s="258"/>
      <c r="AH38" s="258"/>
      <c r="AI38" s="258"/>
      <c r="AJ38" s="260">
        <v>6</v>
      </c>
      <c r="AK38" s="260"/>
      <c r="AL38" s="260"/>
      <c r="AM38" s="258"/>
      <c r="AN38" s="261">
        <v>6</v>
      </c>
      <c r="AO38" s="262"/>
      <c r="AP38" s="263"/>
      <c r="AQ38" s="263">
        <v>6</v>
      </c>
      <c r="AR38" s="264"/>
      <c r="AS38" s="264">
        <v>1.5</v>
      </c>
      <c r="AT38" s="264"/>
      <c r="AU38" s="318"/>
      <c r="AV38" s="266"/>
      <c r="AW38" s="264"/>
      <c r="AX38" s="264"/>
      <c r="AY38" s="340">
        <v>6.4</v>
      </c>
      <c r="AZ38" s="58">
        <v>6</v>
      </c>
      <c r="BA38" s="267">
        <v>1.2</v>
      </c>
      <c r="BB38" s="268">
        <v>6</v>
      </c>
      <c r="BC38" s="269"/>
      <c r="BD38" s="269"/>
      <c r="BE38" s="270"/>
      <c r="BF38" s="270"/>
      <c r="BG38" s="270"/>
      <c r="BH38" s="271"/>
      <c r="BI38" s="268">
        <v>6</v>
      </c>
      <c r="BJ38" s="269"/>
      <c r="BK38" s="269"/>
      <c r="BL38" s="272"/>
      <c r="BM38" s="273"/>
      <c r="BN38" s="274">
        <v>1.2</v>
      </c>
      <c r="BO38" s="275"/>
      <c r="BP38" s="275">
        <v>6</v>
      </c>
      <c r="BQ38" s="276"/>
      <c r="BR38" s="276"/>
      <c r="BS38" s="276"/>
      <c r="BT38" s="276"/>
      <c r="BU38" s="276"/>
      <c r="BV38" s="276">
        <v>7</v>
      </c>
      <c r="BW38" s="276"/>
      <c r="BX38" s="276"/>
      <c r="BY38" s="341">
        <v>10</v>
      </c>
      <c r="BZ38" s="277">
        <v>6</v>
      </c>
      <c r="CA38" s="44">
        <v>1.2</v>
      </c>
      <c r="CB38" s="45"/>
      <c r="CC38" s="47">
        <v>6</v>
      </c>
      <c r="CD38" s="47"/>
      <c r="CE38" s="46">
        <v>2</v>
      </c>
      <c r="CF38" s="46">
        <v>0.75</v>
      </c>
      <c r="CG38" s="45"/>
      <c r="CH38" s="46"/>
      <c r="CI38" s="46">
        <v>6</v>
      </c>
      <c r="CJ38" s="45"/>
      <c r="CK38" s="46"/>
      <c r="CL38" s="46">
        <v>1.4</v>
      </c>
      <c r="CM38" s="57"/>
      <c r="CN38" s="278"/>
      <c r="CO38" s="319">
        <v>6</v>
      </c>
      <c r="CP38" s="263"/>
      <c r="CQ38" s="320"/>
      <c r="CR38" s="281"/>
      <c r="CS38" s="264">
        <v>1.5</v>
      </c>
      <c r="CT38" s="282"/>
      <c r="CU38" s="281"/>
      <c r="CV38" s="318">
        <v>6</v>
      </c>
      <c r="CW38" s="321"/>
      <c r="CX38" s="321"/>
      <c r="CY38" s="340">
        <v>6.4</v>
      </c>
      <c r="CZ38" s="50">
        <v>6</v>
      </c>
      <c r="DA38" s="284">
        <v>1.2</v>
      </c>
      <c r="DB38" s="285"/>
      <c r="DC38" s="286">
        <v>6</v>
      </c>
      <c r="DD38" s="285"/>
      <c r="DE38" s="287"/>
      <c r="DF38" s="285"/>
      <c r="DG38" s="285"/>
      <c r="DH38" s="285"/>
      <c r="DI38" s="334"/>
      <c r="DJ38" s="286"/>
      <c r="DK38" s="335">
        <v>6</v>
      </c>
      <c r="DL38" s="289">
        <v>6</v>
      </c>
      <c r="DM38" s="290"/>
      <c r="DN38" s="45">
        <v>6</v>
      </c>
      <c r="DO38" s="46"/>
      <c r="DP38" s="46"/>
      <c r="DQ38" s="46"/>
      <c r="DR38" s="46"/>
      <c r="DS38" s="45"/>
      <c r="DT38" s="46"/>
      <c r="DU38" s="46">
        <v>6</v>
      </c>
      <c r="DV38" s="47"/>
      <c r="DW38" s="47"/>
      <c r="DX38" s="48"/>
      <c r="DY38" s="49"/>
      <c r="DZ38" s="40">
        <f t="shared" si="4"/>
        <v>193.45000000000002</v>
      </c>
      <c r="EA38" s="51">
        <v>60</v>
      </c>
      <c r="EB38" s="42">
        <f t="shared" si="5"/>
        <v>11.607000000000001</v>
      </c>
      <c r="EC38" s="243">
        <v>195</v>
      </c>
      <c r="ED38" s="186">
        <v>194.7</v>
      </c>
      <c r="EE38" s="244">
        <f>ED38/EC38%</f>
        <v>99.84615384615384</v>
      </c>
      <c r="EF38" s="88"/>
      <c r="EG38" s="245">
        <v>50</v>
      </c>
      <c r="EH38" s="246">
        <f>EC38*EG38/1000</f>
        <v>9.75</v>
      </c>
    </row>
    <row r="39" spans="2:138" ht="18.399999999999999" customHeight="1" x14ac:dyDescent="0.25">
      <c r="B39" s="43" t="s">
        <v>55</v>
      </c>
      <c r="C39" s="247"/>
      <c r="D39" s="248">
        <v>0.2</v>
      </c>
      <c r="E39" s="248"/>
      <c r="F39" s="248"/>
      <c r="G39" s="249"/>
      <c r="H39" s="249"/>
      <c r="I39" s="249"/>
      <c r="J39" s="248"/>
      <c r="K39" s="248"/>
      <c r="L39" s="248"/>
      <c r="M39" s="249"/>
      <c r="N39" s="250"/>
      <c r="O39" s="251"/>
      <c r="P39" s="252"/>
      <c r="Q39" s="342"/>
      <c r="R39" s="254">
        <v>0.2</v>
      </c>
      <c r="S39" s="253"/>
      <c r="T39" s="253"/>
      <c r="U39" s="253"/>
      <c r="V39" s="253"/>
      <c r="W39" s="255"/>
      <c r="X39" s="253"/>
      <c r="Y39" s="253"/>
      <c r="Z39" s="331"/>
      <c r="AA39" s="253"/>
      <c r="AB39" s="256"/>
      <c r="AC39" s="257"/>
      <c r="AD39" s="258"/>
      <c r="AE39" s="259">
        <v>0.2</v>
      </c>
      <c r="AF39" s="258"/>
      <c r="AG39" s="258"/>
      <c r="AH39" s="258"/>
      <c r="AI39" s="258"/>
      <c r="AJ39" s="260"/>
      <c r="AK39" s="260"/>
      <c r="AL39" s="260"/>
      <c r="AM39" s="258"/>
      <c r="AN39" s="261"/>
      <c r="AO39" s="262"/>
      <c r="AP39" s="263"/>
      <c r="AQ39" s="263">
        <v>0.2</v>
      </c>
      <c r="AR39" s="264"/>
      <c r="AS39" s="264"/>
      <c r="AT39" s="264"/>
      <c r="AU39" s="265"/>
      <c r="AV39" s="266"/>
      <c r="AW39" s="264"/>
      <c r="AX39" s="264"/>
      <c r="AY39" s="264"/>
      <c r="AZ39" s="58">
        <v>0.2</v>
      </c>
      <c r="BA39" s="267"/>
      <c r="BB39" s="268">
        <v>0.2</v>
      </c>
      <c r="BC39" s="269"/>
      <c r="BD39" s="269"/>
      <c r="BE39" s="270"/>
      <c r="BF39" s="270"/>
      <c r="BG39" s="270"/>
      <c r="BH39" s="271"/>
      <c r="BI39" s="268"/>
      <c r="BJ39" s="269"/>
      <c r="BK39" s="269"/>
      <c r="BL39" s="343"/>
      <c r="BM39" s="273"/>
      <c r="BN39" s="274"/>
      <c r="BO39" s="275"/>
      <c r="BP39" s="275"/>
      <c r="BQ39" s="276"/>
      <c r="BR39" s="276"/>
      <c r="BS39" s="276"/>
      <c r="BT39" s="276"/>
      <c r="BU39" s="276"/>
      <c r="BV39" s="276"/>
      <c r="BW39" s="276"/>
      <c r="BX39" s="276"/>
      <c r="BY39" s="276"/>
      <c r="BZ39" s="277">
        <v>0.2</v>
      </c>
      <c r="CA39" s="44"/>
      <c r="CB39" s="45"/>
      <c r="CC39" s="47">
        <v>0.2</v>
      </c>
      <c r="CD39" s="47"/>
      <c r="CE39" s="46"/>
      <c r="CF39" s="46"/>
      <c r="CG39" s="45"/>
      <c r="CH39" s="46"/>
      <c r="CI39" s="46"/>
      <c r="CJ39" s="45"/>
      <c r="CK39" s="46"/>
      <c r="CL39" s="46"/>
      <c r="CM39" s="57"/>
      <c r="CN39" s="278"/>
      <c r="CO39" s="279">
        <v>0.2</v>
      </c>
      <c r="CP39" s="263"/>
      <c r="CQ39" s="344"/>
      <c r="CR39" s="281"/>
      <c r="CS39" s="264"/>
      <c r="CT39" s="282"/>
      <c r="CU39" s="281"/>
      <c r="CV39" s="265"/>
      <c r="CW39" s="283"/>
      <c r="CX39" s="283"/>
      <c r="CY39" s="264"/>
      <c r="CZ39" s="50">
        <v>0.2</v>
      </c>
      <c r="DA39" s="284"/>
      <c r="DB39" s="285"/>
      <c r="DC39" s="286">
        <v>0.2</v>
      </c>
      <c r="DD39" s="285"/>
      <c r="DE39" s="287"/>
      <c r="DF39" s="285"/>
      <c r="DG39" s="285"/>
      <c r="DH39" s="285"/>
      <c r="DI39" s="332"/>
      <c r="DJ39" s="286"/>
      <c r="DK39" s="312"/>
      <c r="DL39" s="289"/>
      <c r="DM39" s="290"/>
      <c r="DN39" s="45">
        <v>0.2</v>
      </c>
      <c r="DO39" s="46"/>
      <c r="DP39" s="46"/>
      <c r="DQ39" s="46"/>
      <c r="DR39" s="46"/>
      <c r="DS39" s="45"/>
      <c r="DT39" s="46"/>
      <c r="DU39" s="46">
        <v>0.2</v>
      </c>
      <c r="DV39" s="47"/>
      <c r="DW39" s="47"/>
      <c r="DX39" s="56"/>
      <c r="DY39" s="49"/>
      <c r="DZ39" s="40">
        <f t="shared" si="4"/>
        <v>2.6</v>
      </c>
      <c r="EA39" s="51">
        <v>650</v>
      </c>
      <c r="EB39" s="42">
        <f t="shared" si="5"/>
        <v>1.69</v>
      </c>
      <c r="EC39" s="243">
        <v>3.7</v>
      </c>
      <c r="ED39" s="186">
        <v>2.6</v>
      </c>
      <c r="EE39" s="244">
        <f>ED39/EC39%</f>
        <v>70.27027027027026</v>
      </c>
      <c r="EF39" s="88"/>
      <c r="EG39" s="245">
        <v>620</v>
      </c>
      <c r="EH39" s="246">
        <f>EC39*EG39/1000</f>
        <v>2.294</v>
      </c>
    </row>
    <row r="40" spans="2:138" ht="18.399999999999999" customHeight="1" x14ac:dyDescent="0.25">
      <c r="B40" s="43" t="s">
        <v>56</v>
      </c>
      <c r="C40" s="247"/>
      <c r="D40" s="248"/>
      <c r="E40" s="248"/>
      <c r="F40" s="248"/>
      <c r="G40" s="249"/>
      <c r="H40" s="249"/>
      <c r="I40" s="249"/>
      <c r="J40" s="248"/>
      <c r="K40" s="248"/>
      <c r="L40" s="248"/>
      <c r="M40" s="249"/>
      <c r="N40" s="250"/>
      <c r="O40" s="251"/>
      <c r="P40" s="252"/>
      <c r="Q40" s="253"/>
      <c r="R40" s="254"/>
      <c r="S40" s="253"/>
      <c r="T40" s="253"/>
      <c r="U40" s="253"/>
      <c r="V40" s="253"/>
      <c r="W40" s="255"/>
      <c r="X40" s="253"/>
      <c r="Y40" s="253"/>
      <c r="Z40" s="333"/>
      <c r="AA40" s="253"/>
      <c r="AB40" s="256"/>
      <c r="AC40" s="257"/>
      <c r="AD40" s="258"/>
      <c r="AE40" s="259"/>
      <c r="AF40" s="258"/>
      <c r="AG40" s="258"/>
      <c r="AH40" s="258"/>
      <c r="AI40" s="258"/>
      <c r="AJ40" s="260"/>
      <c r="AK40" s="260"/>
      <c r="AL40" s="260"/>
      <c r="AM40" s="258"/>
      <c r="AN40" s="261"/>
      <c r="AO40" s="262"/>
      <c r="AP40" s="263"/>
      <c r="AQ40" s="263"/>
      <c r="AR40" s="264"/>
      <c r="AS40" s="264"/>
      <c r="AT40" s="264"/>
      <c r="AU40" s="294"/>
      <c r="AV40" s="266"/>
      <c r="AW40" s="264"/>
      <c r="AX40" s="264"/>
      <c r="AY40" s="264"/>
      <c r="AZ40" s="58"/>
      <c r="BA40" s="267"/>
      <c r="BB40" s="268"/>
      <c r="BC40" s="269"/>
      <c r="BD40" s="269"/>
      <c r="BE40" s="270"/>
      <c r="BF40" s="270"/>
      <c r="BG40" s="270"/>
      <c r="BH40" s="271"/>
      <c r="BI40" s="268"/>
      <c r="BJ40" s="269"/>
      <c r="BK40" s="269"/>
      <c r="BL40" s="272"/>
      <c r="BM40" s="273"/>
      <c r="BN40" s="274"/>
      <c r="BO40" s="275"/>
      <c r="BP40" s="275"/>
      <c r="BQ40" s="276"/>
      <c r="BR40" s="276"/>
      <c r="BS40" s="276"/>
      <c r="BT40" s="276"/>
      <c r="BU40" s="276"/>
      <c r="BV40" s="276"/>
      <c r="BW40" s="276"/>
      <c r="BX40" s="276"/>
      <c r="BY40" s="276"/>
      <c r="BZ40" s="277"/>
      <c r="CA40" s="44"/>
      <c r="CB40" s="45"/>
      <c r="CC40" s="47"/>
      <c r="CD40" s="47"/>
      <c r="CE40" s="46"/>
      <c r="CF40" s="46"/>
      <c r="CG40" s="45"/>
      <c r="CH40" s="46"/>
      <c r="CI40" s="46"/>
      <c r="CJ40" s="45"/>
      <c r="CK40" s="46"/>
      <c r="CL40" s="46"/>
      <c r="CM40" s="57"/>
      <c r="CN40" s="278"/>
      <c r="CO40" s="296"/>
      <c r="CP40" s="263"/>
      <c r="CQ40" s="297"/>
      <c r="CR40" s="281"/>
      <c r="CS40" s="264"/>
      <c r="CT40" s="282"/>
      <c r="CU40" s="281"/>
      <c r="CV40" s="294"/>
      <c r="CW40" s="298"/>
      <c r="CX40" s="298"/>
      <c r="CY40" s="264"/>
      <c r="CZ40" s="50"/>
      <c r="DA40" s="284"/>
      <c r="DB40" s="285"/>
      <c r="DC40" s="286"/>
      <c r="DD40" s="285"/>
      <c r="DE40" s="287"/>
      <c r="DF40" s="285"/>
      <c r="DG40" s="285"/>
      <c r="DH40" s="285"/>
      <c r="DI40" s="334"/>
      <c r="DJ40" s="286"/>
      <c r="DK40" s="335"/>
      <c r="DL40" s="289"/>
      <c r="DM40" s="290"/>
      <c r="DN40" s="45"/>
      <c r="DO40" s="46"/>
      <c r="DP40" s="46"/>
      <c r="DQ40" s="46"/>
      <c r="DR40" s="46"/>
      <c r="DS40" s="45"/>
      <c r="DT40" s="46"/>
      <c r="DU40" s="46"/>
      <c r="DV40" s="47"/>
      <c r="DW40" s="47"/>
      <c r="DX40" s="48"/>
      <c r="DY40" s="49"/>
      <c r="DZ40" s="40">
        <f t="shared" si="4"/>
        <v>0</v>
      </c>
      <c r="EA40" s="51">
        <v>230</v>
      </c>
      <c r="EB40" s="42">
        <f t="shared" si="5"/>
        <v>0</v>
      </c>
      <c r="EC40" s="243"/>
      <c r="ED40" s="186"/>
      <c r="EE40" s="244"/>
      <c r="EF40" s="88"/>
      <c r="EG40" s="89"/>
      <c r="EH40" s="246"/>
    </row>
    <row r="41" spans="2:138" ht="18.399999999999999" customHeight="1" x14ac:dyDescent="0.25">
      <c r="B41" s="43" t="s">
        <v>57</v>
      </c>
      <c r="C41" s="247"/>
      <c r="D41" s="248"/>
      <c r="E41" s="248"/>
      <c r="F41" s="248"/>
      <c r="G41" s="249"/>
      <c r="H41" s="249"/>
      <c r="I41" s="249"/>
      <c r="J41" s="248"/>
      <c r="K41" s="248"/>
      <c r="L41" s="248"/>
      <c r="M41" s="249"/>
      <c r="N41" s="250"/>
      <c r="O41" s="251">
        <v>0.5</v>
      </c>
      <c r="P41" s="252"/>
      <c r="Q41" s="253"/>
      <c r="R41" s="254"/>
      <c r="S41" s="253"/>
      <c r="T41" s="253"/>
      <c r="U41" s="253"/>
      <c r="V41" s="253"/>
      <c r="W41" s="255"/>
      <c r="X41" s="253"/>
      <c r="Y41" s="253"/>
      <c r="Z41" s="331"/>
      <c r="AA41" s="253">
        <v>0.25</v>
      </c>
      <c r="AB41" s="256"/>
      <c r="AC41" s="257"/>
      <c r="AD41" s="258"/>
      <c r="AE41" s="259"/>
      <c r="AF41" s="258"/>
      <c r="AG41" s="258"/>
      <c r="AH41" s="258"/>
      <c r="AI41" s="258"/>
      <c r="AJ41" s="260"/>
      <c r="AK41" s="260"/>
      <c r="AL41" s="260"/>
      <c r="AM41" s="258"/>
      <c r="AN41" s="261"/>
      <c r="AO41" s="262"/>
      <c r="AP41" s="263"/>
      <c r="AQ41" s="263"/>
      <c r="AR41" s="264"/>
      <c r="AS41" s="264"/>
      <c r="AT41" s="264"/>
      <c r="AU41" s="300"/>
      <c r="AV41" s="266"/>
      <c r="AW41" s="264"/>
      <c r="AX41" s="264"/>
      <c r="AY41" s="264"/>
      <c r="AZ41" s="58"/>
      <c r="BA41" s="267"/>
      <c r="BB41" s="268"/>
      <c r="BC41" s="269"/>
      <c r="BD41" s="269"/>
      <c r="BE41" s="270"/>
      <c r="BF41" s="270"/>
      <c r="BG41" s="270"/>
      <c r="BH41" s="271"/>
      <c r="BI41" s="268"/>
      <c r="BJ41" s="269"/>
      <c r="BK41" s="269"/>
      <c r="BL41" s="272"/>
      <c r="BM41" s="273"/>
      <c r="BN41" s="274"/>
      <c r="BO41" s="275"/>
      <c r="BP41" s="275"/>
      <c r="BQ41" s="276"/>
      <c r="BR41" s="276"/>
      <c r="BS41" s="276"/>
      <c r="BT41" s="276"/>
      <c r="BU41" s="276"/>
      <c r="BV41" s="276"/>
      <c r="BW41" s="276"/>
      <c r="BX41" s="276"/>
      <c r="BY41" s="276"/>
      <c r="BZ41" s="277"/>
      <c r="CA41" s="44"/>
      <c r="CB41" s="45"/>
      <c r="CC41" s="47"/>
      <c r="CD41" s="47"/>
      <c r="CE41" s="46"/>
      <c r="CF41" s="46"/>
      <c r="CG41" s="45"/>
      <c r="CH41" s="46"/>
      <c r="CI41" s="46"/>
      <c r="CJ41" s="45"/>
      <c r="CK41" s="46"/>
      <c r="CL41" s="46">
        <v>0.39</v>
      </c>
      <c r="CM41" s="57"/>
      <c r="CN41" s="278"/>
      <c r="CO41" s="301"/>
      <c r="CP41" s="263"/>
      <c r="CQ41" s="302"/>
      <c r="CR41" s="281"/>
      <c r="CS41" s="264"/>
      <c r="CT41" s="282"/>
      <c r="CU41" s="281"/>
      <c r="CV41" s="300"/>
      <c r="CW41" s="303"/>
      <c r="CX41" s="303"/>
      <c r="CY41" s="264"/>
      <c r="CZ41" s="50"/>
      <c r="DA41" s="284"/>
      <c r="DB41" s="285"/>
      <c r="DC41" s="286"/>
      <c r="DD41" s="285"/>
      <c r="DE41" s="287"/>
      <c r="DF41" s="285"/>
      <c r="DG41" s="285"/>
      <c r="DH41" s="285"/>
      <c r="DI41" s="332"/>
      <c r="DJ41" s="286"/>
      <c r="DK41" s="312">
        <v>0.48</v>
      </c>
      <c r="DL41" s="289"/>
      <c r="DM41" s="290"/>
      <c r="DN41" s="45"/>
      <c r="DO41" s="46"/>
      <c r="DP41" s="46"/>
      <c r="DQ41" s="46"/>
      <c r="DR41" s="46"/>
      <c r="DS41" s="45"/>
      <c r="DT41" s="46"/>
      <c r="DU41" s="46"/>
      <c r="DV41" s="47"/>
      <c r="DW41" s="47"/>
      <c r="DX41" s="48"/>
      <c r="DY41" s="49"/>
      <c r="DZ41" s="40">
        <f t="shared" si="4"/>
        <v>1.62</v>
      </c>
      <c r="EA41" s="51">
        <v>400</v>
      </c>
      <c r="EB41" s="42">
        <f t="shared" si="5"/>
        <v>0.64800000000000002</v>
      </c>
      <c r="EC41" s="243">
        <v>3</v>
      </c>
      <c r="ED41" s="186">
        <v>1.6</v>
      </c>
      <c r="EE41" s="244">
        <f>ED41/EC41%</f>
        <v>53.333333333333336</v>
      </c>
      <c r="EF41" s="88"/>
      <c r="EG41" s="245">
        <v>300</v>
      </c>
      <c r="EH41" s="246">
        <f>EC41*EG41/1000</f>
        <v>0.9</v>
      </c>
    </row>
    <row r="42" spans="2:138" ht="18.399999999999999" customHeight="1" x14ac:dyDescent="0.25">
      <c r="B42" s="43" t="s">
        <v>58</v>
      </c>
      <c r="C42" s="247"/>
      <c r="D42" s="248"/>
      <c r="E42" s="248"/>
      <c r="F42" s="248"/>
      <c r="G42" s="249"/>
      <c r="H42" s="249"/>
      <c r="I42" s="249"/>
      <c r="J42" s="248"/>
      <c r="K42" s="248"/>
      <c r="L42" s="248"/>
      <c r="M42" s="249"/>
      <c r="N42" s="250"/>
      <c r="O42" s="251"/>
      <c r="P42" s="252"/>
      <c r="Q42" s="253"/>
      <c r="R42" s="254"/>
      <c r="S42" s="253"/>
      <c r="T42" s="253"/>
      <c r="U42" s="253"/>
      <c r="V42" s="253"/>
      <c r="W42" s="255"/>
      <c r="X42" s="253"/>
      <c r="Y42" s="253"/>
      <c r="Z42" s="333"/>
      <c r="AA42" s="253">
        <v>5</v>
      </c>
      <c r="AB42" s="256"/>
      <c r="AC42" s="257"/>
      <c r="AD42" s="258"/>
      <c r="AE42" s="259"/>
      <c r="AF42" s="258"/>
      <c r="AG42" s="258"/>
      <c r="AH42" s="258"/>
      <c r="AI42" s="258"/>
      <c r="AJ42" s="260"/>
      <c r="AK42" s="260"/>
      <c r="AL42" s="260"/>
      <c r="AM42" s="258"/>
      <c r="AN42" s="261"/>
      <c r="AO42" s="262"/>
      <c r="AP42" s="263"/>
      <c r="AQ42" s="263"/>
      <c r="AR42" s="264"/>
      <c r="AS42" s="264">
        <v>1.6</v>
      </c>
      <c r="AT42" s="264"/>
      <c r="AU42" s="318"/>
      <c r="AV42" s="266"/>
      <c r="AW42" s="264"/>
      <c r="AX42" s="264"/>
      <c r="AY42" s="264"/>
      <c r="AZ42" s="58"/>
      <c r="BA42" s="267"/>
      <c r="BB42" s="268"/>
      <c r="BC42" s="269"/>
      <c r="BD42" s="269"/>
      <c r="BE42" s="270"/>
      <c r="BF42" s="270"/>
      <c r="BG42" s="270"/>
      <c r="BH42" s="271"/>
      <c r="BI42" s="268"/>
      <c r="BJ42" s="269"/>
      <c r="BK42" s="269"/>
      <c r="BL42" s="272"/>
      <c r="BM42" s="273"/>
      <c r="BN42" s="274"/>
      <c r="BO42" s="275"/>
      <c r="BP42" s="275"/>
      <c r="BQ42" s="276"/>
      <c r="BR42" s="276"/>
      <c r="BS42" s="276">
        <v>0.9</v>
      </c>
      <c r="BT42" s="276"/>
      <c r="BU42" s="276"/>
      <c r="BV42" s="276"/>
      <c r="BW42" s="276"/>
      <c r="BX42" s="276"/>
      <c r="BY42" s="276"/>
      <c r="BZ42" s="277"/>
      <c r="CA42" s="44"/>
      <c r="CB42" s="45"/>
      <c r="CC42" s="47"/>
      <c r="CD42" s="47"/>
      <c r="CE42" s="46"/>
      <c r="CF42" s="46">
        <v>0.75</v>
      </c>
      <c r="CG42" s="45"/>
      <c r="CH42" s="46"/>
      <c r="CI42" s="46"/>
      <c r="CJ42" s="45"/>
      <c r="CK42" s="46"/>
      <c r="CL42" s="46"/>
      <c r="CM42" s="57"/>
      <c r="CN42" s="278"/>
      <c r="CO42" s="319"/>
      <c r="CP42" s="263"/>
      <c r="CQ42" s="320"/>
      <c r="CR42" s="281"/>
      <c r="CS42" s="264">
        <v>1.6</v>
      </c>
      <c r="CT42" s="282"/>
      <c r="CU42" s="281">
        <v>3</v>
      </c>
      <c r="CV42" s="318"/>
      <c r="CW42" s="321"/>
      <c r="CX42" s="321"/>
      <c r="CY42" s="264"/>
      <c r="CZ42" s="50"/>
      <c r="DA42" s="284"/>
      <c r="DB42" s="285"/>
      <c r="DC42" s="286"/>
      <c r="DD42" s="285"/>
      <c r="DE42" s="287"/>
      <c r="DF42" s="285"/>
      <c r="DG42" s="285"/>
      <c r="DH42" s="285"/>
      <c r="DI42" s="334"/>
      <c r="DJ42" s="286"/>
      <c r="DK42" s="335"/>
      <c r="DL42" s="289"/>
      <c r="DM42" s="290"/>
      <c r="DN42" s="45"/>
      <c r="DO42" s="46"/>
      <c r="DP42" s="46"/>
      <c r="DQ42" s="46"/>
      <c r="DR42" s="46"/>
      <c r="DS42" s="45"/>
      <c r="DT42" s="46"/>
      <c r="DU42" s="46"/>
      <c r="DV42" s="47"/>
      <c r="DW42" s="47"/>
      <c r="DX42" s="48"/>
      <c r="DY42" s="49"/>
      <c r="DZ42" s="40">
        <f t="shared" si="4"/>
        <v>12.85</v>
      </c>
      <c r="EA42" s="51">
        <v>210</v>
      </c>
      <c r="EB42" s="42">
        <f t="shared" si="5"/>
        <v>2.6985000000000001</v>
      </c>
      <c r="EC42" s="243"/>
      <c r="ED42" s="186"/>
      <c r="EE42" s="244"/>
      <c r="EF42" s="88"/>
      <c r="EG42" s="89"/>
      <c r="EH42" s="246">
        <f>EC42*EG42/1000</f>
        <v>0</v>
      </c>
    </row>
    <row r="43" spans="2:138" ht="18" customHeight="1" x14ac:dyDescent="0.25">
      <c r="B43" s="55" t="s">
        <v>59</v>
      </c>
      <c r="C43" s="247"/>
      <c r="D43" s="248"/>
      <c r="E43" s="248"/>
      <c r="F43" s="248"/>
      <c r="G43" s="249"/>
      <c r="H43" s="249">
        <v>72</v>
      </c>
      <c r="I43" s="249"/>
      <c r="J43" s="248"/>
      <c r="K43" s="248"/>
      <c r="L43" s="248"/>
      <c r="M43" s="249"/>
      <c r="N43" s="250"/>
      <c r="O43" s="251"/>
      <c r="P43" s="252"/>
      <c r="Q43" s="253"/>
      <c r="R43" s="254"/>
      <c r="S43" s="253"/>
      <c r="T43" s="253"/>
      <c r="U43" s="253">
        <v>40</v>
      </c>
      <c r="V43" s="253">
        <v>147.6</v>
      </c>
      <c r="W43" s="253"/>
      <c r="X43" s="253"/>
      <c r="Y43" s="253"/>
      <c r="Z43" s="331"/>
      <c r="AA43" s="253"/>
      <c r="AB43" s="256"/>
      <c r="AC43" s="257"/>
      <c r="AD43" s="258"/>
      <c r="AE43" s="259"/>
      <c r="AF43" s="258"/>
      <c r="AG43" s="258"/>
      <c r="AH43" s="258">
        <v>40</v>
      </c>
      <c r="AI43" s="258"/>
      <c r="AJ43" s="260"/>
      <c r="AK43" s="260"/>
      <c r="AL43" s="260"/>
      <c r="AM43" s="258"/>
      <c r="AN43" s="261"/>
      <c r="AO43" s="262"/>
      <c r="AP43" s="263"/>
      <c r="AQ43" s="263"/>
      <c r="AR43" s="264"/>
      <c r="AS43" s="264">
        <v>16.100000000000001</v>
      </c>
      <c r="AT43" s="264"/>
      <c r="AU43" s="280">
        <v>109</v>
      </c>
      <c r="AV43" s="266"/>
      <c r="AW43" s="264"/>
      <c r="AX43" s="264"/>
      <c r="AY43" s="264"/>
      <c r="AZ43" s="58"/>
      <c r="BA43" s="267"/>
      <c r="BB43" s="268"/>
      <c r="BC43" s="269"/>
      <c r="BD43" s="269"/>
      <c r="BE43" s="270"/>
      <c r="BF43" s="270">
        <v>60</v>
      </c>
      <c r="BG43" s="270"/>
      <c r="BH43" s="271"/>
      <c r="BI43" s="268"/>
      <c r="BJ43" s="269"/>
      <c r="BK43" s="269"/>
      <c r="BL43" s="272"/>
      <c r="BM43" s="273"/>
      <c r="BN43" s="274"/>
      <c r="BO43" s="275"/>
      <c r="BP43" s="275"/>
      <c r="BQ43" s="276"/>
      <c r="BR43" s="276"/>
      <c r="BS43" s="276">
        <v>24</v>
      </c>
      <c r="BT43" s="276"/>
      <c r="BU43" s="276"/>
      <c r="BV43" s="276"/>
      <c r="BW43" s="276"/>
      <c r="BX43" s="276"/>
      <c r="BY43" s="276"/>
      <c r="BZ43" s="345"/>
      <c r="CA43" s="44"/>
      <c r="CB43" s="46"/>
      <c r="CC43" s="47"/>
      <c r="CD43" s="47"/>
      <c r="CE43" s="46"/>
      <c r="CF43" s="46">
        <v>31.5</v>
      </c>
      <c r="CG43" s="46"/>
      <c r="CH43" s="46">
        <v>147.6</v>
      </c>
      <c r="CI43" s="46"/>
      <c r="CJ43" s="45"/>
      <c r="CK43" s="46"/>
      <c r="CL43" s="46"/>
      <c r="CM43" s="57"/>
      <c r="CN43" s="278"/>
      <c r="CO43" s="279"/>
      <c r="CP43" s="263"/>
      <c r="CQ43" s="280"/>
      <c r="CR43" s="281"/>
      <c r="CS43" s="264">
        <v>16.100000000000001</v>
      </c>
      <c r="CT43" s="282"/>
      <c r="CU43" s="281"/>
      <c r="CV43" s="265"/>
      <c r="CW43" s="283"/>
      <c r="CX43" s="283"/>
      <c r="CY43" s="264"/>
      <c r="CZ43" s="58"/>
      <c r="DA43" s="284"/>
      <c r="DB43" s="285"/>
      <c r="DC43" s="286"/>
      <c r="DD43" s="285"/>
      <c r="DE43" s="287">
        <v>72</v>
      </c>
      <c r="DF43" s="285"/>
      <c r="DG43" s="285"/>
      <c r="DH43" s="285"/>
      <c r="DI43" s="332"/>
      <c r="DJ43" s="286"/>
      <c r="DK43" s="312"/>
      <c r="DL43" s="289"/>
      <c r="DM43" s="290"/>
      <c r="DN43" s="45"/>
      <c r="DO43" s="46"/>
      <c r="DP43" s="46"/>
      <c r="DQ43" s="46">
        <v>40</v>
      </c>
      <c r="DR43" s="46"/>
      <c r="DS43" s="46"/>
      <c r="DT43" s="46">
        <v>147.6</v>
      </c>
      <c r="DU43" s="46"/>
      <c r="DV43" s="47"/>
      <c r="DW43" s="47"/>
      <c r="DX43" s="48"/>
      <c r="DY43" s="57"/>
      <c r="DZ43" s="40">
        <f t="shared" si="4"/>
        <v>963.50000000000011</v>
      </c>
      <c r="EA43" s="51">
        <v>32</v>
      </c>
      <c r="EB43" s="42">
        <f t="shared" si="5"/>
        <v>30.832000000000004</v>
      </c>
      <c r="EC43" s="243">
        <v>970</v>
      </c>
      <c r="ED43" s="186">
        <v>963.5</v>
      </c>
      <c r="EE43" s="244">
        <f>ED43/EC43%</f>
        <v>99.329896907216508</v>
      </c>
      <c r="EF43" s="88"/>
      <c r="EG43" s="245">
        <v>24</v>
      </c>
      <c r="EH43" s="246">
        <f>EC43*EG43/1000</f>
        <v>23.28</v>
      </c>
    </row>
    <row r="44" spans="2:138" ht="18.399999999999999" customHeight="1" x14ac:dyDescent="0.25">
      <c r="B44" s="43" t="s">
        <v>60</v>
      </c>
      <c r="C44" s="247"/>
      <c r="D44" s="248"/>
      <c r="E44" s="248"/>
      <c r="F44" s="248"/>
      <c r="G44" s="249"/>
      <c r="H44" s="249"/>
      <c r="I44" s="249"/>
      <c r="J44" s="248"/>
      <c r="K44" s="248"/>
      <c r="L44" s="248"/>
      <c r="M44" s="249"/>
      <c r="N44" s="250"/>
      <c r="O44" s="251"/>
      <c r="P44" s="252"/>
      <c r="Q44" s="253"/>
      <c r="R44" s="254"/>
      <c r="S44" s="253"/>
      <c r="T44" s="253"/>
      <c r="U44" s="253"/>
      <c r="V44" s="253"/>
      <c r="W44" s="253"/>
      <c r="X44" s="253"/>
      <c r="Y44" s="253"/>
      <c r="Z44" s="333"/>
      <c r="AA44" s="253"/>
      <c r="AB44" s="256"/>
      <c r="AC44" s="257"/>
      <c r="AD44" s="258"/>
      <c r="AE44" s="259"/>
      <c r="AF44" s="258"/>
      <c r="AG44" s="258"/>
      <c r="AH44" s="258">
        <v>13.5</v>
      </c>
      <c r="AI44" s="258"/>
      <c r="AJ44" s="260"/>
      <c r="AK44" s="260"/>
      <c r="AL44" s="260"/>
      <c r="AM44" s="258"/>
      <c r="AN44" s="261"/>
      <c r="AO44" s="262"/>
      <c r="AP44" s="263"/>
      <c r="AQ44" s="263"/>
      <c r="AR44" s="264"/>
      <c r="AS44" s="264">
        <v>15</v>
      </c>
      <c r="AT44" s="264"/>
      <c r="AU44" s="346"/>
      <c r="AV44" s="266"/>
      <c r="AW44" s="264"/>
      <c r="AX44" s="264"/>
      <c r="AY44" s="264"/>
      <c r="AZ44" s="58"/>
      <c r="BA44" s="267"/>
      <c r="BB44" s="268"/>
      <c r="BC44" s="269"/>
      <c r="BD44" s="269"/>
      <c r="BE44" s="270"/>
      <c r="BF44" s="270"/>
      <c r="BG44" s="270"/>
      <c r="BH44" s="271"/>
      <c r="BI44" s="268"/>
      <c r="BJ44" s="269"/>
      <c r="BK44" s="269"/>
      <c r="BL44" s="272"/>
      <c r="BM44" s="273"/>
      <c r="BN44" s="274"/>
      <c r="BO44" s="275"/>
      <c r="BP44" s="275"/>
      <c r="BQ44" s="276"/>
      <c r="BR44" s="276"/>
      <c r="BS44" s="276">
        <v>37.5</v>
      </c>
      <c r="BT44" s="276"/>
      <c r="BU44" s="276"/>
      <c r="BV44" s="276"/>
      <c r="BW44" s="276"/>
      <c r="BX44" s="276"/>
      <c r="BY44" s="276"/>
      <c r="BZ44" s="345"/>
      <c r="CA44" s="44"/>
      <c r="CB44" s="46"/>
      <c r="CC44" s="47"/>
      <c r="CD44" s="47"/>
      <c r="CE44" s="46">
        <v>40</v>
      </c>
      <c r="CF44" s="46"/>
      <c r="CG44" s="46"/>
      <c r="CH44" s="46"/>
      <c r="CI44" s="46"/>
      <c r="CJ44" s="45"/>
      <c r="CK44" s="46"/>
      <c r="CL44" s="46"/>
      <c r="CM44" s="57"/>
      <c r="CN44" s="278"/>
      <c r="CO44" s="346"/>
      <c r="CP44" s="263"/>
      <c r="CQ44" s="347"/>
      <c r="CR44" s="281"/>
      <c r="CS44" s="264">
        <v>15</v>
      </c>
      <c r="CT44" s="282"/>
      <c r="CU44" s="281"/>
      <c r="CV44" s="300"/>
      <c r="CW44" s="348"/>
      <c r="CX44" s="346"/>
      <c r="CY44" s="264"/>
      <c r="CZ44" s="58"/>
      <c r="DA44" s="284"/>
      <c r="DB44" s="285"/>
      <c r="DC44" s="286"/>
      <c r="DD44" s="285"/>
      <c r="DE44" s="287"/>
      <c r="DF44" s="285">
        <v>90</v>
      </c>
      <c r="DG44" s="285"/>
      <c r="DH44" s="285"/>
      <c r="DI44" s="334"/>
      <c r="DJ44" s="286"/>
      <c r="DK44" s="335"/>
      <c r="DL44" s="289"/>
      <c r="DM44" s="290"/>
      <c r="DN44" s="45"/>
      <c r="DO44" s="46"/>
      <c r="DP44" s="46"/>
      <c r="DQ44" s="46"/>
      <c r="DR44" s="46"/>
      <c r="DS44" s="46"/>
      <c r="DT44" s="46"/>
      <c r="DU44" s="46"/>
      <c r="DV44" s="47"/>
      <c r="DW44" s="47"/>
      <c r="DX44" s="48"/>
      <c r="DY44" s="57"/>
      <c r="DZ44" s="40">
        <f t="shared" si="4"/>
        <v>211</v>
      </c>
      <c r="EA44" s="51">
        <v>60</v>
      </c>
      <c r="EB44" s="42">
        <f t="shared" si="5"/>
        <v>12.66</v>
      </c>
      <c r="EC44" s="243"/>
      <c r="ED44" s="186"/>
      <c r="EE44" s="244"/>
      <c r="EF44" s="88"/>
      <c r="EG44" s="89"/>
      <c r="EH44" s="246"/>
    </row>
    <row r="45" spans="2:138" ht="18.399999999999999" customHeight="1" x14ac:dyDescent="0.25">
      <c r="B45" s="43" t="s">
        <v>61</v>
      </c>
      <c r="C45" s="247"/>
      <c r="D45" s="248"/>
      <c r="E45" s="248"/>
      <c r="F45" s="248"/>
      <c r="G45" s="249"/>
      <c r="H45" s="249">
        <v>9</v>
      </c>
      <c r="I45" s="249"/>
      <c r="J45" s="248"/>
      <c r="K45" s="248"/>
      <c r="L45" s="248"/>
      <c r="M45" s="249"/>
      <c r="N45" s="250"/>
      <c r="O45" s="251"/>
      <c r="P45" s="252"/>
      <c r="Q45" s="253"/>
      <c r="R45" s="254"/>
      <c r="S45" s="253"/>
      <c r="T45" s="253"/>
      <c r="U45" s="253">
        <v>9.6</v>
      </c>
      <c r="V45" s="253"/>
      <c r="W45" s="253"/>
      <c r="X45" s="253"/>
      <c r="Y45" s="253"/>
      <c r="Z45" s="331"/>
      <c r="AA45" s="253"/>
      <c r="AB45" s="256"/>
      <c r="AC45" s="257"/>
      <c r="AD45" s="258"/>
      <c r="AE45" s="259"/>
      <c r="AF45" s="258"/>
      <c r="AG45" s="258"/>
      <c r="AH45" s="258">
        <v>7.5</v>
      </c>
      <c r="AI45" s="258">
        <v>14</v>
      </c>
      <c r="AJ45" s="260"/>
      <c r="AK45" s="260"/>
      <c r="AL45" s="260"/>
      <c r="AM45" s="258"/>
      <c r="AN45" s="261"/>
      <c r="AO45" s="262"/>
      <c r="AP45" s="263"/>
      <c r="AQ45" s="263"/>
      <c r="AR45" s="264"/>
      <c r="AS45" s="264">
        <v>9.4</v>
      </c>
      <c r="AT45" s="264"/>
      <c r="AU45" s="265">
        <v>10</v>
      </c>
      <c r="AV45" s="266"/>
      <c r="AW45" s="264"/>
      <c r="AX45" s="264"/>
      <c r="AY45" s="340"/>
      <c r="AZ45" s="58"/>
      <c r="BA45" s="267"/>
      <c r="BB45" s="268"/>
      <c r="BC45" s="269"/>
      <c r="BD45" s="269"/>
      <c r="BE45" s="270"/>
      <c r="BF45" s="270">
        <v>7.5</v>
      </c>
      <c r="BG45" s="270"/>
      <c r="BH45" s="271"/>
      <c r="BI45" s="268"/>
      <c r="BJ45" s="269"/>
      <c r="BK45" s="269"/>
      <c r="BL45" s="272"/>
      <c r="BM45" s="273"/>
      <c r="BN45" s="274"/>
      <c r="BO45" s="275"/>
      <c r="BP45" s="275"/>
      <c r="BQ45" s="276"/>
      <c r="BR45" s="276"/>
      <c r="BS45" s="276">
        <v>9.5</v>
      </c>
      <c r="BT45" s="276"/>
      <c r="BU45" s="276"/>
      <c r="BV45" s="276"/>
      <c r="BW45" s="276"/>
      <c r="BX45" s="276"/>
      <c r="BY45" s="341">
        <v>19.2</v>
      </c>
      <c r="BZ45" s="345"/>
      <c r="CA45" s="44"/>
      <c r="CB45" s="46"/>
      <c r="CC45" s="47"/>
      <c r="CD45" s="47"/>
      <c r="CE45" s="46">
        <v>5</v>
      </c>
      <c r="CF45" s="46">
        <v>7.5</v>
      </c>
      <c r="CG45" s="46"/>
      <c r="CH45" s="46"/>
      <c r="CI45" s="46"/>
      <c r="CJ45" s="46"/>
      <c r="CK45" s="46"/>
      <c r="CL45" s="46"/>
      <c r="CM45" s="57"/>
      <c r="CN45" s="278"/>
      <c r="CO45" s="279"/>
      <c r="CP45" s="263"/>
      <c r="CQ45" s="280"/>
      <c r="CR45" s="281"/>
      <c r="CS45" s="264">
        <v>9.4</v>
      </c>
      <c r="CT45" s="282"/>
      <c r="CU45" s="281">
        <v>9</v>
      </c>
      <c r="CV45" s="265"/>
      <c r="CW45" s="283"/>
      <c r="CX45" s="283"/>
      <c r="CY45" s="340"/>
      <c r="CZ45" s="58"/>
      <c r="DA45" s="284"/>
      <c r="DB45" s="285"/>
      <c r="DC45" s="286"/>
      <c r="DD45" s="285"/>
      <c r="DE45" s="287">
        <v>9</v>
      </c>
      <c r="DF45" s="285"/>
      <c r="DG45" s="285"/>
      <c r="DH45" s="285"/>
      <c r="DI45" s="332"/>
      <c r="DJ45" s="286"/>
      <c r="DK45" s="312"/>
      <c r="DL45" s="289"/>
      <c r="DM45" s="290"/>
      <c r="DN45" s="45"/>
      <c r="DO45" s="46"/>
      <c r="DP45" s="46"/>
      <c r="DQ45" s="46">
        <v>7.5</v>
      </c>
      <c r="DR45" s="46"/>
      <c r="DS45" s="46">
        <v>21</v>
      </c>
      <c r="DT45" s="46"/>
      <c r="DU45" s="46"/>
      <c r="DV45" s="47"/>
      <c r="DW45" s="47"/>
      <c r="DX45" s="48"/>
      <c r="DY45" s="57"/>
      <c r="DZ45" s="40">
        <f t="shared" si="4"/>
        <v>164.10000000000002</v>
      </c>
      <c r="EA45" s="51">
        <v>30</v>
      </c>
      <c r="EB45" s="42">
        <f t="shared" si="5"/>
        <v>4.9230000000000009</v>
      </c>
      <c r="EC45" s="243"/>
      <c r="ED45" s="186"/>
      <c r="EE45" s="244"/>
      <c r="EF45" s="88"/>
      <c r="EG45" s="89"/>
      <c r="EH45" s="246"/>
    </row>
    <row r="46" spans="2:138" ht="18.399999999999999" customHeight="1" x14ac:dyDescent="0.25">
      <c r="B46" s="43" t="s">
        <v>62</v>
      </c>
      <c r="C46" s="247"/>
      <c r="D46" s="248"/>
      <c r="E46" s="248"/>
      <c r="F46" s="248"/>
      <c r="G46" s="249"/>
      <c r="H46" s="249">
        <v>8.6</v>
      </c>
      <c r="I46" s="249"/>
      <c r="J46" s="248"/>
      <c r="K46" s="248"/>
      <c r="L46" s="248"/>
      <c r="M46" s="249"/>
      <c r="N46" s="250"/>
      <c r="O46" s="251"/>
      <c r="P46" s="252"/>
      <c r="Q46" s="253"/>
      <c r="R46" s="254"/>
      <c r="S46" s="253"/>
      <c r="T46" s="253">
        <v>11.5</v>
      </c>
      <c r="U46" s="253">
        <v>7.2</v>
      </c>
      <c r="V46" s="253"/>
      <c r="W46" s="253"/>
      <c r="X46" s="253"/>
      <c r="Y46" s="253"/>
      <c r="Z46" s="253"/>
      <c r="AA46" s="253"/>
      <c r="AB46" s="256"/>
      <c r="AC46" s="257"/>
      <c r="AD46" s="258"/>
      <c r="AE46" s="259"/>
      <c r="AF46" s="258"/>
      <c r="AG46" s="258"/>
      <c r="AH46" s="258">
        <v>7.2</v>
      </c>
      <c r="AI46" s="258">
        <v>7</v>
      </c>
      <c r="AJ46" s="260"/>
      <c r="AK46" s="260"/>
      <c r="AL46" s="260"/>
      <c r="AM46" s="258"/>
      <c r="AN46" s="261"/>
      <c r="AO46" s="262"/>
      <c r="AP46" s="263"/>
      <c r="AQ46" s="263"/>
      <c r="AR46" s="264"/>
      <c r="AS46" s="264">
        <v>7.2</v>
      </c>
      <c r="AT46" s="264"/>
      <c r="AU46" s="300">
        <v>8.5</v>
      </c>
      <c r="AV46" s="266"/>
      <c r="AW46" s="264"/>
      <c r="AX46" s="264"/>
      <c r="AY46" s="264"/>
      <c r="AZ46" s="58"/>
      <c r="BA46" s="267"/>
      <c r="BB46" s="268"/>
      <c r="BC46" s="269"/>
      <c r="BD46" s="269"/>
      <c r="BE46" s="270"/>
      <c r="BF46" s="270">
        <v>3.6</v>
      </c>
      <c r="BG46" s="270"/>
      <c r="BH46" s="271"/>
      <c r="BI46" s="268"/>
      <c r="BJ46" s="269"/>
      <c r="BK46" s="269"/>
      <c r="BL46" s="272"/>
      <c r="BM46" s="273"/>
      <c r="BN46" s="274"/>
      <c r="BO46" s="275"/>
      <c r="BP46" s="275"/>
      <c r="BQ46" s="276"/>
      <c r="BR46" s="276"/>
      <c r="BS46" s="276">
        <v>7</v>
      </c>
      <c r="BT46" s="276"/>
      <c r="BU46" s="276">
        <v>5</v>
      </c>
      <c r="BV46" s="276"/>
      <c r="BW46" s="276"/>
      <c r="BX46" s="276"/>
      <c r="BY46" s="276"/>
      <c r="BZ46" s="345"/>
      <c r="CA46" s="44"/>
      <c r="CB46" s="46"/>
      <c r="CC46" s="47"/>
      <c r="CD46" s="47"/>
      <c r="CE46" s="46"/>
      <c r="CF46" s="46">
        <v>8.3000000000000007</v>
      </c>
      <c r="CG46" s="46"/>
      <c r="CH46" s="46"/>
      <c r="CI46" s="46"/>
      <c r="CJ46" s="46"/>
      <c r="CK46" s="46"/>
      <c r="CL46" s="46"/>
      <c r="CM46" s="57"/>
      <c r="CN46" s="278"/>
      <c r="CO46" s="301"/>
      <c r="CP46" s="263"/>
      <c r="CQ46" s="302"/>
      <c r="CR46" s="281"/>
      <c r="CS46" s="264">
        <v>7.2</v>
      </c>
      <c r="CT46" s="282"/>
      <c r="CU46" s="281">
        <v>9</v>
      </c>
      <c r="CV46" s="300"/>
      <c r="CW46" s="303"/>
      <c r="CX46" s="303"/>
      <c r="CY46" s="264"/>
      <c r="CZ46" s="58"/>
      <c r="DA46" s="284"/>
      <c r="DB46" s="285"/>
      <c r="DC46" s="286"/>
      <c r="DD46" s="285"/>
      <c r="DE46" s="287">
        <v>8.6</v>
      </c>
      <c r="DF46" s="285">
        <v>12</v>
      </c>
      <c r="DG46" s="285"/>
      <c r="DH46" s="285"/>
      <c r="DI46" s="285"/>
      <c r="DJ46" s="286"/>
      <c r="DK46" s="285"/>
      <c r="DL46" s="289"/>
      <c r="DM46" s="290"/>
      <c r="DN46" s="45"/>
      <c r="DO46" s="46"/>
      <c r="DP46" s="46"/>
      <c r="DQ46" s="46">
        <v>7.2</v>
      </c>
      <c r="DR46" s="46"/>
      <c r="DS46" s="46">
        <v>8</v>
      </c>
      <c r="DT46" s="46"/>
      <c r="DU46" s="46"/>
      <c r="DV46" s="47"/>
      <c r="DW46" s="47"/>
      <c r="DX46" s="48"/>
      <c r="DY46" s="57"/>
      <c r="DZ46" s="40">
        <f t="shared" si="4"/>
        <v>133.10000000000002</v>
      </c>
      <c r="EA46" s="51">
        <v>70</v>
      </c>
      <c r="EB46" s="42">
        <f t="shared" si="5"/>
        <v>9.3170000000000019</v>
      </c>
      <c r="EC46" s="243">
        <v>1350</v>
      </c>
      <c r="ED46" s="314">
        <f>DZ44+DZ45+DZ46+DZ47+DZ48+DZ49+DZ50+DZ51+DZ52+AVERAGE(DZ44:DZ51)</f>
        <v>1090.125</v>
      </c>
      <c r="EE46" s="244">
        <f>ED46/EC46%</f>
        <v>80.75</v>
      </c>
      <c r="EF46" s="88"/>
      <c r="EG46" s="89"/>
      <c r="EH46" s="246"/>
    </row>
    <row r="47" spans="2:138" ht="18.399999999999999" customHeight="1" x14ac:dyDescent="0.25">
      <c r="B47" s="43" t="s">
        <v>63</v>
      </c>
      <c r="C47" s="247"/>
      <c r="D47" s="248"/>
      <c r="E47" s="248"/>
      <c r="F47" s="248"/>
      <c r="G47" s="249"/>
      <c r="H47" s="249"/>
      <c r="I47" s="249"/>
      <c r="J47" s="248"/>
      <c r="K47" s="248"/>
      <c r="L47" s="248"/>
      <c r="M47" s="249"/>
      <c r="N47" s="250"/>
      <c r="O47" s="251"/>
      <c r="P47" s="252"/>
      <c r="Q47" s="253"/>
      <c r="R47" s="255"/>
      <c r="S47" s="253"/>
      <c r="T47" s="253"/>
      <c r="U47" s="253"/>
      <c r="V47" s="253"/>
      <c r="W47" s="253"/>
      <c r="X47" s="253"/>
      <c r="Y47" s="253"/>
      <c r="Z47" s="195"/>
      <c r="AA47" s="253"/>
      <c r="AB47" s="256"/>
      <c r="AC47" s="257"/>
      <c r="AD47" s="258"/>
      <c r="AE47" s="259"/>
      <c r="AF47" s="258"/>
      <c r="AG47" s="258">
        <v>48.6</v>
      </c>
      <c r="AH47" s="258"/>
      <c r="AI47" s="258"/>
      <c r="AJ47" s="260"/>
      <c r="AK47" s="260"/>
      <c r="AL47" s="260"/>
      <c r="AM47" s="258"/>
      <c r="AN47" s="261"/>
      <c r="AO47" s="262"/>
      <c r="AP47" s="263"/>
      <c r="AQ47" s="263"/>
      <c r="AR47" s="264"/>
      <c r="AS47" s="264">
        <v>30</v>
      </c>
      <c r="AT47" s="264"/>
      <c r="AU47" s="265"/>
      <c r="AV47" s="266"/>
      <c r="AW47" s="264"/>
      <c r="AX47" s="264"/>
      <c r="AY47" s="264"/>
      <c r="AZ47" s="58"/>
      <c r="BA47" s="267"/>
      <c r="BB47" s="268"/>
      <c r="BC47" s="269"/>
      <c r="BD47" s="269"/>
      <c r="BE47" s="270"/>
      <c r="BF47" s="270"/>
      <c r="BG47" s="270"/>
      <c r="BH47" s="271"/>
      <c r="BI47" s="268"/>
      <c r="BJ47" s="269"/>
      <c r="BK47" s="269"/>
      <c r="BL47" s="272"/>
      <c r="BM47" s="273"/>
      <c r="BN47" s="274"/>
      <c r="BO47" s="275"/>
      <c r="BP47" s="275"/>
      <c r="BQ47" s="276"/>
      <c r="BR47" s="276"/>
      <c r="BS47" s="276"/>
      <c r="BT47" s="276"/>
      <c r="BU47" s="276"/>
      <c r="BV47" s="276"/>
      <c r="BW47" s="276"/>
      <c r="BX47" s="276"/>
      <c r="BY47" s="276"/>
      <c r="BZ47" s="345"/>
      <c r="CA47" s="44"/>
      <c r="CB47" s="46"/>
      <c r="CC47" s="47"/>
      <c r="CD47" s="47"/>
      <c r="CE47" s="46"/>
      <c r="CF47" s="46">
        <v>48.75</v>
      </c>
      <c r="CG47" s="46"/>
      <c r="CH47" s="46"/>
      <c r="CI47" s="46"/>
      <c r="CJ47" s="46"/>
      <c r="CK47" s="46"/>
      <c r="CL47" s="46"/>
      <c r="CM47" s="57"/>
      <c r="CN47" s="278"/>
      <c r="CO47" s="279"/>
      <c r="CP47" s="263"/>
      <c r="CQ47" s="280"/>
      <c r="CR47" s="281"/>
      <c r="CS47" s="264">
        <v>30</v>
      </c>
      <c r="CT47" s="282"/>
      <c r="CU47" s="281"/>
      <c r="CV47" s="265"/>
      <c r="CW47" s="283"/>
      <c r="CX47" s="283"/>
      <c r="CY47" s="264"/>
      <c r="CZ47" s="58"/>
      <c r="DA47" s="284"/>
      <c r="DB47" s="285"/>
      <c r="DC47" s="286"/>
      <c r="DD47" s="285"/>
      <c r="DE47" s="287"/>
      <c r="DF47" s="285"/>
      <c r="DG47" s="285"/>
      <c r="DH47" s="285"/>
      <c r="DI47" s="239"/>
      <c r="DJ47" s="286"/>
      <c r="DK47" s="239"/>
      <c r="DL47" s="289"/>
      <c r="DM47" s="290"/>
      <c r="DN47" s="45"/>
      <c r="DO47" s="46"/>
      <c r="DP47" s="46"/>
      <c r="DQ47" s="46"/>
      <c r="DR47" s="46"/>
      <c r="DS47" s="46"/>
      <c r="DT47" s="46"/>
      <c r="DU47" s="46"/>
      <c r="DV47" s="47"/>
      <c r="DW47" s="47"/>
      <c r="DX47" s="48"/>
      <c r="DY47" s="57"/>
      <c r="DZ47" s="40">
        <f t="shared" si="4"/>
        <v>157.35</v>
      </c>
      <c r="EA47" s="51">
        <v>27</v>
      </c>
      <c r="EB47" s="42">
        <f t="shared" si="5"/>
        <v>4.2484500000000001</v>
      </c>
      <c r="EC47" s="243"/>
      <c r="ED47" s="186"/>
      <c r="EE47" s="244"/>
      <c r="EF47" s="88"/>
      <c r="EG47" s="89"/>
      <c r="EH47" s="246"/>
    </row>
    <row r="48" spans="2:138" ht="18.399999999999999" customHeight="1" x14ac:dyDescent="0.25">
      <c r="B48" s="43" t="s">
        <v>64</v>
      </c>
      <c r="C48" s="247"/>
      <c r="D48" s="248"/>
      <c r="E48" s="248"/>
      <c r="F48" s="248"/>
      <c r="G48" s="249"/>
      <c r="H48" s="249"/>
      <c r="I48" s="249"/>
      <c r="J48" s="248"/>
      <c r="K48" s="248"/>
      <c r="L48" s="248"/>
      <c r="M48" s="249"/>
      <c r="N48" s="250"/>
      <c r="O48" s="251"/>
      <c r="P48" s="252"/>
      <c r="Q48" s="253"/>
      <c r="R48" s="255"/>
      <c r="S48" s="253"/>
      <c r="T48" s="253"/>
      <c r="U48" s="253"/>
      <c r="V48" s="253"/>
      <c r="W48" s="253"/>
      <c r="X48" s="253"/>
      <c r="Y48" s="253"/>
      <c r="Z48" s="305"/>
      <c r="AA48" s="253"/>
      <c r="AB48" s="256"/>
      <c r="AC48" s="257"/>
      <c r="AD48" s="258"/>
      <c r="AE48" s="259"/>
      <c r="AF48" s="258"/>
      <c r="AG48" s="258"/>
      <c r="AH48" s="258"/>
      <c r="AI48" s="258"/>
      <c r="AJ48" s="260"/>
      <c r="AK48" s="260"/>
      <c r="AL48" s="260"/>
      <c r="AM48" s="258"/>
      <c r="AN48" s="261"/>
      <c r="AO48" s="262"/>
      <c r="AP48" s="263"/>
      <c r="AQ48" s="263"/>
      <c r="AR48" s="264"/>
      <c r="AS48" s="264"/>
      <c r="AT48" s="264"/>
      <c r="AU48" s="294"/>
      <c r="AV48" s="266"/>
      <c r="AW48" s="264"/>
      <c r="AX48" s="264"/>
      <c r="AY48" s="264"/>
      <c r="AZ48" s="58"/>
      <c r="BA48" s="267"/>
      <c r="BB48" s="268"/>
      <c r="BC48" s="269"/>
      <c r="BD48" s="269"/>
      <c r="BE48" s="270"/>
      <c r="BF48" s="270"/>
      <c r="BG48" s="270"/>
      <c r="BH48" s="271"/>
      <c r="BI48" s="268"/>
      <c r="BJ48" s="269"/>
      <c r="BK48" s="269"/>
      <c r="BL48" s="272"/>
      <c r="BM48" s="273"/>
      <c r="BN48" s="274"/>
      <c r="BO48" s="275"/>
      <c r="BP48" s="275"/>
      <c r="BQ48" s="276"/>
      <c r="BR48" s="276">
        <v>33</v>
      </c>
      <c r="BS48" s="276"/>
      <c r="BT48" s="276"/>
      <c r="BU48" s="276"/>
      <c r="BV48" s="276"/>
      <c r="BW48" s="276"/>
      <c r="BX48" s="276"/>
      <c r="BY48" s="276"/>
      <c r="BZ48" s="345"/>
      <c r="CA48" s="44"/>
      <c r="CB48" s="46"/>
      <c r="CC48" s="47"/>
      <c r="CD48" s="47"/>
      <c r="CE48" s="46"/>
      <c r="CF48" s="46"/>
      <c r="CG48" s="46"/>
      <c r="CH48" s="46"/>
      <c r="CI48" s="46"/>
      <c r="CJ48" s="46"/>
      <c r="CK48" s="46"/>
      <c r="CL48" s="46"/>
      <c r="CM48" s="57"/>
      <c r="CN48" s="278"/>
      <c r="CO48" s="296"/>
      <c r="CP48" s="263"/>
      <c r="CQ48" s="297"/>
      <c r="CR48" s="281"/>
      <c r="CS48" s="264"/>
      <c r="CT48" s="282"/>
      <c r="CU48" s="281"/>
      <c r="CV48" s="294"/>
      <c r="CW48" s="298"/>
      <c r="CX48" s="298"/>
      <c r="CY48" s="264"/>
      <c r="CZ48" s="58"/>
      <c r="DA48" s="284"/>
      <c r="DB48" s="285"/>
      <c r="DC48" s="286"/>
      <c r="DD48" s="285"/>
      <c r="DE48" s="287"/>
      <c r="DF48" s="285"/>
      <c r="DG48" s="285"/>
      <c r="DH48" s="285"/>
      <c r="DI48" s="336"/>
      <c r="DJ48" s="286"/>
      <c r="DK48" s="304"/>
      <c r="DL48" s="289"/>
      <c r="DM48" s="290"/>
      <c r="DN48" s="45"/>
      <c r="DO48" s="46"/>
      <c r="DP48" s="46"/>
      <c r="DQ48" s="46"/>
      <c r="DR48" s="46"/>
      <c r="DS48" s="46"/>
      <c r="DT48" s="46"/>
      <c r="DU48" s="46"/>
      <c r="DV48" s="47"/>
      <c r="DW48" s="47"/>
      <c r="DX48" s="48"/>
      <c r="DY48" s="57"/>
      <c r="DZ48" s="40">
        <f t="shared" si="4"/>
        <v>33</v>
      </c>
      <c r="EA48" s="51">
        <v>162.5</v>
      </c>
      <c r="EB48" s="42">
        <f t="shared" si="5"/>
        <v>5.3624999999999998</v>
      </c>
      <c r="EC48" s="243"/>
      <c r="ED48" s="186"/>
      <c r="EE48" s="244"/>
      <c r="EF48" s="88"/>
      <c r="EG48" s="89"/>
      <c r="EH48" s="246"/>
    </row>
    <row r="49" spans="2:138" ht="18.399999999999999" customHeight="1" x14ac:dyDescent="0.25">
      <c r="B49" s="43" t="s">
        <v>65</v>
      </c>
      <c r="C49" s="247"/>
      <c r="D49" s="248"/>
      <c r="E49" s="248"/>
      <c r="F49" s="248"/>
      <c r="G49" s="249"/>
      <c r="H49" s="249"/>
      <c r="I49" s="292"/>
      <c r="J49" s="248"/>
      <c r="K49" s="248"/>
      <c r="L49" s="248"/>
      <c r="M49" s="249"/>
      <c r="N49" s="250"/>
      <c r="O49" s="251"/>
      <c r="P49" s="252"/>
      <c r="Q49" s="253"/>
      <c r="R49" s="255"/>
      <c r="S49" s="253"/>
      <c r="T49" s="253"/>
      <c r="U49" s="253"/>
      <c r="V49" s="293"/>
      <c r="W49" s="253"/>
      <c r="X49" s="253"/>
      <c r="Y49" s="253"/>
      <c r="Z49" s="253"/>
      <c r="AA49" s="253"/>
      <c r="AB49" s="256"/>
      <c r="AC49" s="257"/>
      <c r="AD49" s="258"/>
      <c r="AE49" s="259"/>
      <c r="AF49" s="258"/>
      <c r="AG49" s="258"/>
      <c r="AH49" s="258">
        <v>6.75</v>
      </c>
      <c r="AI49" s="258"/>
      <c r="AJ49" s="260"/>
      <c r="AK49" s="260"/>
      <c r="AL49" s="260"/>
      <c r="AM49" s="258"/>
      <c r="AN49" s="261"/>
      <c r="AO49" s="262"/>
      <c r="AP49" s="263"/>
      <c r="AQ49" s="263"/>
      <c r="AR49" s="264"/>
      <c r="AS49" s="264"/>
      <c r="AT49" s="264"/>
      <c r="AU49" s="265"/>
      <c r="AV49" s="266"/>
      <c r="AW49" s="264"/>
      <c r="AX49" s="264"/>
      <c r="AY49" s="264"/>
      <c r="AZ49" s="58"/>
      <c r="BA49" s="267"/>
      <c r="BB49" s="268"/>
      <c r="BC49" s="269"/>
      <c r="BD49" s="269"/>
      <c r="BE49" s="270"/>
      <c r="BF49" s="270"/>
      <c r="BG49" s="295"/>
      <c r="BH49" s="271"/>
      <c r="BI49" s="268"/>
      <c r="BJ49" s="269"/>
      <c r="BK49" s="269"/>
      <c r="BL49" s="272"/>
      <c r="BM49" s="273"/>
      <c r="BN49" s="274"/>
      <c r="BO49" s="275"/>
      <c r="BP49" s="275"/>
      <c r="BQ49" s="276"/>
      <c r="BR49" s="276"/>
      <c r="BS49" s="276"/>
      <c r="BT49" s="276"/>
      <c r="BU49" s="276"/>
      <c r="BV49" s="276"/>
      <c r="BW49" s="276"/>
      <c r="BX49" s="276"/>
      <c r="BY49" s="276"/>
      <c r="BZ49" s="345"/>
      <c r="CA49" s="44"/>
      <c r="CB49" s="46"/>
      <c r="CC49" s="47"/>
      <c r="CD49" s="47"/>
      <c r="CE49" s="46"/>
      <c r="CF49" s="46"/>
      <c r="CG49" s="46"/>
      <c r="CH49" s="53"/>
      <c r="CI49" s="46"/>
      <c r="CJ49" s="46"/>
      <c r="CK49" s="46"/>
      <c r="CL49" s="46"/>
      <c r="CM49" s="57"/>
      <c r="CN49" s="278"/>
      <c r="CO49" s="279"/>
      <c r="CP49" s="263"/>
      <c r="CQ49" s="280"/>
      <c r="CR49" s="281"/>
      <c r="CS49" s="264"/>
      <c r="CT49" s="282"/>
      <c r="CU49" s="281"/>
      <c r="CV49" s="265"/>
      <c r="CW49" s="283"/>
      <c r="CX49" s="283"/>
      <c r="CY49" s="264"/>
      <c r="CZ49" s="58"/>
      <c r="DA49" s="284"/>
      <c r="DB49" s="285"/>
      <c r="DC49" s="286"/>
      <c r="DD49" s="285"/>
      <c r="DE49" s="287"/>
      <c r="DF49" s="285"/>
      <c r="DG49" s="285"/>
      <c r="DH49" s="285"/>
      <c r="DI49" s="285"/>
      <c r="DJ49" s="286"/>
      <c r="DK49" s="285"/>
      <c r="DL49" s="289"/>
      <c r="DM49" s="290"/>
      <c r="DN49" s="45"/>
      <c r="DO49" s="46"/>
      <c r="DP49" s="46"/>
      <c r="DQ49" s="46"/>
      <c r="DR49" s="46"/>
      <c r="DS49" s="46"/>
      <c r="DT49" s="53"/>
      <c r="DU49" s="46"/>
      <c r="DV49" s="47"/>
      <c r="DW49" s="47"/>
      <c r="DX49" s="48"/>
      <c r="DY49" s="57"/>
      <c r="DZ49" s="40">
        <f t="shared" si="4"/>
        <v>6.75</v>
      </c>
      <c r="EA49" s="51">
        <v>138.46</v>
      </c>
      <c r="EB49" s="42">
        <f t="shared" si="5"/>
        <v>0.93460500000000002</v>
      </c>
      <c r="EC49" s="243"/>
      <c r="ED49" s="186"/>
      <c r="EE49" s="244"/>
      <c r="EF49" s="88"/>
      <c r="EG49" s="89"/>
      <c r="EH49" s="246"/>
    </row>
    <row r="50" spans="2:138" ht="18.399999999999999" customHeight="1" x14ac:dyDescent="0.25">
      <c r="B50" s="43" t="s">
        <v>181</v>
      </c>
      <c r="C50" s="247"/>
      <c r="D50" s="248"/>
      <c r="E50" s="248"/>
      <c r="F50" s="248"/>
      <c r="G50" s="249"/>
      <c r="H50" s="249"/>
      <c r="I50" s="349"/>
      <c r="J50" s="248"/>
      <c r="K50" s="248"/>
      <c r="L50" s="248"/>
      <c r="M50" s="249"/>
      <c r="N50" s="250"/>
      <c r="O50" s="251"/>
      <c r="P50" s="252"/>
      <c r="Q50" s="253"/>
      <c r="R50" s="255"/>
      <c r="S50" s="253"/>
      <c r="T50" s="253">
        <v>33.9</v>
      </c>
      <c r="U50" s="253"/>
      <c r="V50" s="350"/>
      <c r="W50" s="253"/>
      <c r="X50" s="253"/>
      <c r="Y50" s="253"/>
      <c r="Z50" s="195"/>
      <c r="AA50" s="253"/>
      <c r="AB50" s="256"/>
      <c r="AC50" s="257"/>
      <c r="AD50" s="258"/>
      <c r="AE50" s="259"/>
      <c r="AF50" s="258"/>
      <c r="AG50" s="258"/>
      <c r="AH50" s="258"/>
      <c r="AI50" s="258"/>
      <c r="AJ50" s="260"/>
      <c r="AK50" s="260"/>
      <c r="AL50" s="260"/>
      <c r="AM50" s="258"/>
      <c r="AN50" s="261"/>
      <c r="AO50" s="262"/>
      <c r="AP50" s="263"/>
      <c r="AQ50" s="263"/>
      <c r="AR50" s="264"/>
      <c r="AS50" s="264"/>
      <c r="AT50" s="264"/>
      <c r="AU50" s="300"/>
      <c r="AV50" s="266"/>
      <c r="AW50" s="264"/>
      <c r="AX50" s="264"/>
      <c r="AY50" s="264"/>
      <c r="AZ50" s="58"/>
      <c r="BA50" s="267"/>
      <c r="BB50" s="268"/>
      <c r="BC50" s="269"/>
      <c r="BD50" s="269"/>
      <c r="BE50" s="270">
        <v>47</v>
      </c>
      <c r="BF50" s="270"/>
      <c r="BG50" s="351"/>
      <c r="BH50" s="271"/>
      <c r="BI50" s="268"/>
      <c r="BJ50" s="269"/>
      <c r="BK50" s="269"/>
      <c r="BL50" s="272"/>
      <c r="BM50" s="273"/>
      <c r="BN50" s="274"/>
      <c r="BO50" s="275"/>
      <c r="BP50" s="275"/>
      <c r="BQ50" s="276"/>
      <c r="BR50" s="276"/>
      <c r="BS50" s="276"/>
      <c r="BT50" s="276"/>
      <c r="BU50" s="276"/>
      <c r="BV50" s="276"/>
      <c r="BW50" s="276"/>
      <c r="BX50" s="276"/>
      <c r="BY50" s="276"/>
      <c r="BZ50" s="345"/>
      <c r="CA50" s="44"/>
      <c r="CB50" s="46"/>
      <c r="CC50" s="47"/>
      <c r="CD50" s="47"/>
      <c r="CE50" s="46"/>
      <c r="CF50" s="46"/>
      <c r="CG50" s="46"/>
      <c r="CH50" s="59"/>
      <c r="CI50" s="46"/>
      <c r="CJ50" s="46"/>
      <c r="CK50" s="46"/>
      <c r="CL50" s="46"/>
      <c r="CM50" s="57"/>
      <c r="CN50" s="278"/>
      <c r="CO50" s="301"/>
      <c r="CP50" s="263"/>
      <c r="CQ50" s="302"/>
      <c r="CR50" s="281"/>
      <c r="CS50" s="264"/>
      <c r="CT50" s="282"/>
      <c r="CU50" s="281"/>
      <c r="CV50" s="300"/>
      <c r="CW50" s="303"/>
      <c r="CX50" s="303"/>
      <c r="CY50" s="264"/>
      <c r="CZ50" s="58"/>
      <c r="DA50" s="284"/>
      <c r="DB50" s="285"/>
      <c r="DC50" s="286"/>
      <c r="DD50" s="285"/>
      <c r="DE50" s="287"/>
      <c r="DF50" s="285"/>
      <c r="DG50" s="285">
        <v>47</v>
      </c>
      <c r="DH50" s="285"/>
      <c r="DI50" s="239"/>
      <c r="DJ50" s="286"/>
      <c r="DK50" s="239"/>
      <c r="DL50" s="289"/>
      <c r="DM50" s="290"/>
      <c r="DN50" s="45"/>
      <c r="DO50" s="46"/>
      <c r="DP50" s="46"/>
      <c r="DQ50" s="46"/>
      <c r="DR50" s="46"/>
      <c r="DS50" s="46"/>
      <c r="DT50" s="59"/>
      <c r="DU50" s="46"/>
      <c r="DV50" s="47"/>
      <c r="DW50" s="47"/>
      <c r="DX50" s="48"/>
      <c r="DY50" s="57"/>
      <c r="DZ50" s="40">
        <f t="shared" si="4"/>
        <v>127.9</v>
      </c>
      <c r="EA50" s="51">
        <v>100</v>
      </c>
      <c r="EB50" s="42">
        <f t="shared" si="5"/>
        <v>12.79</v>
      </c>
      <c r="EC50" s="243"/>
      <c r="ED50" s="186"/>
      <c r="EE50" s="244"/>
      <c r="EF50" s="88"/>
      <c r="EG50" s="89"/>
      <c r="EH50" s="246"/>
    </row>
    <row r="51" spans="2:138" ht="18.399999999999999" customHeight="1" x14ac:dyDescent="0.25">
      <c r="B51" s="43" t="s">
        <v>67</v>
      </c>
      <c r="C51" s="247"/>
      <c r="D51" s="248"/>
      <c r="E51" s="248"/>
      <c r="F51" s="248"/>
      <c r="G51" s="249"/>
      <c r="H51" s="249"/>
      <c r="I51" s="250"/>
      <c r="J51" s="248"/>
      <c r="K51" s="248"/>
      <c r="L51" s="248"/>
      <c r="M51" s="249"/>
      <c r="N51" s="352"/>
      <c r="O51" s="251"/>
      <c r="P51" s="252"/>
      <c r="Q51" s="253"/>
      <c r="R51" s="255"/>
      <c r="S51" s="253"/>
      <c r="T51" s="253"/>
      <c r="U51" s="253"/>
      <c r="V51" s="353"/>
      <c r="W51" s="253"/>
      <c r="X51" s="253"/>
      <c r="Y51" s="253"/>
      <c r="Z51" s="305"/>
      <c r="AA51" s="253"/>
      <c r="AB51" s="256"/>
      <c r="AC51" s="257"/>
      <c r="AD51" s="258"/>
      <c r="AE51" s="259"/>
      <c r="AF51" s="258"/>
      <c r="AG51" s="258"/>
      <c r="AH51" s="258"/>
      <c r="AI51" s="258"/>
      <c r="AJ51" s="260"/>
      <c r="AK51" s="260"/>
      <c r="AL51" s="260"/>
      <c r="AM51" s="258"/>
      <c r="AN51" s="261"/>
      <c r="AO51" s="262"/>
      <c r="AP51" s="263"/>
      <c r="AQ51" s="263"/>
      <c r="AR51" s="264"/>
      <c r="AS51" s="264"/>
      <c r="AT51" s="264">
        <v>42.6</v>
      </c>
      <c r="AU51" s="318"/>
      <c r="AV51" s="266"/>
      <c r="AW51" s="264"/>
      <c r="AX51" s="264"/>
      <c r="AY51" s="264"/>
      <c r="AZ51" s="58"/>
      <c r="BA51" s="267"/>
      <c r="BB51" s="268"/>
      <c r="BC51" s="269"/>
      <c r="BD51" s="269"/>
      <c r="BE51" s="270"/>
      <c r="BF51" s="270"/>
      <c r="BG51" s="354"/>
      <c r="BH51" s="271"/>
      <c r="BI51" s="268"/>
      <c r="BJ51" s="269"/>
      <c r="BK51" s="269"/>
      <c r="BL51" s="355"/>
      <c r="BM51" s="273"/>
      <c r="BN51" s="274"/>
      <c r="BO51" s="275"/>
      <c r="BP51" s="275"/>
      <c r="BQ51" s="276"/>
      <c r="BR51" s="276"/>
      <c r="BS51" s="276"/>
      <c r="BT51" s="276"/>
      <c r="BU51" s="276"/>
      <c r="BV51" s="276"/>
      <c r="BW51" s="276"/>
      <c r="BX51" s="276"/>
      <c r="BY51" s="276"/>
      <c r="BZ51" s="345"/>
      <c r="CA51" s="44"/>
      <c r="CB51" s="46"/>
      <c r="CC51" s="47"/>
      <c r="CD51" s="47"/>
      <c r="CE51" s="46"/>
      <c r="CF51" s="46"/>
      <c r="CG51" s="46"/>
      <c r="CH51" s="48"/>
      <c r="CI51" s="46"/>
      <c r="CJ51" s="46"/>
      <c r="CK51" s="46"/>
      <c r="CL51" s="46"/>
      <c r="CM51" s="57"/>
      <c r="CN51" s="278"/>
      <c r="CO51" s="319"/>
      <c r="CP51" s="263"/>
      <c r="CQ51" s="320"/>
      <c r="CR51" s="281">
        <v>42.6</v>
      </c>
      <c r="CS51" s="264"/>
      <c r="CT51" s="282"/>
      <c r="CU51" s="281"/>
      <c r="CV51" s="318"/>
      <c r="CW51" s="321"/>
      <c r="CX51" s="321"/>
      <c r="CY51" s="264"/>
      <c r="CZ51" s="58"/>
      <c r="DA51" s="284"/>
      <c r="DB51" s="285"/>
      <c r="DC51" s="286"/>
      <c r="DD51" s="285"/>
      <c r="DE51" s="287"/>
      <c r="DF51" s="285"/>
      <c r="DG51" s="285"/>
      <c r="DH51" s="285"/>
      <c r="DI51" s="336"/>
      <c r="DJ51" s="286"/>
      <c r="DK51" s="304"/>
      <c r="DL51" s="289"/>
      <c r="DM51" s="290"/>
      <c r="DN51" s="45"/>
      <c r="DO51" s="46"/>
      <c r="DP51" s="46"/>
      <c r="DQ51" s="46"/>
      <c r="DR51" s="46">
        <v>42.6</v>
      </c>
      <c r="DS51" s="46"/>
      <c r="DT51" s="48"/>
      <c r="DU51" s="46"/>
      <c r="DV51" s="47"/>
      <c r="DW51" s="47"/>
      <c r="DX51" s="60"/>
      <c r="DY51" s="57"/>
      <c r="DZ51" s="40">
        <f t="shared" si="4"/>
        <v>127.80000000000001</v>
      </c>
      <c r="EA51" s="51">
        <v>70</v>
      </c>
      <c r="EB51" s="42">
        <f t="shared" si="5"/>
        <v>8.9459999999999997</v>
      </c>
      <c r="EC51" s="243"/>
      <c r="ED51" s="186"/>
      <c r="EE51" s="244"/>
      <c r="EF51" s="88"/>
      <c r="EG51" s="89"/>
      <c r="EH51" s="246"/>
    </row>
    <row r="52" spans="2:138" ht="18.399999999999999" customHeight="1" x14ac:dyDescent="0.25">
      <c r="B52" s="43" t="s">
        <v>68</v>
      </c>
      <c r="C52" s="247"/>
      <c r="D52" s="248"/>
      <c r="E52" s="248"/>
      <c r="F52" s="248"/>
      <c r="G52" s="249"/>
      <c r="H52" s="249"/>
      <c r="I52" s="356"/>
      <c r="J52" s="248"/>
      <c r="K52" s="248"/>
      <c r="L52" s="248"/>
      <c r="M52" s="249"/>
      <c r="N52" s="357"/>
      <c r="O52" s="251"/>
      <c r="P52" s="252"/>
      <c r="Q52" s="253"/>
      <c r="R52" s="255"/>
      <c r="S52" s="253"/>
      <c r="T52" s="253"/>
      <c r="U52" s="253"/>
      <c r="V52" s="358"/>
      <c r="W52" s="253"/>
      <c r="X52" s="253"/>
      <c r="Y52" s="253"/>
      <c r="Z52" s="253"/>
      <c r="AA52" s="253"/>
      <c r="AB52" s="256"/>
      <c r="AC52" s="257"/>
      <c r="AD52" s="258"/>
      <c r="AE52" s="259"/>
      <c r="AF52" s="258"/>
      <c r="AG52" s="258"/>
      <c r="AH52" s="258"/>
      <c r="AI52" s="258"/>
      <c r="AJ52" s="260"/>
      <c r="AK52" s="260"/>
      <c r="AL52" s="260"/>
      <c r="AM52" s="258"/>
      <c r="AN52" s="261"/>
      <c r="AO52" s="262"/>
      <c r="AP52" s="263"/>
      <c r="AQ52" s="263"/>
      <c r="AR52" s="264"/>
      <c r="AS52" s="264"/>
      <c r="AT52" s="264"/>
      <c r="AU52" s="318"/>
      <c r="AV52" s="266"/>
      <c r="AW52" s="264"/>
      <c r="AX52" s="264"/>
      <c r="AY52" s="264"/>
      <c r="AZ52" s="58"/>
      <c r="BA52" s="267"/>
      <c r="BB52" s="268"/>
      <c r="BC52" s="269"/>
      <c r="BD52" s="269"/>
      <c r="BE52" s="270"/>
      <c r="BF52" s="270"/>
      <c r="BG52" s="359"/>
      <c r="BH52" s="271"/>
      <c r="BI52" s="268"/>
      <c r="BJ52" s="269"/>
      <c r="BK52" s="269"/>
      <c r="BL52" s="272"/>
      <c r="BM52" s="273"/>
      <c r="BN52" s="274">
        <v>9</v>
      </c>
      <c r="BO52" s="275"/>
      <c r="BP52" s="275"/>
      <c r="BQ52" s="276"/>
      <c r="BR52" s="276"/>
      <c r="BS52" s="276"/>
      <c r="BT52" s="276"/>
      <c r="BU52" s="276"/>
      <c r="BV52" s="276"/>
      <c r="BW52" s="276"/>
      <c r="BX52" s="276"/>
      <c r="BY52" s="276"/>
      <c r="BZ52" s="345"/>
      <c r="CA52" s="44"/>
      <c r="CB52" s="46"/>
      <c r="CC52" s="47"/>
      <c r="CD52" s="47"/>
      <c r="CE52" s="46"/>
      <c r="CF52" s="46"/>
      <c r="CG52" s="46"/>
      <c r="CH52" s="61"/>
      <c r="CI52" s="46"/>
      <c r="CJ52" s="46"/>
      <c r="CK52" s="46"/>
      <c r="CL52" s="46"/>
      <c r="CM52" s="57"/>
      <c r="CN52" s="278"/>
      <c r="CO52" s="319"/>
      <c r="CP52" s="263"/>
      <c r="CQ52" s="320"/>
      <c r="CR52" s="281"/>
      <c r="CS52" s="264"/>
      <c r="CT52" s="282"/>
      <c r="CU52" s="281"/>
      <c r="CV52" s="318"/>
      <c r="CW52" s="321"/>
      <c r="CX52" s="321"/>
      <c r="CY52" s="264"/>
      <c r="CZ52" s="58"/>
      <c r="DA52" s="284"/>
      <c r="DB52" s="285"/>
      <c r="DC52" s="286"/>
      <c r="DD52" s="285"/>
      <c r="DE52" s="287"/>
      <c r="DF52" s="285"/>
      <c r="DG52" s="285"/>
      <c r="DH52" s="285"/>
      <c r="DI52" s="285"/>
      <c r="DJ52" s="286"/>
      <c r="DK52" s="285"/>
      <c r="DL52" s="289"/>
      <c r="DM52" s="290"/>
      <c r="DN52" s="45"/>
      <c r="DO52" s="46"/>
      <c r="DP52" s="46"/>
      <c r="DQ52" s="46"/>
      <c r="DR52" s="46"/>
      <c r="DS52" s="46"/>
      <c r="DT52" s="61"/>
      <c r="DU52" s="46"/>
      <c r="DV52" s="47"/>
      <c r="DW52" s="47"/>
      <c r="DX52" s="48"/>
      <c r="DY52" s="57"/>
      <c r="DZ52" s="40">
        <f t="shared" si="4"/>
        <v>9</v>
      </c>
      <c r="EA52" s="51">
        <v>38</v>
      </c>
      <c r="EB52" s="42">
        <f t="shared" si="5"/>
        <v>0.34200000000000003</v>
      </c>
      <c r="EC52" s="243"/>
      <c r="ED52" s="186"/>
      <c r="EE52" s="244"/>
      <c r="EF52" s="88"/>
      <c r="EG52" s="89"/>
      <c r="EH52" s="246"/>
    </row>
    <row r="53" spans="2:138" ht="18.399999999999999" customHeight="1" x14ac:dyDescent="0.25">
      <c r="B53" s="43" t="s">
        <v>69</v>
      </c>
      <c r="C53" s="247"/>
      <c r="D53" s="248"/>
      <c r="E53" s="248"/>
      <c r="F53" s="248"/>
      <c r="G53" s="249"/>
      <c r="H53" s="249"/>
      <c r="I53" s="360"/>
      <c r="J53" s="248"/>
      <c r="K53" s="248"/>
      <c r="L53" s="248"/>
      <c r="M53" s="249"/>
      <c r="N53" s="250"/>
      <c r="O53" s="251"/>
      <c r="P53" s="252"/>
      <c r="Q53" s="253"/>
      <c r="R53" s="255"/>
      <c r="S53" s="253"/>
      <c r="T53" s="253"/>
      <c r="U53" s="253"/>
      <c r="V53" s="361"/>
      <c r="W53" s="253"/>
      <c r="X53" s="253"/>
      <c r="Y53" s="253"/>
      <c r="Z53" s="305"/>
      <c r="AA53" s="253"/>
      <c r="AB53" s="256"/>
      <c r="AC53" s="257"/>
      <c r="AD53" s="258"/>
      <c r="AE53" s="259"/>
      <c r="AF53" s="258">
        <v>100</v>
      </c>
      <c r="AG53" s="258"/>
      <c r="AH53" s="258"/>
      <c r="AI53" s="258"/>
      <c r="AJ53" s="260"/>
      <c r="AK53" s="260"/>
      <c r="AL53" s="260"/>
      <c r="AM53" s="258"/>
      <c r="AN53" s="261"/>
      <c r="AO53" s="262"/>
      <c r="AP53" s="263"/>
      <c r="AQ53" s="263"/>
      <c r="AR53" s="264"/>
      <c r="AS53" s="264"/>
      <c r="AT53" s="264"/>
      <c r="AU53" s="318"/>
      <c r="AV53" s="266">
        <v>130</v>
      </c>
      <c r="AW53" s="264"/>
      <c r="AX53" s="264"/>
      <c r="AY53" s="264"/>
      <c r="AZ53" s="58"/>
      <c r="BA53" s="267"/>
      <c r="BB53" s="268"/>
      <c r="BC53" s="269"/>
      <c r="BD53" s="269"/>
      <c r="BE53" s="270"/>
      <c r="BF53" s="270"/>
      <c r="BG53" s="362"/>
      <c r="BH53" s="271"/>
      <c r="BI53" s="268"/>
      <c r="BJ53" s="269"/>
      <c r="BK53" s="269"/>
      <c r="BL53" s="272"/>
      <c r="BM53" s="273"/>
      <c r="BN53" s="274"/>
      <c r="BO53" s="275"/>
      <c r="BP53" s="275"/>
      <c r="BQ53" s="276"/>
      <c r="BR53" s="276"/>
      <c r="BS53" s="276"/>
      <c r="BT53" s="276"/>
      <c r="BU53" s="276"/>
      <c r="BV53" s="276"/>
      <c r="BW53" s="276"/>
      <c r="BX53" s="276"/>
      <c r="BY53" s="276"/>
      <c r="BZ53" s="345"/>
      <c r="CA53" s="44"/>
      <c r="CB53" s="46"/>
      <c r="CC53" s="47"/>
      <c r="CD53" s="47">
        <v>100</v>
      </c>
      <c r="CE53" s="46"/>
      <c r="CF53" s="46"/>
      <c r="CG53" s="46"/>
      <c r="CH53" s="62"/>
      <c r="CI53" s="46"/>
      <c r="CJ53" s="46"/>
      <c r="CK53" s="46"/>
      <c r="CL53" s="46"/>
      <c r="CM53" s="57"/>
      <c r="CN53" s="278"/>
      <c r="CO53" s="319"/>
      <c r="CP53" s="263"/>
      <c r="CQ53" s="320"/>
      <c r="CR53" s="281"/>
      <c r="CS53" s="264"/>
      <c r="CT53" s="282"/>
      <c r="CU53" s="281"/>
      <c r="CV53" s="318"/>
      <c r="CW53" s="321"/>
      <c r="CX53" s="321"/>
      <c r="CY53" s="264"/>
      <c r="CZ53" s="58"/>
      <c r="DA53" s="284"/>
      <c r="DB53" s="285"/>
      <c r="DC53" s="286"/>
      <c r="DD53" s="285"/>
      <c r="DE53" s="287"/>
      <c r="DF53" s="285"/>
      <c r="DG53" s="285"/>
      <c r="DH53" s="285"/>
      <c r="DI53" s="336"/>
      <c r="DJ53" s="286">
        <v>130</v>
      </c>
      <c r="DK53" s="304"/>
      <c r="DL53" s="289"/>
      <c r="DM53" s="290"/>
      <c r="DN53" s="45"/>
      <c r="DO53" s="46"/>
      <c r="DP53" s="46">
        <v>100</v>
      </c>
      <c r="DQ53" s="46"/>
      <c r="DR53" s="46"/>
      <c r="DS53" s="46"/>
      <c r="DT53" s="62"/>
      <c r="DU53" s="46"/>
      <c r="DV53" s="47"/>
      <c r="DW53" s="47"/>
      <c r="DX53" s="48"/>
      <c r="DY53" s="57"/>
      <c r="DZ53" s="40">
        <f t="shared" si="4"/>
        <v>560</v>
      </c>
      <c r="EA53" s="51">
        <v>48.332999999999998</v>
      </c>
      <c r="EB53" s="42">
        <f t="shared" si="5"/>
        <v>27.066479999999999</v>
      </c>
      <c r="EC53" s="243">
        <v>750</v>
      </c>
      <c r="ED53" s="314">
        <f>SUM(DZ53, DZ9)</f>
        <v>560</v>
      </c>
      <c r="EE53" s="244">
        <f>ED53/EC53%</f>
        <v>74.666666666666671</v>
      </c>
      <c r="EF53" s="88"/>
      <c r="EG53" s="245">
        <v>45</v>
      </c>
      <c r="EH53" s="246">
        <f>EC53*EG53/1000</f>
        <v>33.75</v>
      </c>
    </row>
    <row r="54" spans="2:138" ht="18.399999999999999" customHeight="1" x14ac:dyDescent="0.25">
      <c r="B54" s="43" t="s">
        <v>70</v>
      </c>
      <c r="C54" s="247"/>
      <c r="D54" s="248"/>
      <c r="E54" s="248"/>
      <c r="F54" s="248"/>
      <c r="G54" s="249"/>
      <c r="H54" s="249"/>
      <c r="I54" s="363"/>
      <c r="J54" s="248"/>
      <c r="K54" s="248"/>
      <c r="L54" s="248"/>
      <c r="M54" s="249"/>
      <c r="N54" s="250"/>
      <c r="O54" s="251">
        <v>0.6</v>
      </c>
      <c r="P54" s="252"/>
      <c r="Q54" s="253"/>
      <c r="R54" s="255"/>
      <c r="S54" s="253"/>
      <c r="T54" s="253"/>
      <c r="U54" s="253"/>
      <c r="V54" s="364"/>
      <c r="W54" s="253"/>
      <c r="X54" s="253"/>
      <c r="Y54" s="253"/>
      <c r="Z54" s="253"/>
      <c r="AA54" s="253"/>
      <c r="AB54" s="256"/>
      <c r="AC54" s="257"/>
      <c r="AD54" s="258"/>
      <c r="AE54" s="259"/>
      <c r="AF54" s="258"/>
      <c r="AG54" s="258"/>
      <c r="AH54" s="258"/>
      <c r="AI54" s="258"/>
      <c r="AJ54" s="260"/>
      <c r="AK54" s="260"/>
      <c r="AL54" s="260"/>
      <c r="AM54" s="258"/>
      <c r="AN54" s="261"/>
      <c r="AO54" s="262"/>
      <c r="AP54" s="263"/>
      <c r="AQ54" s="263"/>
      <c r="AR54" s="264"/>
      <c r="AS54" s="264"/>
      <c r="AT54" s="264"/>
      <c r="AU54" s="265"/>
      <c r="AV54" s="266"/>
      <c r="AW54" s="264"/>
      <c r="AX54" s="264"/>
      <c r="AY54" s="264"/>
      <c r="AZ54" s="58"/>
      <c r="BA54" s="267"/>
      <c r="BB54" s="268"/>
      <c r="BC54" s="269"/>
      <c r="BD54" s="269"/>
      <c r="BE54" s="270"/>
      <c r="BF54" s="270"/>
      <c r="BG54" s="365"/>
      <c r="BH54" s="271"/>
      <c r="BI54" s="268"/>
      <c r="BJ54" s="269"/>
      <c r="BK54" s="269"/>
      <c r="BL54" s="272"/>
      <c r="BM54" s="273"/>
      <c r="BN54" s="274"/>
      <c r="BO54" s="275"/>
      <c r="BP54" s="275"/>
      <c r="BQ54" s="276"/>
      <c r="BR54" s="276"/>
      <c r="BS54" s="276"/>
      <c r="BT54" s="276"/>
      <c r="BU54" s="276"/>
      <c r="BV54" s="276"/>
      <c r="BW54" s="276"/>
      <c r="BX54" s="276"/>
      <c r="BY54" s="276"/>
      <c r="BZ54" s="345"/>
      <c r="CA54" s="44"/>
      <c r="CB54" s="46"/>
      <c r="CC54" s="47"/>
      <c r="CD54" s="47"/>
      <c r="CE54" s="46"/>
      <c r="CF54" s="46"/>
      <c r="CG54" s="46"/>
      <c r="CH54" s="63"/>
      <c r="CI54" s="46"/>
      <c r="CJ54" s="46"/>
      <c r="CK54" s="46"/>
      <c r="CL54" s="46"/>
      <c r="CM54" s="57"/>
      <c r="CN54" s="278"/>
      <c r="CO54" s="279"/>
      <c r="CP54" s="263"/>
      <c r="CQ54" s="280"/>
      <c r="CR54" s="281"/>
      <c r="CS54" s="264"/>
      <c r="CT54" s="282"/>
      <c r="CU54" s="281"/>
      <c r="CV54" s="265"/>
      <c r="CW54" s="283"/>
      <c r="CX54" s="283"/>
      <c r="CY54" s="264"/>
      <c r="CZ54" s="58"/>
      <c r="DA54" s="284"/>
      <c r="DB54" s="285"/>
      <c r="DC54" s="286"/>
      <c r="DD54" s="285"/>
      <c r="DE54" s="287"/>
      <c r="DF54" s="285"/>
      <c r="DG54" s="285"/>
      <c r="DH54" s="285"/>
      <c r="DI54" s="285"/>
      <c r="DJ54" s="286"/>
      <c r="DK54" s="285"/>
      <c r="DL54" s="289"/>
      <c r="DM54" s="290"/>
      <c r="DN54" s="45"/>
      <c r="DO54" s="46"/>
      <c r="DP54" s="46"/>
      <c r="DQ54" s="46"/>
      <c r="DR54" s="46"/>
      <c r="DS54" s="46"/>
      <c r="DT54" s="63"/>
      <c r="DU54" s="46"/>
      <c r="DV54" s="47"/>
      <c r="DW54" s="47"/>
      <c r="DX54" s="48"/>
      <c r="DY54" s="57"/>
      <c r="DZ54" s="40">
        <f t="shared" si="4"/>
        <v>0.6</v>
      </c>
      <c r="EA54" s="51">
        <v>600</v>
      </c>
      <c r="EB54" s="42">
        <f t="shared" si="5"/>
        <v>0.36</v>
      </c>
      <c r="EC54" s="243"/>
      <c r="ED54" s="186"/>
      <c r="EE54" s="244"/>
      <c r="EF54" s="88"/>
      <c r="EG54" s="245"/>
      <c r="EH54" s="246"/>
    </row>
    <row r="55" spans="2:138" ht="18.399999999999999" customHeight="1" x14ac:dyDescent="0.25">
      <c r="B55" s="43" t="s">
        <v>71</v>
      </c>
      <c r="C55" s="247"/>
      <c r="D55" s="248"/>
      <c r="E55" s="248"/>
      <c r="F55" s="248"/>
      <c r="G55" s="249"/>
      <c r="H55" s="249"/>
      <c r="I55" s="357"/>
      <c r="J55" s="248"/>
      <c r="K55" s="248"/>
      <c r="L55" s="248"/>
      <c r="M55" s="249">
        <v>15</v>
      </c>
      <c r="N55" s="250"/>
      <c r="O55" s="251"/>
      <c r="P55" s="252"/>
      <c r="Q55" s="253"/>
      <c r="R55" s="255"/>
      <c r="S55" s="253"/>
      <c r="T55" s="253"/>
      <c r="U55" s="253"/>
      <c r="V55" s="366"/>
      <c r="W55" s="253"/>
      <c r="X55" s="253"/>
      <c r="Y55" s="253"/>
      <c r="Z55" s="305"/>
      <c r="AA55" s="253"/>
      <c r="AB55" s="256"/>
      <c r="AC55" s="257"/>
      <c r="AD55" s="258"/>
      <c r="AE55" s="259"/>
      <c r="AF55" s="258"/>
      <c r="AG55" s="258"/>
      <c r="AH55" s="258"/>
      <c r="AI55" s="258"/>
      <c r="AJ55" s="260"/>
      <c r="AK55" s="260"/>
      <c r="AL55" s="260"/>
      <c r="AM55" s="258"/>
      <c r="AN55" s="261"/>
      <c r="AO55" s="262"/>
      <c r="AP55" s="263"/>
      <c r="AQ55" s="263"/>
      <c r="AR55" s="264"/>
      <c r="AS55" s="264"/>
      <c r="AT55" s="264"/>
      <c r="AU55" s="265"/>
      <c r="AV55" s="266"/>
      <c r="AW55" s="264"/>
      <c r="AX55" s="264"/>
      <c r="AY55" s="264"/>
      <c r="AZ55" s="58"/>
      <c r="BA55" s="267"/>
      <c r="BB55" s="268"/>
      <c r="BC55" s="269"/>
      <c r="BD55" s="269"/>
      <c r="BE55" s="270"/>
      <c r="BF55" s="270"/>
      <c r="BG55" s="367"/>
      <c r="BH55" s="271"/>
      <c r="BI55" s="268">
        <v>7</v>
      </c>
      <c r="BJ55" s="269"/>
      <c r="BK55" s="269"/>
      <c r="BL55" s="272"/>
      <c r="BM55" s="273"/>
      <c r="BN55" s="274"/>
      <c r="BO55" s="275"/>
      <c r="BP55" s="275"/>
      <c r="BQ55" s="276"/>
      <c r="BR55" s="276"/>
      <c r="BS55" s="276"/>
      <c r="BT55" s="276"/>
      <c r="BU55" s="276"/>
      <c r="BV55" s="276"/>
      <c r="BW55" s="276"/>
      <c r="BX55" s="276"/>
      <c r="BY55" s="276"/>
      <c r="BZ55" s="345"/>
      <c r="CA55" s="44"/>
      <c r="CB55" s="46"/>
      <c r="CC55" s="47"/>
      <c r="CD55" s="47"/>
      <c r="CE55" s="46"/>
      <c r="CF55" s="46"/>
      <c r="CG55" s="46"/>
      <c r="CH55" s="64"/>
      <c r="CI55" s="46">
        <v>15</v>
      </c>
      <c r="CJ55" s="46"/>
      <c r="CK55" s="46"/>
      <c r="CL55" s="46"/>
      <c r="CM55" s="57"/>
      <c r="CN55" s="278"/>
      <c r="CO55" s="279"/>
      <c r="CP55" s="263"/>
      <c r="CQ55" s="280"/>
      <c r="CR55" s="281"/>
      <c r="CS55" s="264"/>
      <c r="CT55" s="282"/>
      <c r="CU55" s="281"/>
      <c r="CV55" s="265"/>
      <c r="CW55" s="283"/>
      <c r="CX55" s="283"/>
      <c r="CY55" s="264"/>
      <c r="CZ55" s="58"/>
      <c r="DA55" s="284"/>
      <c r="DB55" s="285"/>
      <c r="DC55" s="286"/>
      <c r="DD55" s="285"/>
      <c r="DE55" s="287"/>
      <c r="DF55" s="285"/>
      <c r="DG55" s="285"/>
      <c r="DH55" s="285"/>
      <c r="DI55" s="336"/>
      <c r="DJ55" s="286"/>
      <c r="DK55" s="304"/>
      <c r="DL55" s="289"/>
      <c r="DM55" s="290"/>
      <c r="DN55" s="45"/>
      <c r="DO55" s="46"/>
      <c r="DP55" s="46"/>
      <c r="DQ55" s="46"/>
      <c r="DR55" s="46"/>
      <c r="DS55" s="46"/>
      <c r="DT55" s="64"/>
      <c r="DU55" s="46"/>
      <c r="DV55" s="47"/>
      <c r="DW55" s="47"/>
      <c r="DX55" s="48"/>
      <c r="DY55" s="57"/>
      <c r="DZ55" s="40">
        <f t="shared" si="4"/>
        <v>37</v>
      </c>
      <c r="EA55" s="51">
        <v>180</v>
      </c>
      <c r="EB55" s="42">
        <f t="shared" si="5"/>
        <v>6.66</v>
      </c>
      <c r="EC55" s="243">
        <v>67.5</v>
      </c>
      <c r="ED55" s="314">
        <v>37</v>
      </c>
      <c r="EE55" s="244">
        <f>ED55/EC55%</f>
        <v>54.81481481481481</v>
      </c>
      <c r="EF55" s="88"/>
      <c r="EG55" s="316">
        <v>193.33</v>
      </c>
      <c r="EH55" s="246">
        <f>EC55*EG55/1000</f>
        <v>13.049775000000002</v>
      </c>
    </row>
    <row r="56" spans="2:138" ht="18.399999999999999" customHeight="1" x14ac:dyDescent="0.25">
      <c r="B56" s="43" t="s">
        <v>72</v>
      </c>
      <c r="C56" s="247"/>
      <c r="D56" s="248"/>
      <c r="E56" s="248"/>
      <c r="F56" s="248"/>
      <c r="G56" s="249"/>
      <c r="H56" s="249"/>
      <c r="I56" s="356"/>
      <c r="J56" s="248"/>
      <c r="K56" s="248"/>
      <c r="L56" s="248"/>
      <c r="M56" s="249"/>
      <c r="N56" s="250"/>
      <c r="O56" s="251"/>
      <c r="P56" s="252"/>
      <c r="Q56" s="253"/>
      <c r="R56" s="255"/>
      <c r="S56" s="253"/>
      <c r="T56" s="253"/>
      <c r="U56" s="253"/>
      <c r="V56" s="358"/>
      <c r="W56" s="253"/>
      <c r="X56" s="253"/>
      <c r="Y56" s="253"/>
      <c r="Z56" s="253"/>
      <c r="AA56" s="253"/>
      <c r="AB56" s="256"/>
      <c r="AC56" s="257"/>
      <c r="AD56" s="258"/>
      <c r="AE56" s="259"/>
      <c r="AF56" s="258"/>
      <c r="AG56" s="258"/>
      <c r="AH56" s="258"/>
      <c r="AI56" s="258"/>
      <c r="AJ56" s="260"/>
      <c r="AK56" s="260"/>
      <c r="AL56" s="260"/>
      <c r="AM56" s="258"/>
      <c r="AN56" s="261"/>
      <c r="AO56" s="262"/>
      <c r="AP56" s="263"/>
      <c r="AQ56" s="263"/>
      <c r="AR56" s="264"/>
      <c r="AS56" s="264"/>
      <c r="AT56" s="264"/>
      <c r="AU56" s="265"/>
      <c r="AV56" s="266"/>
      <c r="AW56" s="264"/>
      <c r="AX56" s="264"/>
      <c r="AY56" s="264"/>
      <c r="AZ56" s="58"/>
      <c r="BA56" s="267"/>
      <c r="BB56" s="268"/>
      <c r="BC56" s="269"/>
      <c r="BD56" s="269"/>
      <c r="BE56" s="270"/>
      <c r="BF56" s="270"/>
      <c r="BG56" s="359"/>
      <c r="BH56" s="271"/>
      <c r="BI56" s="268"/>
      <c r="BJ56" s="269"/>
      <c r="BK56" s="269"/>
      <c r="BL56" s="272"/>
      <c r="BM56" s="273"/>
      <c r="BN56" s="274"/>
      <c r="BO56" s="275"/>
      <c r="BP56" s="275"/>
      <c r="BQ56" s="276"/>
      <c r="BR56" s="276"/>
      <c r="BS56" s="276"/>
      <c r="BT56" s="276"/>
      <c r="BU56" s="276"/>
      <c r="BV56" s="276"/>
      <c r="BW56" s="276"/>
      <c r="BX56" s="276"/>
      <c r="BY56" s="276"/>
      <c r="BZ56" s="345"/>
      <c r="CA56" s="44"/>
      <c r="CB56" s="46"/>
      <c r="CC56" s="47"/>
      <c r="CD56" s="47"/>
      <c r="CE56" s="46"/>
      <c r="CF56" s="46"/>
      <c r="CG56" s="46"/>
      <c r="CH56" s="61"/>
      <c r="CI56" s="46"/>
      <c r="CJ56" s="46"/>
      <c r="CK56" s="46"/>
      <c r="CL56" s="46"/>
      <c r="CM56" s="57"/>
      <c r="CN56" s="278"/>
      <c r="CO56" s="279"/>
      <c r="CP56" s="263"/>
      <c r="CQ56" s="280"/>
      <c r="CR56" s="281"/>
      <c r="CS56" s="264"/>
      <c r="CT56" s="282"/>
      <c r="CU56" s="281"/>
      <c r="CV56" s="265"/>
      <c r="CW56" s="283"/>
      <c r="CX56" s="283"/>
      <c r="CY56" s="264"/>
      <c r="CZ56" s="58"/>
      <c r="DA56" s="284"/>
      <c r="DB56" s="285"/>
      <c r="DC56" s="286"/>
      <c r="DD56" s="285"/>
      <c r="DE56" s="287"/>
      <c r="DF56" s="285"/>
      <c r="DG56" s="285"/>
      <c r="DH56" s="285"/>
      <c r="DI56" s="285"/>
      <c r="DJ56" s="286"/>
      <c r="DK56" s="285"/>
      <c r="DL56" s="289"/>
      <c r="DM56" s="290"/>
      <c r="DN56" s="45"/>
      <c r="DO56" s="46"/>
      <c r="DP56" s="46"/>
      <c r="DQ56" s="46"/>
      <c r="DR56" s="46"/>
      <c r="DS56" s="46"/>
      <c r="DT56" s="61"/>
      <c r="DU56" s="46"/>
      <c r="DV56" s="47"/>
      <c r="DW56" s="47"/>
      <c r="DX56" s="48"/>
      <c r="DY56" s="57"/>
      <c r="DZ56" s="40">
        <f t="shared" si="4"/>
        <v>0</v>
      </c>
      <c r="EA56" s="51">
        <v>400</v>
      </c>
      <c r="EB56" s="42">
        <f t="shared" si="5"/>
        <v>0</v>
      </c>
      <c r="EC56" s="243"/>
      <c r="ED56" s="186"/>
      <c r="EE56" s="244"/>
      <c r="EF56" s="88"/>
      <c r="EG56" s="89"/>
      <c r="EH56" s="246"/>
    </row>
    <row r="57" spans="2:138" ht="18.399999999999999" customHeight="1" x14ac:dyDescent="0.25">
      <c r="B57" s="43" t="s">
        <v>73</v>
      </c>
      <c r="C57" s="247"/>
      <c r="D57" s="248"/>
      <c r="E57" s="248"/>
      <c r="F57" s="248"/>
      <c r="G57" s="249"/>
      <c r="H57" s="368"/>
      <c r="I57" s="369"/>
      <c r="J57" s="248">
        <v>8</v>
      </c>
      <c r="K57" s="248"/>
      <c r="L57" s="248"/>
      <c r="M57" s="249"/>
      <c r="N57" s="250"/>
      <c r="O57" s="251"/>
      <c r="P57" s="252"/>
      <c r="Q57" s="253"/>
      <c r="R57" s="255"/>
      <c r="S57" s="253"/>
      <c r="T57" s="253"/>
      <c r="U57" s="253"/>
      <c r="V57" s="370"/>
      <c r="W57" s="253">
        <v>6</v>
      </c>
      <c r="X57" s="253"/>
      <c r="Y57" s="253"/>
      <c r="Z57" s="195"/>
      <c r="AA57" s="253"/>
      <c r="AB57" s="256"/>
      <c r="AC57" s="257"/>
      <c r="AD57" s="258"/>
      <c r="AE57" s="259"/>
      <c r="AF57" s="258"/>
      <c r="AG57" s="258"/>
      <c r="AH57" s="258"/>
      <c r="AI57" s="258"/>
      <c r="AJ57" s="260"/>
      <c r="AK57" s="260"/>
      <c r="AL57" s="260"/>
      <c r="AM57" s="258"/>
      <c r="AN57" s="261"/>
      <c r="AO57" s="262"/>
      <c r="AP57" s="263"/>
      <c r="AQ57" s="263"/>
      <c r="AR57" s="264"/>
      <c r="AS57" s="264"/>
      <c r="AT57" s="264"/>
      <c r="AU57" s="265"/>
      <c r="AV57" s="266"/>
      <c r="AW57" s="264"/>
      <c r="AX57" s="264"/>
      <c r="AY57" s="308">
        <v>3.2</v>
      </c>
      <c r="AZ57" s="58"/>
      <c r="BA57" s="267"/>
      <c r="BB57" s="268"/>
      <c r="BC57" s="269"/>
      <c r="BD57" s="269"/>
      <c r="BE57" s="270"/>
      <c r="BF57" s="270"/>
      <c r="BG57" s="371"/>
      <c r="BH57" s="271">
        <v>6</v>
      </c>
      <c r="BI57" s="268"/>
      <c r="BJ57" s="269"/>
      <c r="BK57" s="269"/>
      <c r="BL57" s="272"/>
      <c r="BM57" s="273"/>
      <c r="BN57" s="274"/>
      <c r="BO57" s="275"/>
      <c r="BP57" s="275"/>
      <c r="BQ57" s="276"/>
      <c r="BR57" s="276"/>
      <c r="BS57" s="276"/>
      <c r="BT57" s="276"/>
      <c r="BU57" s="276"/>
      <c r="BV57" s="276"/>
      <c r="BW57" s="276"/>
      <c r="BX57" s="276"/>
      <c r="BY57" s="309">
        <v>4</v>
      </c>
      <c r="BZ57" s="345"/>
      <c r="CA57" s="44"/>
      <c r="CB57" s="46"/>
      <c r="CC57" s="47"/>
      <c r="CD57" s="47"/>
      <c r="CE57" s="46"/>
      <c r="CF57" s="46"/>
      <c r="CG57" s="46">
        <v>6</v>
      </c>
      <c r="CH57" s="65"/>
      <c r="CI57" s="46"/>
      <c r="CJ57" s="46"/>
      <c r="CK57" s="46"/>
      <c r="CL57" s="46"/>
      <c r="CM57" s="57"/>
      <c r="CN57" s="278"/>
      <c r="CO57" s="279"/>
      <c r="CP57" s="263"/>
      <c r="CQ57" s="280"/>
      <c r="CR57" s="281"/>
      <c r="CS57" s="264"/>
      <c r="CT57" s="282"/>
      <c r="CU57" s="281"/>
      <c r="CV57" s="265"/>
      <c r="CW57" s="283"/>
      <c r="CX57" s="283"/>
      <c r="CY57" s="308">
        <v>3.2</v>
      </c>
      <c r="CZ57" s="58"/>
      <c r="DA57" s="284"/>
      <c r="DB57" s="285"/>
      <c r="DC57" s="286"/>
      <c r="DD57" s="285"/>
      <c r="DE57" s="372"/>
      <c r="DF57" s="285"/>
      <c r="DG57" s="285"/>
      <c r="DH57" s="285"/>
      <c r="DI57" s="239"/>
      <c r="DJ57" s="286"/>
      <c r="DK57" s="239"/>
      <c r="DL57" s="289"/>
      <c r="DM57" s="290"/>
      <c r="DN57" s="45"/>
      <c r="DO57" s="46"/>
      <c r="DP57" s="46"/>
      <c r="DQ57" s="46"/>
      <c r="DR57" s="46"/>
      <c r="DS57" s="46"/>
      <c r="DT57" s="65"/>
      <c r="DU57" s="46"/>
      <c r="DV57" s="47"/>
      <c r="DW57" s="47"/>
      <c r="DX57" s="48"/>
      <c r="DY57" s="57"/>
      <c r="DZ57" s="40">
        <f t="shared" si="4"/>
        <v>36.400000000000006</v>
      </c>
      <c r="EA57" s="51">
        <v>110</v>
      </c>
      <c r="EB57" s="42">
        <f t="shared" si="5"/>
        <v>4.0040000000000004</v>
      </c>
      <c r="EC57" s="243"/>
      <c r="ED57" s="186"/>
      <c r="EE57" s="244"/>
      <c r="EF57" s="88"/>
      <c r="EG57" s="245"/>
      <c r="EH57" s="246"/>
    </row>
    <row r="58" spans="2:138" ht="18.399999999999999" customHeight="1" x14ac:dyDescent="0.25">
      <c r="B58" s="43" t="s">
        <v>74</v>
      </c>
      <c r="C58" s="247"/>
      <c r="D58" s="248">
        <v>4</v>
      </c>
      <c r="E58" s="248"/>
      <c r="F58" s="248"/>
      <c r="G58" s="249"/>
      <c r="H58" s="368"/>
      <c r="I58" s="369"/>
      <c r="J58" s="248"/>
      <c r="K58" s="248"/>
      <c r="L58" s="248"/>
      <c r="M58" s="249"/>
      <c r="N58" s="250"/>
      <c r="O58" s="251"/>
      <c r="P58" s="252"/>
      <c r="Q58" s="253"/>
      <c r="R58" s="255"/>
      <c r="S58" s="253"/>
      <c r="T58" s="253"/>
      <c r="U58" s="253"/>
      <c r="V58" s="370"/>
      <c r="W58" s="253"/>
      <c r="X58" s="253"/>
      <c r="Y58" s="253"/>
      <c r="Z58" s="305"/>
      <c r="AA58" s="253"/>
      <c r="AB58" s="256"/>
      <c r="AC58" s="257"/>
      <c r="AD58" s="258"/>
      <c r="AE58" s="259">
        <v>4</v>
      </c>
      <c r="AF58" s="258"/>
      <c r="AG58" s="258"/>
      <c r="AH58" s="258"/>
      <c r="AI58" s="258"/>
      <c r="AJ58" s="260"/>
      <c r="AK58" s="260"/>
      <c r="AL58" s="260"/>
      <c r="AM58" s="258"/>
      <c r="AN58" s="261"/>
      <c r="AO58" s="262"/>
      <c r="AP58" s="263"/>
      <c r="AQ58" s="263"/>
      <c r="AR58" s="264"/>
      <c r="AS58" s="264"/>
      <c r="AT58" s="264"/>
      <c r="AU58" s="300"/>
      <c r="AV58" s="266"/>
      <c r="AW58" s="264"/>
      <c r="AX58" s="264"/>
      <c r="AY58" s="264"/>
      <c r="AZ58" s="58"/>
      <c r="BA58" s="267"/>
      <c r="BB58" s="268">
        <v>4</v>
      </c>
      <c r="BC58" s="269"/>
      <c r="BD58" s="269"/>
      <c r="BE58" s="270"/>
      <c r="BF58" s="270"/>
      <c r="BG58" s="371"/>
      <c r="BH58" s="271"/>
      <c r="BI58" s="268"/>
      <c r="BJ58" s="269"/>
      <c r="BK58" s="269"/>
      <c r="BL58" s="272"/>
      <c r="BM58" s="273"/>
      <c r="BN58" s="274"/>
      <c r="BO58" s="275"/>
      <c r="BP58" s="275"/>
      <c r="BQ58" s="276"/>
      <c r="BR58" s="276"/>
      <c r="BS58" s="276"/>
      <c r="BT58" s="276"/>
      <c r="BU58" s="276"/>
      <c r="BV58" s="276"/>
      <c r="BW58" s="276"/>
      <c r="BX58" s="276"/>
      <c r="BY58" s="276"/>
      <c r="BZ58" s="345"/>
      <c r="CA58" s="44"/>
      <c r="CB58" s="46"/>
      <c r="CC58" s="47">
        <v>8</v>
      </c>
      <c r="CD58" s="47"/>
      <c r="CE58" s="46"/>
      <c r="CF58" s="46"/>
      <c r="CG58" s="46"/>
      <c r="CH58" s="65"/>
      <c r="CI58" s="46"/>
      <c r="CJ58" s="46"/>
      <c r="CK58" s="46"/>
      <c r="CL58" s="46"/>
      <c r="CM58" s="57"/>
      <c r="CN58" s="278"/>
      <c r="CO58" s="301">
        <v>4</v>
      </c>
      <c r="CP58" s="263"/>
      <c r="CQ58" s="302"/>
      <c r="CR58" s="281"/>
      <c r="CS58" s="264"/>
      <c r="CT58" s="282"/>
      <c r="CU58" s="281"/>
      <c r="CV58" s="300"/>
      <c r="CW58" s="303"/>
      <c r="CX58" s="303"/>
      <c r="CY58" s="264"/>
      <c r="CZ58" s="58"/>
      <c r="DA58" s="284"/>
      <c r="DB58" s="285"/>
      <c r="DC58" s="286"/>
      <c r="DD58" s="285"/>
      <c r="DE58" s="372"/>
      <c r="DF58" s="285"/>
      <c r="DG58" s="285"/>
      <c r="DH58" s="285"/>
      <c r="DI58" s="336"/>
      <c r="DJ58" s="286"/>
      <c r="DK58" s="304"/>
      <c r="DL58" s="289"/>
      <c r="DM58" s="290"/>
      <c r="DN58" s="45">
        <v>4</v>
      </c>
      <c r="DO58" s="46"/>
      <c r="DP58" s="46"/>
      <c r="DQ58" s="46"/>
      <c r="DR58" s="46"/>
      <c r="DS58" s="46"/>
      <c r="DT58" s="65"/>
      <c r="DU58" s="46"/>
      <c r="DV58" s="47"/>
      <c r="DW58" s="47"/>
      <c r="DX58" s="48"/>
      <c r="DY58" s="57"/>
      <c r="DZ58" s="40">
        <f t="shared" si="4"/>
        <v>28</v>
      </c>
      <c r="EA58" s="51">
        <v>130</v>
      </c>
      <c r="EB58" s="42">
        <f t="shared" si="5"/>
        <v>3.64</v>
      </c>
      <c r="EC58" s="243">
        <v>712</v>
      </c>
      <c r="ED58" s="314">
        <f>SUM(DZ59:DZ60, DZ58)</f>
        <v>682.2</v>
      </c>
      <c r="EE58" s="244">
        <f>ED58/EC58%</f>
        <v>95.814606741573044</v>
      </c>
      <c r="EF58" s="88"/>
      <c r="EG58" s="187">
        <v>85</v>
      </c>
      <c r="EH58" s="246">
        <f>EC58*EG58/1000</f>
        <v>60.52</v>
      </c>
    </row>
    <row r="59" spans="2:138" ht="18.399999999999999" customHeight="1" x14ac:dyDescent="0.25">
      <c r="B59" s="43" t="s">
        <v>75</v>
      </c>
      <c r="C59" s="247"/>
      <c r="D59" s="248"/>
      <c r="E59" s="248"/>
      <c r="F59" s="248"/>
      <c r="G59" s="249"/>
      <c r="H59" s="368"/>
      <c r="I59" s="248"/>
      <c r="J59" s="248"/>
      <c r="K59" s="248"/>
      <c r="L59" s="248"/>
      <c r="M59" s="249"/>
      <c r="N59" s="250"/>
      <c r="O59" s="251"/>
      <c r="P59" s="252"/>
      <c r="Q59" s="253"/>
      <c r="R59" s="255"/>
      <c r="S59" s="253"/>
      <c r="T59" s="253"/>
      <c r="U59" s="253"/>
      <c r="V59" s="255"/>
      <c r="W59" s="253"/>
      <c r="X59" s="253"/>
      <c r="Y59" s="253"/>
      <c r="Z59" s="293"/>
      <c r="AA59" s="253"/>
      <c r="AB59" s="256"/>
      <c r="AC59" s="257"/>
      <c r="AD59" s="258"/>
      <c r="AE59" s="259"/>
      <c r="AF59" s="258"/>
      <c r="AG59" s="258"/>
      <c r="AH59" s="258"/>
      <c r="AI59" s="258"/>
      <c r="AJ59" s="260"/>
      <c r="AK59" s="260"/>
      <c r="AL59" s="260"/>
      <c r="AM59" s="258"/>
      <c r="AN59" s="261"/>
      <c r="AO59" s="262"/>
      <c r="AP59" s="263"/>
      <c r="AQ59" s="263"/>
      <c r="AR59" s="264"/>
      <c r="AS59" s="264"/>
      <c r="AT59" s="264"/>
      <c r="AU59" s="318"/>
      <c r="AV59" s="266"/>
      <c r="AW59" s="264"/>
      <c r="AX59" s="264"/>
      <c r="AY59" s="264"/>
      <c r="AZ59" s="58"/>
      <c r="BA59" s="267"/>
      <c r="BB59" s="268"/>
      <c r="BC59" s="269"/>
      <c r="BD59" s="269"/>
      <c r="BE59" s="270"/>
      <c r="BF59" s="270"/>
      <c r="BG59" s="271"/>
      <c r="BH59" s="271"/>
      <c r="BI59" s="268"/>
      <c r="BJ59" s="269"/>
      <c r="BK59" s="269"/>
      <c r="BL59" s="272"/>
      <c r="BM59" s="273"/>
      <c r="BN59" s="274"/>
      <c r="BO59" s="275"/>
      <c r="BP59" s="275"/>
      <c r="BQ59" s="276">
        <v>133.6</v>
      </c>
      <c r="BR59" s="276"/>
      <c r="BS59" s="276"/>
      <c r="BT59" s="276"/>
      <c r="BU59" s="276"/>
      <c r="BV59" s="276"/>
      <c r="BW59" s="276"/>
      <c r="BX59" s="276"/>
      <c r="BY59" s="276"/>
      <c r="BZ59" s="345"/>
      <c r="CA59" s="44"/>
      <c r="CB59" s="46"/>
      <c r="CC59" s="47"/>
      <c r="CD59" s="47"/>
      <c r="CE59" s="46"/>
      <c r="CF59" s="46"/>
      <c r="CG59" s="46"/>
      <c r="CH59" s="45"/>
      <c r="CI59" s="46"/>
      <c r="CJ59" s="46"/>
      <c r="CK59" s="46"/>
      <c r="CL59" s="46"/>
      <c r="CM59" s="57"/>
      <c r="CN59" s="278"/>
      <c r="CO59" s="319"/>
      <c r="CP59" s="263"/>
      <c r="CQ59" s="320"/>
      <c r="CR59" s="281"/>
      <c r="CS59" s="264"/>
      <c r="CT59" s="282"/>
      <c r="CU59" s="281"/>
      <c r="CV59" s="318"/>
      <c r="CW59" s="321"/>
      <c r="CX59" s="321"/>
      <c r="CY59" s="264"/>
      <c r="CZ59" s="58"/>
      <c r="DA59" s="284"/>
      <c r="DB59" s="285"/>
      <c r="DC59" s="286"/>
      <c r="DD59" s="285"/>
      <c r="DE59" s="372"/>
      <c r="DF59" s="285"/>
      <c r="DG59" s="285"/>
      <c r="DH59" s="285"/>
      <c r="DI59" s="330"/>
      <c r="DJ59" s="286"/>
      <c r="DK59" s="317"/>
      <c r="DL59" s="289"/>
      <c r="DM59" s="290"/>
      <c r="DN59" s="45"/>
      <c r="DO59" s="46"/>
      <c r="DP59" s="46"/>
      <c r="DQ59" s="46"/>
      <c r="DR59" s="46"/>
      <c r="DS59" s="46"/>
      <c r="DT59" s="45"/>
      <c r="DU59" s="46"/>
      <c r="DV59" s="47"/>
      <c r="DW59" s="47"/>
      <c r="DX59" s="48"/>
      <c r="DY59" s="57"/>
      <c r="DZ59" s="40">
        <f t="shared" si="4"/>
        <v>133.6</v>
      </c>
      <c r="EA59" s="51">
        <v>150</v>
      </c>
      <c r="EB59" s="42">
        <f t="shared" si="5"/>
        <v>20.04</v>
      </c>
      <c r="EC59" s="186"/>
      <c r="ED59" s="186"/>
      <c r="EE59" s="244"/>
      <c r="EF59" s="88"/>
      <c r="EG59" s="89"/>
      <c r="EH59" s="246"/>
    </row>
    <row r="60" spans="2:138" ht="18" customHeight="1" x14ac:dyDescent="0.25">
      <c r="B60" s="43" t="s">
        <v>76</v>
      </c>
      <c r="C60" s="247"/>
      <c r="D60" s="248"/>
      <c r="E60" s="248"/>
      <c r="F60" s="248">
        <v>110</v>
      </c>
      <c r="G60" s="249"/>
      <c r="H60" s="368"/>
      <c r="I60" s="248"/>
      <c r="J60" s="248"/>
      <c r="K60" s="248"/>
      <c r="L60" s="248"/>
      <c r="M60" s="249"/>
      <c r="N60" s="250"/>
      <c r="O60" s="251"/>
      <c r="P60" s="252"/>
      <c r="Q60" s="253"/>
      <c r="R60" s="255"/>
      <c r="S60" s="253">
        <v>114</v>
      </c>
      <c r="T60" s="253"/>
      <c r="U60" s="253"/>
      <c r="V60" s="255"/>
      <c r="W60" s="253"/>
      <c r="X60" s="253"/>
      <c r="Y60" s="253"/>
      <c r="Z60" s="253"/>
      <c r="AA60" s="253"/>
      <c r="AB60" s="256"/>
      <c r="AC60" s="257"/>
      <c r="AD60" s="258"/>
      <c r="AE60" s="259"/>
      <c r="AF60" s="258"/>
      <c r="AG60" s="258"/>
      <c r="AH60" s="258"/>
      <c r="AI60" s="258"/>
      <c r="AJ60" s="260">
        <v>34.299999999999997</v>
      </c>
      <c r="AK60" s="260"/>
      <c r="AL60" s="260"/>
      <c r="AM60" s="258"/>
      <c r="AN60" s="261"/>
      <c r="AO60" s="262"/>
      <c r="AP60" s="263"/>
      <c r="AQ60" s="263"/>
      <c r="AR60" s="264"/>
      <c r="AS60" s="264"/>
      <c r="AT60" s="264"/>
      <c r="AU60" s="265"/>
      <c r="AV60" s="266"/>
      <c r="AW60" s="264"/>
      <c r="AX60" s="264"/>
      <c r="AY60" s="264"/>
      <c r="AZ60" s="58"/>
      <c r="BA60" s="267"/>
      <c r="BB60" s="268"/>
      <c r="BC60" s="269"/>
      <c r="BD60" s="269">
        <v>114</v>
      </c>
      <c r="BE60" s="270"/>
      <c r="BF60" s="270"/>
      <c r="BG60" s="271"/>
      <c r="BH60" s="271"/>
      <c r="BI60" s="268"/>
      <c r="BJ60" s="269"/>
      <c r="BK60" s="269"/>
      <c r="BL60" s="272"/>
      <c r="BM60" s="273"/>
      <c r="BN60" s="274"/>
      <c r="BO60" s="275"/>
      <c r="BP60" s="275"/>
      <c r="BQ60" s="276"/>
      <c r="BR60" s="276"/>
      <c r="BS60" s="276"/>
      <c r="BT60" s="276"/>
      <c r="BU60" s="276"/>
      <c r="BV60" s="276">
        <v>34.299999999999997</v>
      </c>
      <c r="BW60" s="276"/>
      <c r="BX60" s="276"/>
      <c r="BY60" s="276"/>
      <c r="BZ60" s="345"/>
      <c r="CA60" s="44"/>
      <c r="CB60" s="46"/>
      <c r="CC60" s="47"/>
      <c r="CD60" s="47"/>
      <c r="CE60" s="46"/>
      <c r="CF60" s="46"/>
      <c r="CG60" s="46"/>
      <c r="CH60" s="45"/>
      <c r="CI60" s="46"/>
      <c r="CJ60" s="46"/>
      <c r="CK60" s="46"/>
      <c r="CL60" s="46"/>
      <c r="CM60" s="57"/>
      <c r="CN60" s="278"/>
      <c r="CO60" s="279"/>
      <c r="CP60" s="263"/>
      <c r="CQ60" s="280"/>
      <c r="CR60" s="281"/>
      <c r="CS60" s="264"/>
      <c r="CT60" s="282"/>
      <c r="CU60" s="281"/>
      <c r="CV60" s="265"/>
      <c r="CW60" s="283"/>
      <c r="CX60" s="283"/>
      <c r="CY60" s="264"/>
      <c r="CZ60" s="58"/>
      <c r="DA60" s="284"/>
      <c r="DB60" s="285"/>
      <c r="DC60" s="286"/>
      <c r="DD60" s="285">
        <v>114</v>
      </c>
      <c r="DE60" s="372"/>
      <c r="DF60" s="285"/>
      <c r="DG60" s="285"/>
      <c r="DH60" s="285"/>
      <c r="DI60" s="285"/>
      <c r="DJ60" s="286"/>
      <c r="DK60" s="285"/>
      <c r="DL60" s="289"/>
      <c r="DM60" s="290"/>
      <c r="DN60" s="45"/>
      <c r="DO60" s="46"/>
      <c r="DP60" s="46"/>
      <c r="DQ60" s="46"/>
      <c r="DR60" s="46"/>
      <c r="DS60" s="46"/>
      <c r="DT60" s="45"/>
      <c r="DU60" s="46"/>
      <c r="DV60" s="47"/>
      <c r="DW60" s="47"/>
      <c r="DX60" s="48"/>
      <c r="DY60" s="57"/>
      <c r="DZ60" s="40">
        <f t="shared" si="4"/>
        <v>520.6</v>
      </c>
      <c r="EA60" s="51">
        <v>70</v>
      </c>
      <c r="EB60" s="42">
        <f t="shared" si="5"/>
        <v>36.442</v>
      </c>
      <c r="EC60" s="186"/>
      <c r="ED60" s="186"/>
      <c r="EE60" s="244"/>
      <c r="EF60" s="88"/>
      <c r="EG60" s="89"/>
      <c r="EH60" s="246"/>
    </row>
    <row r="61" spans="2:138" ht="18.399999999999999" customHeight="1" x14ac:dyDescent="0.25">
      <c r="B61" s="43" t="s">
        <v>77</v>
      </c>
      <c r="C61" s="247"/>
      <c r="D61" s="248"/>
      <c r="E61" s="248"/>
      <c r="F61" s="248"/>
      <c r="G61" s="249"/>
      <c r="H61" s="368"/>
      <c r="I61" s="248"/>
      <c r="J61" s="248"/>
      <c r="K61" s="248"/>
      <c r="L61" s="248"/>
      <c r="M61" s="249"/>
      <c r="N61" s="250"/>
      <c r="O61" s="251"/>
      <c r="P61" s="252"/>
      <c r="Q61" s="253"/>
      <c r="R61" s="255"/>
      <c r="S61" s="253"/>
      <c r="T61" s="253"/>
      <c r="U61" s="253"/>
      <c r="V61" s="255"/>
      <c r="W61" s="253"/>
      <c r="X61" s="253"/>
      <c r="Y61" s="253"/>
      <c r="Z61" s="305">
        <v>15</v>
      </c>
      <c r="AA61" s="253"/>
      <c r="AB61" s="256"/>
      <c r="AC61" s="257"/>
      <c r="AD61" s="258"/>
      <c r="AE61" s="259"/>
      <c r="AF61" s="258"/>
      <c r="AG61" s="258"/>
      <c r="AH61" s="258"/>
      <c r="AI61" s="258"/>
      <c r="AJ61" s="260"/>
      <c r="AK61" s="260"/>
      <c r="AL61" s="260"/>
      <c r="AM61" s="258"/>
      <c r="AN61" s="261"/>
      <c r="AO61" s="262"/>
      <c r="AP61" s="263"/>
      <c r="AQ61" s="263"/>
      <c r="AR61" s="264"/>
      <c r="AS61" s="264"/>
      <c r="AT61" s="264"/>
      <c r="AU61" s="300"/>
      <c r="AV61" s="266"/>
      <c r="AW61" s="264"/>
      <c r="AX61" s="264"/>
      <c r="AY61" s="264"/>
      <c r="AZ61" s="58"/>
      <c r="BA61" s="267"/>
      <c r="BB61" s="268"/>
      <c r="BC61" s="269"/>
      <c r="BD61" s="269"/>
      <c r="BE61" s="270"/>
      <c r="BF61" s="270"/>
      <c r="BG61" s="271"/>
      <c r="BH61" s="271"/>
      <c r="BI61" s="268"/>
      <c r="BJ61" s="269"/>
      <c r="BK61" s="269"/>
      <c r="BL61" s="272"/>
      <c r="BM61" s="273"/>
      <c r="BN61" s="274"/>
      <c r="BO61" s="275"/>
      <c r="BP61" s="275"/>
      <c r="BQ61" s="276"/>
      <c r="BR61" s="276"/>
      <c r="BS61" s="276"/>
      <c r="BT61" s="276"/>
      <c r="BU61" s="276"/>
      <c r="BV61" s="276"/>
      <c r="BW61" s="276"/>
      <c r="BX61" s="276"/>
      <c r="BY61" s="276"/>
      <c r="BZ61" s="345"/>
      <c r="CA61" s="44"/>
      <c r="CB61" s="46"/>
      <c r="CC61" s="47"/>
      <c r="CD61" s="47"/>
      <c r="CE61" s="46"/>
      <c r="CF61" s="46"/>
      <c r="CG61" s="46"/>
      <c r="CH61" s="45"/>
      <c r="CI61" s="46"/>
      <c r="CJ61" s="46"/>
      <c r="CK61" s="46"/>
      <c r="CL61" s="46"/>
      <c r="CM61" s="57"/>
      <c r="CN61" s="278"/>
      <c r="CO61" s="301"/>
      <c r="CP61" s="263"/>
      <c r="CQ61" s="302"/>
      <c r="CR61" s="281"/>
      <c r="CS61" s="264"/>
      <c r="CT61" s="282"/>
      <c r="CU61" s="281"/>
      <c r="CV61" s="300">
        <v>5.8</v>
      </c>
      <c r="CW61" s="303"/>
      <c r="CX61" s="303"/>
      <c r="CY61" s="264"/>
      <c r="CZ61" s="58"/>
      <c r="DA61" s="284"/>
      <c r="DB61" s="285"/>
      <c r="DC61" s="286"/>
      <c r="DD61" s="285"/>
      <c r="DE61" s="372"/>
      <c r="DF61" s="285"/>
      <c r="DG61" s="285"/>
      <c r="DH61" s="285"/>
      <c r="DI61" s="336"/>
      <c r="DJ61" s="286"/>
      <c r="DK61" s="285"/>
      <c r="DL61" s="289"/>
      <c r="DM61" s="290"/>
      <c r="DN61" s="45"/>
      <c r="DO61" s="46"/>
      <c r="DP61" s="46"/>
      <c r="DQ61" s="46"/>
      <c r="DR61" s="46"/>
      <c r="DS61" s="46"/>
      <c r="DT61" s="45"/>
      <c r="DU61" s="46"/>
      <c r="DV61" s="47"/>
      <c r="DW61" s="47"/>
      <c r="DX61" s="48"/>
      <c r="DY61" s="57"/>
      <c r="DZ61" s="40">
        <f t="shared" si="4"/>
        <v>20.8</v>
      </c>
      <c r="EA61" s="51">
        <v>300</v>
      </c>
      <c r="EB61" s="42">
        <f t="shared" si="5"/>
        <v>6.24</v>
      </c>
      <c r="EC61" s="186"/>
      <c r="ED61" s="186"/>
      <c r="EE61" s="244"/>
      <c r="EF61" s="88"/>
      <c r="EG61" s="89"/>
      <c r="EH61" s="246"/>
    </row>
    <row r="62" spans="2:138" ht="18.399999999999999" customHeight="1" x14ac:dyDescent="0.25">
      <c r="B62" s="43" t="s">
        <v>78</v>
      </c>
      <c r="C62" s="247"/>
      <c r="D62" s="248"/>
      <c r="E62" s="248"/>
      <c r="F62" s="248"/>
      <c r="G62" s="249"/>
      <c r="H62" s="249"/>
      <c r="I62" s="248"/>
      <c r="J62" s="249"/>
      <c r="K62" s="248"/>
      <c r="L62" s="248"/>
      <c r="M62" s="249">
        <v>0.15</v>
      </c>
      <c r="N62" s="250"/>
      <c r="O62" s="251"/>
      <c r="P62" s="373"/>
      <c r="Q62" s="253"/>
      <c r="R62" s="255"/>
      <c r="S62" s="253"/>
      <c r="T62" s="253"/>
      <c r="U62" s="253"/>
      <c r="V62" s="255"/>
      <c r="W62" s="253"/>
      <c r="X62" s="253"/>
      <c r="Y62" s="253"/>
      <c r="Z62" s="253"/>
      <c r="AA62" s="253"/>
      <c r="AB62" s="256"/>
      <c r="AC62" s="257"/>
      <c r="AD62" s="258"/>
      <c r="AE62" s="259"/>
      <c r="AF62" s="258"/>
      <c r="AG62" s="258"/>
      <c r="AH62" s="258"/>
      <c r="AI62" s="258"/>
      <c r="AJ62" s="260">
        <v>0.15</v>
      </c>
      <c r="AK62" s="260"/>
      <c r="AL62" s="260"/>
      <c r="AM62" s="258"/>
      <c r="AN62" s="261"/>
      <c r="AO62" s="262"/>
      <c r="AP62" s="263"/>
      <c r="AQ62" s="263"/>
      <c r="AR62" s="264"/>
      <c r="AS62" s="264"/>
      <c r="AT62" s="264"/>
      <c r="AU62" s="318"/>
      <c r="AV62" s="266"/>
      <c r="AW62" s="264"/>
      <c r="AX62" s="264"/>
      <c r="AY62" s="264"/>
      <c r="AZ62" s="58"/>
      <c r="BA62" s="267"/>
      <c r="BB62" s="268"/>
      <c r="BC62" s="269"/>
      <c r="BD62" s="269"/>
      <c r="BE62" s="270"/>
      <c r="BF62" s="270"/>
      <c r="BG62" s="271"/>
      <c r="BH62" s="270"/>
      <c r="BI62" s="268"/>
      <c r="BJ62" s="269"/>
      <c r="BK62" s="269"/>
      <c r="BL62" s="272"/>
      <c r="BM62" s="273"/>
      <c r="BN62" s="274"/>
      <c r="BO62" s="275"/>
      <c r="BP62" s="275"/>
      <c r="BQ62" s="276"/>
      <c r="BR62" s="276"/>
      <c r="BS62" s="276"/>
      <c r="BT62" s="276"/>
      <c r="BU62" s="276"/>
      <c r="BV62" s="276">
        <v>0.15</v>
      </c>
      <c r="BW62" s="276"/>
      <c r="BX62" s="276"/>
      <c r="BY62" s="276"/>
      <c r="BZ62" s="345"/>
      <c r="CA62" s="44"/>
      <c r="CB62" s="46"/>
      <c r="CC62" s="47"/>
      <c r="CD62" s="47"/>
      <c r="CE62" s="46">
        <v>0.18</v>
      </c>
      <c r="CF62" s="46"/>
      <c r="CG62" s="46"/>
      <c r="CH62" s="45"/>
      <c r="CI62" s="46">
        <v>0.15</v>
      </c>
      <c r="CJ62" s="46"/>
      <c r="CK62" s="46"/>
      <c r="CL62" s="46"/>
      <c r="CM62" s="57"/>
      <c r="CN62" s="278"/>
      <c r="CO62" s="319"/>
      <c r="CP62" s="263"/>
      <c r="CQ62" s="320"/>
      <c r="CR62" s="281"/>
      <c r="CS62" s="264"/>
      <c r="CT62" s="281"/>
      <c r="CU62" s="281"/>
      <c r="CV62" s="318">
        <v>0.23</v>
      </c>
      <c r="CW62" s="321"/>
      <c r="CX62" s="321"/>
      <c r="CY62" s="264"/>
      <c r="CZ62" s="58"/>
      <c r="DA62" s="284"/>
      <c r="DB62" s="285"/>
      <c r="DC62" s="286"/>
      <c r="DD62" s="285"/>
      <c r="DE62" s="287"/>
      <c r="DF62" s="285"/>
      <c r="DG62" s="285"/>
      <c r="DH62" s="285"/>
      <c r="DI62" s="285"/>
      <c r="DJ62" s="286"/>
      <c r="DK62" s="285"/>
      <c r="DL62" s="289"/>
      <c r="DM62" s="290"/>
      <c r="DN62" s="45"/>
      <c r="DO62" s="46"/>
      <c r="DP62" s="46"/>
      <c r="DQ62" s="46"/>
      <c r="DR62" s="46"/>
      <c r="DS62" s="46"/>
      <c r="DT62" s="45"/>
      <c r="DU62" s="46"/>
      <c r="DV62" s="47"/>
      <c r="DW62" s="47"/>
      <c r="DX62" s="48"/>
      <c r="DY62" s="57"/>
      <c r="DZ62" s="40">
        <f t="shared" si="4"/>
        <v>1.01</v>
      </c>
      <c r="EA62" s="51">
        <v>275</v>
      </c>
      <c r="EB62" s="42">
        <f t="shared" si="5"/>
        <v>0.27775</v>
      </c>
      <c r="EC62" s="186"/>
      <c r="ED62" s="186"/>
      <c r="EE62" s="244"/>
      <c r="EF62" s="88"/>
      <c r="EG62" s="245"/>
      <c r="EH62" s="246"/>
    </row>
    <row r="63" spans="2:138" ht="18.399999999999999" customHeight="1" x14ac:dyDescent="0.25">
      <c r="B63" s="43" t="s">
        <v>182</v>
      </c>
      <c r="C63" s="247"/>
      <c r="D63" s="248"/>
      <c r="E63" s="248"/>
      <c r="F63" s="248"/>
      <c r="G63" s="249"/>
      <c r="H63" s="249"/>
      <c r="I63" s="248"/>
      <c r="J63" s="249"/>
      <c r="K63" s="248"/>
      <c r="L63" s="248"/>
      <c r="M63" s="249"/>
      <c r="N63" s="250"/>
      <c r="O63" s="251"/>
      <c r="P63" s="373"/>
      <c r="Q63" s="253"/>
      <c r="R63" s="255"/>
      <c r="S63" s="253"/>
      <c r="T63" s="253"/>
      <c r="U63" s="253"/>
      <c r="V63" s="255"/>
      <c r="W63" s="253"/>
      <c r="X63" s="253"/>
      <c r="Y63" s="253"/>
      <c r="Z63" s="305"/>
      <c r="AA63" s="253"/>
      <c r="AB63" s="256"/>
      <c r="AC63" s="257"/>
      <c r="AD63" s="258"/>
      <c r="AE63" s="259"/>
      <c r="AF63" s="258"/>
      <c r="AG63" s="258"/>
      <c r="AH63" s="258"/>
      <c r="AI63" s="258"/>
      <c r="AJ63" s="260"/>
      <c r="AK63" s="260"/>
      <c r="AL63" s="260"/>
      <c r="AM63" s="258"/>
      <c r="AN63" s="261"/>
      <c r="AO63" s="262"/>
      <c r="AP63" s="263"/>
      <c r="AQ63" s="263"/>
      <c r="AR63" s="264"/>
      <c r="AS63" s="264"/>
      <c r="AT63" s="264"/>
      <c r="AU63" s="265"/>
      <c r="AV63" s="266"/>
      <c r="AW63" s="264"/>
      <c r="AX63" s="264"/>
      <c r="AY63" s="264"/>
      <c r="AZ63" s="58"/>
      <c r="BA63" s="267"/>
      <c r="BB63" s="268"/>
      <c r="BC63" s="269"/>
      <c r="BD63" s="269"/>
      <c r="BE63" s="270"/>
      <c r="BF63" s="270"/>
      <c r="BG63" s="271"/>
      <c r="BH63" s="270"/>
      <c r="BI63" s="268"/>
      <c r="BJ63" s="269"/>
      <c r="BK63" s="269"/>
      <c r="BL63" s="272"/>
      <c r="BM63" s="273"/>
      <c r="BN63" s="274"/>
      <c r="BO63" s="275"/>
      <c r="BP63" s="275"/>
      <c r="BQ63" s="276"/>
      <c r="BR63" s="276"/>
      <c r="BS63" s="276"/>
      <c r="BT63" s="276"/>
      <c r="BU63" s="276"/>
      <c r="BV63" s="276"/>
      <c r="BW63" s="276"/>
      <c r="BX63" s="276"/>
      <c r="BY63" s="276"/>
      <c r="BZ63" s="345"/>
      <c r="CA63" s="44"/>
      <c r="CB63" s="46"/>
      <c r="CC63" s="47"/>
      <c r="CD63" s="47"/>
      <c r="CE63" s="46"/>
      <c r="CF63" s="46"/>
      <c r="CG63" s="46"/>
      <c r="CH63" s="45"/>
      <c r="CI63" s="46"/>
      <c r="CJ63" s="46"/>
      <c r="CK63" s="46"/>
      <c r="CL63" s="46"/>
      <c r="CM63" s="57"/>
      <c r="CN63" s="278"/>
      <c r="CO63" s="279"/>
      <c r="CP63" s="263"/>
      <c r="CQ63" s="280"/>
      <c r="CR63" s="281"/>
      <c r="CS63" s="264"/>
      <c r="CT63" s="281"/>
      <c r="CU63" s="281"/>
      <c r="CV63" s="265"/>
      <c r="CW63" s="283"/>
      <c r="CX63" s="283"/>
      <c r="CY63" s="264"/>
      <c r="CZ63" s="58"/>
      <c r="DA63" s="284"/>
      <c r="DB63" s="285"/>
      <c r="DC63" s="286"/>
      <c r="DD63" s="285"/>
      <c r="DE63" s="287"/>
      <c r="DF63" s="285"/>
      <c r="DG63" s="285"/>
      <c r="DH63" s="285"/>
      <c r="DI63" s="336"/>
      <c r="DJ63" s="286"/>
      <c r="DK63" s="285"/>
      <c r="DL63" s="289"/>
      <c r="DM63" s="290"/>
      <c r="DN63" s="45"/>
      <c r="DO63" s="46"/>
      <c r="DP63" s="46"/>
      <c r="DQ63" s="46"/>
      <c r="DR63" s="46"/>
      <c r="DS63" s="46"/>
      <c r="DT63" s="45"/>
      <c r="DU63" s="46"/>
      <c r="DV63" s="47"/>
      <c r="DW63" s="47"/>
      <c r="DX63" s="48"/>
      <c r="DY63" s="57"/>
      <c r="DZ63" s="40">
        <f t="shared" si="4"/>
        <v>0</v>
      </c>
      <c r="EA63" s="51"/>
      <c r="EB63" s="42">
        <f t="shared" si="5"/>
        <v>0</v>
      </c>
      <c r="EC63" s="186">
        <v>50</v>
      </c>
      <c r="ED63" s="186">
        <v>0</v>
      </c>
      <c r="EE63" s="244">
        <f>ED63/EC63%</f>
        <v>0</v>
      </c>
      <c r="EF63" s="88"/>
      <c r="EG63" s="245"/>
      <c r="EH63" s="246"/>
    </row>
    <row r="64" spans="2:138" ht="18.399999999999999" customHeight="1" x14ac:dyDescent="0.25">
      <c r="B64" s="43" t="s">
        <v>80</v>
      </c>
      <c r="C64" s="247"/>
      <c r="D64" s="248"/>
      <c r="E64" s="248"/>
      <c r="F64" s="248"/>
      <c r="G64" s="248"/>
      <c r="H64" s="249"/>
      <c r="I64" s="248"/>
      <c r="J64" s="248"/>
      <c r="K64" s="248"/>
      <c r="L64" s="248"/>
      <c r="M64" s="249"/>
      <c r="N64" s="250"/>
      <c r="O64" s="251"/>
      <c r="P64" s="373"/>
      <c r="Q64" s="253"/>
      <c r="R64" s="255"/>
      <c r="S64" s="253"/>
      <c r="T64" s="255"/>
      <c r="U64" s="253"/>
      <c r="V64" s="255"/>
      <c r="W64" s="255"/>
      <c r="X64" s="253"/>
      <c r="Y64" s="253"/>
      <c r="Z64" s="253"/>
      <c r="AA64" s="253"/>
      <c r="AB64" s="256"/>
      <c r="AC64" s="257"/>
      <c r="AD64" s="258"/>
      <c r="AE64" s="259"/>
      <c r="AF64" s="258"/>
      <c r="AG64" s="260"/>
      <c r="AH64" s="258"/>
      <c r="AI64" s="258"/>
      <c r="AJ64" s="260"/>
      <c r="AK64" s="260"/>
      <c r="AL64" s="260"/>
      <c r="AM64" s="258"/>
      <c r="AN64" s="261"/>
      <c r="AO64" s="262"/>
      <c r="AP64" s="263"/>
      <c r="AQ64" s="263"/>
      <c r="AR64" s="263"/>
      <c r="AS64" s="263"/>
      <c r="AT64" s="264"/>
      <c r="AU64" s="294"/>
      <c r="AV64" s="266"/>
      <c r="AW64" s="264"/>
      <c r="AX64" s="264"/>
      <c r="AY64" s="264"/>
      <c r="AZ64" s="58"/>
      <c r="BA64" s="267"/>
      <c r="BB64" s="268"/>
      <c r="BC64" s="269"/>
      <c r="BD64" s="269"/>
      <c r="BE64" s="271"/>
      <c r="BF64" s="270"/>
      <c r="BG64" s="271"/>
      <c r="BH64" s="271"/>
      <c r="BI64" s="268"/>
      <c r="BJ64" s="269"/>
      <c r="BK64" s="269"/>
      <c r="BL64" s="272"/>
      <c r="BM64" s="273"/>
      <c r="BN64" s="274"/>
      <c r="BO64" s="275"/>
      <c r="BP64" s="275"/>
      <c r="BQ64" s="276"/>
      <c r="BR64" s="276"/>
      <c r="BS64" s="276"/>
      <c r="BT64" s="276"/>
      <c r="BU64" s="276"/>
      <c r="BV64" s="276"/>
      <c r="BW64" s="276"/>
      <c r="BX64" s="276"/>
      <c r="BY64" s="276"/>
      <c r="BZ64" s="345"/>
      <c r="CA64" s="44"/>
      <c r="CB64" s="46"/>
      <c r="CC64" s="47"/>
      <c r="CD64" s="47"/>
      <c r="CE64" s="45"/>
      <c r="CF64" s="46"/>
      <c r="CG64" s="45"/>
      <c r="CH64" s="45"/>
      <c r="CI64" s="46"/>
      <c r="CJ64" s="46"/>
      <c r="CK64" s="46"/>
      <c r="CL64" s="46"/>
      <c r="CM64" s="57"/>
      <c r="CN64" s="278"/>
      <c r="CO64" s="296"/>
      <c r="CP64" s="263"/>
      <c r="CQ64" s="297"/>
      <c r="CR64" s="282"/>
      <c r="CS64" s="263"/>
      <c r="CT64" s="282"/>
      <c r="CU64" s="374"/>
      <c r="CV64" s="294"/>
      <c r="CW64" s="298"/>
      <c r="CX64" s="298"/>
      <c r="CY64" s="264"/>
      <c r="CZ64" s="58"/>
      <c r="DA64" s="284"/>
      <c r="DB64" s="285"/>
      <c r="DC64" s="286"/>
      <c r="DD64" s="285"/>
      <c r="DE64" s="287"/>
      <c r="DF64" s="285"/>
      <c r="DG64" s="285"/>
      <c r="DH64" s="285"/>
      <c r="DI64" s="285"/>
      <c r="DJ64" s="286"/>
      <c r="DK64" s="285"/>
      <c r="DL64" s="289"/>
      <c r="DM64" s="290"/>
      <c r="DN64" s="45"/>
      <c r="DO64" s="46"/>
      <c r="DP64" s="46"/>
      <c r="DQ64" s="46"/>
      <c r="DR64" s="46"/>
      <c r="DS64" s="45"/>
      <c r="DT64" s="45"/>
      <c r="DU64" s="48"/>
      <c r="DV64" s="47"/>
      <c r="DW64" s="47"/>
      <c r="DX64" s="48"/>
      <c r="DY64" s="57"/>
      <c r="DZ64" s="40">
        <f t="shared" si="4"/>
        <v>0</v>
      </c>
      <c r="EA64" s="51"/>
      <c r="EB64" s="42">
        <f t="shared" si="5"/>
        <v>0</v>
      </c>
      <c r="EC64" s="186"/>
      <c r="ED64" s="186"/>
      <c r="EE64" s="375"/>
      <c r="EF64" s="88"/>
      <c r="EG64" s="89"/>
      <c r="EH64" s="245">
        <f>SUM(EH5:EH63)</f>
        <v>814.29802499999971</v>
      </c>
    </row>
    <row r="65" spans="2:138" ht="18.399999999999999" customHeight="1" x14ac:dyDescent="0.25">
      <c r="B65" s="67" t="s">
        <v>183</v>
      </c>
      <c r="C65" s="376"/>
      <c r="D65" s="377"/>
      <c r="E65" s="377"/>
      <c r="F65" s="377"/>
      <c r="G65" s="377">
        <v>55</v>
      </c>
      <c r="H65" s="378"/>
      <c r="I65" s="377"/>
      <c r="J65" s="377"/>
      <c r="K65" s="377"/>
      <c r="L65" s="377"/>
      <c r="M65" s="378"/>
      <c r="N65" s="379"/>
      <c r="O65" s="380"/>
      <c r="P65" s="381"/>
      <c r="Q65" s="382"/>
      <c r="R65" s="383"/>
      <c r="S65" s="382"/>
      <c r="T65" s="383"/>
      <c r="U65" s="382"/>
      <c r="V65" s="383"/>
      <c r="W65" s="383"/>
      <c r="X65" s="382"/>
      <c r="Y65" s="382"/>
      <c r="Z65" s="384"/>
      <c r="AA65" s="382"/>
      <c r="AB65" s="385"/>
      <c r="AC65" s="386"/>
      <c r="AD65" s="387"/>
      <c r="AE65" s="388"/>
      <c r="AF65" s="387"/>
      <c r="AG65" s="389"/>
      <c r="AH65" s="387"/>
      <c r="AI65" s="387"/>
      <c r="AJ65" s="389"/>
      <c r="AK65" s="389"/>
      <c r="AL65" s="389"/>
      <c r="AM65" s="387"/>
      <c r="AN65" s="390"/>
      <c r="AO65" s="391"/>
      <c r="AP65" s="392"/>
      <c r="AQ65" s="392"/>
      <c r="AR65" s="392"/>
      <c r="AS65" s="392"/>
      <c r="AT65" s="393"/>
      <c r="AU65" s="394"/>
      <c r="AV65" s="395"/>
      <c r="AW65" s="393"/>
      <c r="AX65" s="393"/>
      <c r="AY65" s="393"/>
      <c r="AZ65" s="74"/>
      <c r="BA65" s="396"/>
      <c r="BB65" s="397"/>
      <c r="BC65" s="398"/>
      <c r="BD65" s="398"/>
      <c r="BE65" s="399"/>
      <c r="BF65" s="400"/>
      <c r="BG65" s="399"/>
      <c r="BH65" s="399"/>
      <c r="BI65" s="397"/>
      <c r="BJ65" s="398"/>
      <c r="BK65" s="398"/>
      <c r="BL65" s="401"/>
      <c r="BM65" s="402"/>
      <c r="BN65" s="403"/>
      <c r="BO65" s="404"/>
      <c r="BP65" s="404"/>
      <c r="BQ65" s="405"/>
      <c r="BR65" s="405"/>
      <c r="BS65" s="405"/>
      <c r="BT65" s="405"/>
      <c r="BU65" s="405"/>
      <c r="BV65" s="405"/>
      <c r="BW65" s="405"/>
      <c r="BX65" s="405"/>
      <c r="BY65" s="405"/>
      <c r="BZ65" s="406"/>
      <c r="CA65" s="68"/>
      <c r="CB65" s="70"/>
      <c r="CC65" s="72"/>
      <c r="CD65" s="72"/>
      <c r="CE65" s="69"/>
      <c r="CF65" s="70"/>
      <c r="CG65" s="69"/>
      <c r="CH65" s="69"/>
      <c r="CI65" s="70"/>
      <c r="CJ65" s="70"/>
      <c r="CK65" s="70"/>
      <c r="CL65" s="70"/>
      <c r="CM65" s="73"/>
      <c r="CN65" s="407"/>
      <c r="CO65" s="408"/>
      <c r="CP65" s="392"/>
      <c r="CQ65" s="409"/>
      <c r="CR65" s="410"/>
      <c r="CS65" s="392"/>
      <c r="CT65" s="410"/>
      <c r="CU65" s="411"/>
      <c r="CV65" s="394"/>
      <c r="CW65" s="412"/>
      <c r="CX65" s="412"/>
      <c r="CY65" s="393"/>
      <c r="CZ65" s="74"/>
      <c r="DA65" s="413"/>
      <c r="DB65" s="414"/>
      <c r="DC65" s="415"/>
      <c r="DD65" s="414"/>
      <c r="DE65" s="416"/>
      <c r="DF65" s="414"/>
      <c r="DG65" s="414"/>
      <c r="DH65" s="414"/>
      <c r="DI65" s="417"/>
      <c r="DJ65" s="415"/>
      <c r="DK65" s="414"/>
      <c r="DL65" s="418"/>
      <c r="DM65" s="419"/>
      <c r="DN65" s="69"/>
      <c r="DO65" s="70"/>
      <c r="DP65" s="70"/>
      <c r="DQ65" s="70"/>
      <c r="DR65" s="70"/>
      <c r="DS65" s="69"/>
      <c r="DT65" s="69"/>
      <c r="DU65" s="71"/>
      <c r="DV65" s="72"/>
      <c r="DW65" s="72"/>
      <c r="DX65" s="71"/>
      <c r="DY65" s="73"/>
      <c r="DZ65" s="40">
        <f t="shared" si="4"/>
        <v>55</v>
      </c>
      <c r="EA65" s="76"/>
      <c r="EB65" s="77">
        <f t="shared" si="5"/>
        <v>0</v>
      </c>
      <c r="EC65" s="420"/>
      <c r="ED65" s="420"/>
      <c r="EE65" s="421"/>
      <c r="EF65" s="88"/>
      <c r="EG65" s="89"/>
      <c r="EH65" s="89"/>
    </row>
    <row r="67" spans="2:138" x14ac:dyDescent="0.2">
      <c r="EB67" s="78">
        <f>SUM(EB5:EB65)</f>
        <v>933.18113440000002</v>
      </c>
      <c r="EE67" s="422">
        <f>AVERAGE(EE5:EE8, EE10:EE11, EE14, EE16:EE20, EE24, EE29:EE34, EE37:EE39, EE41, EE43, EE46, EE53, EE55, EE58)</f>
        <v>80.550886437262676</v>
      </c>
    </row>
    <row r="69" spans="2:138" x14ac:dyDescent="0.2">
      <c r="EA69" s="423"/>
    </row>
    <row r="71" spans="2:138" x14ac:dyDescent="0.2">
      <c r="DZ71" t="s">
        <v>82</v>
      </c>
    </row>
  </sheetData>
  <mergeCells count="10">
    <mergeCell ref="CA2:CM2"/>
    <mergeCell ref="CN2:CZ2"/>
    <mergeCell ref="DA2:DL2"/>
    <mergeCell ref="DO2:DY2"/>
    <mergeCell ref="D2:O2"/>
    <mergeCell ref="P2:AB2"/>
    <mergeCell ref="AC2:AN2"/>
    <mergeCell ref="AO2:AZ2"/>
    <mergeCell ref="BA2:BM2"/>
    <mergeCell ref="BN2:BZ2"/>
  </mergeCells>
  <pageMargins left="0.30000001192092901" right="0.19999998807907099" top="0.5" bottom="0.25" header="0.259999990463257" footer="2.00000014156103E-2"/>
  <pageSetup paperSize="9" scale="50" orientation="portrait"/>
  <headerFooter>
    <oddHeader>&amp;C&amp;10&amp;"Arial,Regular"&amp;A&amp;12&amp;"-,Regular"</oddHeader>
    <oddFooter>&amp;C&amp;10&amp;"Arial,Regular"Страница &amp;P&amp;12&amp;"-,Regular"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K71"/>
  <sheetViews>
    <sheetView workbookViewId="0">
      <pane xSplit="2" topLeftCell="C1" activePane="topRight" state="frozen"/>
      <selection pane="topRight"/>
    </sheetView>
  </sheetViews>
  <sheetFormatPr defaultColWidth="11.28515625" defaultRowHeight="12.75" customHeight="1" x14ac:dyDescent="0.2"/>
  <cols>
    <col min="1" max="1" width="20.42578125" customWidth="1"/>
    <col min="2" max="2" width="36.85546875" customWidth="1"/>
    <col min="3" max="3" width="14.28515625" customWidth="1"/>
    <col min="4" max="4" width="13.140625" customWidth="1"/>
    <col min="5" max="8" width="11.28515625" customWidth="1"/>
    <col min="9" max="13" width="13.42578125" customWidth="1"/>
    <col min="14" max="14" width="12.42578125" customWidth="1"/>
    <col min="15" max="15" width="11.28515625" customWidth="1"/>
    <col min="16" max="17" width="12.42578125" customWidth="1"/>
    <col min="18" max="18" width="13.140625" customWidth="1"/>
    <col min="19" max="19" width="13.28515625" customWidth="1"/>
    <col min="20" max="21" width="11.28515625" customWidth="1"/>
    <col min="22" max="22" width="12.7109375" customWidth="1"/>
    <col min="23" max="29" width="11.28515625" customWidth="1"/>
    <col min="30" max="31" width="12.7109375" customWidth="1"/>
    <col min="32" max="32" width="11.85546875" customWidth="1"/>
    <col min="33" max="33" width="11.28515625" customWidth="1"/>
    <col min="34" max="34" width="12.5703125" customWidth="1"/>
    <col min="35" max="35" width="13" customWidth="1"/>
    <col min="36" max="38" width="11.28515625" customWidth="1"/>
    <col min="39" max="39" width="12.85546875" customWidth="1"/>
    <col min="40" max="41" width="13.42578125" customWidth="1"/>
    <col min="42" max="43" width="14.28515625" customWidth="1"/>
    <col min="44" max="46" width="13.140625" customWidth="1"/>
    <col min="47" max="47" width="12.42578125" customWidth="1"/>
    <col min="48" max="48" width="11.28515625" customWidth="1"/>
    <col min="49" max="50" width="12.42578125" customWidth="1"/>
    <col min="51" max="51" width="11.28515625" customWidth="1"/>
    <col min="52" max="52" width="12.42578125" customWidth="1"/>
    <col min="53" max="53" width="11.28515625" customWidth="1"/>
    <col min="54" max="54" width="14.42578125" customWidth="1"/>
    <col min="55" max="55" width="15" customWidth="1"/>
    <col min="56" max="56" width="11" customWidth="1"/>
    <col min="57" max="58" width="11.28515625" customWidth="1"/>
    <col min="59" max="59" width="15" customWidth="1"/>
    <col min="60" max="60" width="13.42578125" customWidth="1"/>
    <col min="61" max="62" width="12.7109375" customWidth="1"/>
    <col min="63" max="63" width="12.28515625" customWidth="1"/>
    <col min="64" max="64" width="12.85546875" customWidth="1"/>
    <col min="65" max="65" width="11.28515625" customWidth="1"/>
    <col min="66" max="68" width="13.28515625" customWidth="1"/>
    <col min="69" max="69" width="16" customWidth="1"/>
    <col min="70" max="71" width="11.28515625" customWidth="1"/>
    <col min="72" max="72" width="12.7109375" customWidth="1"/>
    <col min="73" max="73" width="13" customWidth="1"/>
    <col min="74" max="74" width="12.140625" customWidth="1"/>
    <col min="75" max="75" width="13" customWidth="1"/>
    <col min="76" max="76" width="12.5703125" customWidth="1"/>
    <col min="77" max="77" width="13.28515625" customWidth="1"/>
    <col min="78" max="78" width="12.5703125" customWidth="1"/>
    <col min="79" max="79" width="12.85546875" customWidth="1"/>
    <col min="80" max="80" width="13.85546875" customWidth="1"/>
    <col min="81" max="83" width="13.7109375" customWidth="1"/>
    <col min="84" max="84" width="10" customWidth="1"/>
    <col min="85" max="85" width="11.28515625" customWidth="1"/>
    <col min="86" max="86" width="12.7109375" customWidth="1"/>
    <col min="87" max="87" width="13" customWidth="1"/>
    <col min="88" max="88" width="13.28515625" customWidth="1"/>
    <col min="89" max="89" width="12.7109375" customWidth="1"/>
    <col min="90" max="91" width="12.5703125" customWidth="1"/>
    <col min="92" max="94" width="11.28515625" customWidth="1"/>
    <col min="95" max="95" width="14" customWidth="1"/>
    <col min="96" max="96" width="14.140625" customWidth="1"/>
    <col min="97" max="97" width="13.140625" customWidth="1"/>
    <col min="98" max="98" width="12.7109375" customWidth="1"/>
    <col min="99" max="99" width="11.7109375" customWidth="1"/>
    <col min="100" max="101" width="12.28515625" customWidth="1"/>
    <col min="102" max="103" width="11.28515625" customWidth="1"/>
    <col min="104" max="104" width="13.85546875" customWidth="1"/>
    <col min="105" max="105" width="12.5703125" customWidth="1"/>
    <col min="106" max="106" width="11.28515625" customWidth="1"/>
    <col min="107" max="107" width="12.5703125" customWidth="1"/>
    <col min="108" max="108" width="14.5703125" customWidth="1"/>
    <col min="109" max="114" width="11.28515625" customWidth="1"/>
    <col min="115" max="115" width="12.5703125" customWidth="1"/>
    <col min="116" max="116" width="13.42578125" customWidth="1"/>
    <col min="117" max="117" width="13.28515625" customWidth="1"/>
    <col min="118" max="118" width="14.42578125" customWidth="1"/>
    <col min="119" max="119" width="11.28515625" customWidth="1"/>
    <col min="120" max="120" width="14.140625" customWidth="1"/>
    <col min="121" max="123" width="11.28515625" customWidth="1"/>
    <col min="124" max="124" width="12.7109375" customWidth="1"/>
    <col min="125" max="125" width="10.7109375" customWidth="1"/>
    <col min="126" max="126" width="11.140625" customWidth="1"/>
    <col min="127" max="127" width="12.5703125" customWidth="1"/>
    <col min="128" max="128" width="11.28515625" customWidth="1"/>
    <col min="129" max="129" width="14.28515625" customWidth="1"/>
    <col min="130" max="130" width="16.140625" customWidth="1"/>
    <col min="131" max="131" width="14.42578125" customWidth="1"/>
    <col min="132" max="132" width="15.7109375" customWidth="1"/>
    <col min="133" max="133" width="13.42578125" customWidth="1"/>
    <col min="134" max="138" width="11.28515625" customWidth="1"/>
    <col min="139" max="139" width="11.42578125" customWidth="1"/>
    <col min="140" max="141" width="11.42578125" hidden="1" customWidth="1"/>
  </cols>
  <sheetData>
    <row r="1" spans="2:139" ht="21.4" customHeight="1" x14ac:dyDescent="0.3">
      <c r="B1" s="1"/>
      <c r="C1" s="79"/>
      <c r="D1" s="79"/>
      <c r="E1" s="79"/>
      <c r="F1" s="79"/>
      <c r="I1" s="79"/>
      <c r="J1" s="79"/>
      <c r="K1" s="79"/>
      <c r="L1" s="79"/>
      <c r="M1" s="79"/>
      <c r="N1" s="79"/>
      <c r="P1" s="79"/>
      <c r="Q1" s="79"/>
      <c r="R1" s="79"/>
      <c r="S1" s="79"/>
      <c r="X1" s="79"/>
      <c r="Y1" s="79"/>
      <c r="AA1" s="79"/>
      <c r="AN1" s="79"/>
      <c r="AO1" s="79"/>
      <c r="AP1" s="79"/>
      <c r="AQ1" s="79"/>
      <c r="AR1" s="79"/>
      <c r="AS1" s="79"/>
      <c r="AT1" s="79"/>
      <c r="AU1" s="79"/>
      <c r="AW1" s="79"/>
      <c r="AX1" s="79"/>
      <c r="BH1" s="79"/>
      <c r="BK1" s="79"/>
      <c r="CS1" s="79"/>
      <c r="DL1" s="79"/>
      <c r="DZ1" s="3" t="s">
        <v>1</v>
      </c>
      <c r="EA1" s="4"/>
      <c r="EB1" s="4"/>
      <c r="EC1" s="4"/>
      <c r="ED1" s="4"/>
      <c r="EE1" s="80"/>
    </row>
    <row r="2" spans="2:139" ht="24.95" customHeight="1" x14ac:dyDescent="0.25">
      <c r="B2" s="7" t="s">
        <v>2</v>
      </c>
      <c r="C2" s="794" t="s">
        <v>184</v>
      </c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6"/>
      <c r="P2" s="798" t="s">
        <v>83</v>
      </c>
      <c r="Q2" s="799"/>
      <c r="R2" s="799"/>
      <c r="S2" s="799"/>
      <c r="T2" s="799"/>
      <c r="U2" s="799"/>
      <c r="V2" s="799"/>
      <c r="W2" s="799"/>
      <c r="X2" s="799"/>
      <c r="Y2" s="799"/>
      <c r="Z2" s="799"/>
      <c r="AA2" s="799"/>
      <c r="AB2" s="800"/>
      <c r="AC2" s="794" t="s">
        <v>84</v>
      </c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6"/>
      <c r="AO2" s="794" t="s">
        <v>85</v>
      </c>
      <c r="AP2" s="795"/>
      <c r="AQ2" s="795"/>
      <c r="AR2" s="795"/>
      <c r="AS2" s="795"/>
      <c r="AT2" s="795"/>
      <c r="AU2" s="795"/>
      <c r="AV2" s="795"/>
      <c r="AW2" s="795"/>
      <c r="AX2" s="795"/>
      <c r="AY2" s="795"/>
      <c r="AZ2" s="796"/>
      <c r="BA2" s="794" t="s">
        <v>86</v>
      </c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6"/>
      <c r="BN2" s="794" t="s">
        <v>87</v>
      </c>
      <c r="BO2" s="795"/>
      <c r="BP2" s="795"/>
      <c r="BQ2" s="795"/>
      <c r="BR2" s="795"/>
      <c r="BS2" s="795"/>
      <c r="BT2" s="795"/>
      <c r="BU2" s="795"/>
      <c r="BV2" s="795"/>
      <c r="BW2" s="795"/>
      <c r="BX2" s="795"/>
      <c r="BY2" s="795"/>
      <c r="BZ2" s="796"/>
      <c r="CA2" s="794" t="s">
        <v>88</v>
      </c>
      <c r="CB2" s="795"/>
      <c r="CC2" s="795"/>
      <c r="CD2" s="795"/>
      <c r="CE2" s="795"/>
      <c r="CF2" s="795"/>
      <c r="CG2" s="795"/>
      <c r="CH2" s="795"/>
      <c r="CI2" s="795"/>
      <c r="CJ2" s="795"/>
      <c r="CK2" s="795"/>
      <c r="CL2" s="795"/>
      <c r="CM2" s="796"/>
      <c r="CN2" s="794" t="s">
        <v>89</v>
      </c>
      <c r="CO2" s="795"/>
      <c r="CP2" s="795"/>
      <c r="CQ2" s="795"/>
      <c r="CR2" s="795"/>
      <c r="CS2" s="795"/>
      <c r="CT2" s="795"/>
      <c r="CU2" s="795"/>
      <c r="CV2" s="795"/>
      <c r="CW2" s="795"/>
      <c r="CX2" s="795"/>
      <c r="CY2" s="795"/>
      <c r="CZ2" s="796"/>
      <c r="DA2" s="794" t="s">
        <v>90</v>
      </c>
      <c r="DB2" s="795"/>
      <c r="DC2" s="795"/>
      <c r="DD2" s="795"/>
      <c r="DE2" s="795"/>
      <c r="DF2" s="795"/>
      <c r="DG2" s="795"/>
      <c r="DH2" s="795"/>
      <c r="DI2" s="795"/>
      <c r="DJ2" s="795"/>
      <c r="DK2" s="795"/>
      <c r="DL2" s="796"/>
      <c r="DM2" s="81"/>
      <c r="DN2" s="82"/>
      <c r="DO2" s="797" t="s">
        <v>3</v>
      </c>
      <c r="DP2" s="795"/>
      <c r="DQ2" s="795"/>
      <c r="DR2" s="795"/>
      <c r="DS2" s="795"/>
      <c r="DT2" s="795"/>
      <c r="DU2" s="795"/>
      <c r="DV2" s="795"/>
      <c r="DW2" s="795"/>
      <c r="DX2" s="795"/>
      <c r="DY2" s="796"/>
      <c r="DZ2" s="83" t="s">
        <v>4</v>
      </c>
      <c r="EA2" s="84" t="s">
        <v>91</v>
      </c>
      <c r="EB2" s="85" t="s">
        <v>92</v>
      </c>
      <c r="EC2" s="86" t="s">
        <v>93</v>
      </c>
      <c r="ED2" s="86" t="s">
        <v>94</v>
      </c>
      <c r="EE2" s="87" t="s">
        <v>95</v>
      </c>
      <c r="EF2" s="88"/>
      <c r="EG2" s="89"/>
      <c r="EH2" s="90" t="s">
        <v>96</v>
      </c>
    </row>
    <row r="3" spans="2:139" ht="60" customHeight="1" x14ac:dyDescent="0.25">
      <c r="B3" s="8" t="s">
        <v>5</v>
      </c>
      <c r="C3" s="424" t="s">
        <v>185</v>
      </c>
      <c r="D3" s="425" t="s">
        <v>7</v>
      </c>
      <c r="E3" s="426" t="s">
        <v>98</v>
      </c>
      <c r="F3" s="427" t="s">
        <v>186</v>
      </c>
      <c r="G3" s="95" t="s">
        <v>133</v>
      </c>
      <c r="H3" s="428" t="s">
        <v>134</v>
      </c>
      <c r="I3" s="429" t="s">
        <v>101</v>
      </c>
      <c r="J3" s="427" t="s">
        <v>102</v>
      </c>
      <c r="K3" s="427" t="s">
        <v>104</v>
      </c>
      <c r="L3" s="430" t="s">
        <v>103</v>
      </c>
      <c r="M3" s="430" t="s">
        <v>15</v>
      </c>
      <c r="N3" s="431" t="s">
        <v>17</v>
      </c>
      <c r="O3" s="432" t="s">
        <v>105</v>
      </c>
      <c r="P3" s="100" t="s">
        <v>106</v>
      </c>
      <c r="Q3" s="101" t="s">
        <v>107</v>
      </c>
      <c r="R3" s="102" t="s">
        <v>108</v>
      </c>
      <c r="S3" s="103" t="s">
        <v>109</v>
      </c>
      <c r="T3" s="104" t="s">
        <v>110</v>
      </c>
      <c r="U3" s="105" t="s">
        <v>111</v>
      </c>
      <c r="V3" s="106" t="s">
        <v>12</v>
      </c>
      <c r="W3" s="107" t="s">
        <v>112</v>
      </c>
      <c r="X3" s="106" t="s">
        <v>15</v>
      </c>
      <c r="Y3" s="104" t="s">
        <v>113</v>
      </c>
      <c r="Z3" s="108" t="s">
        <v>114</v>
      </c>
      <c r="AA3" s="101" t="s">
        <v>115</v>
      </c>
      <c r="AB3" s="109" t="s">
        <v>116</v>
      </c>
      <c r="AC3" s="110" t="s">
        <v>117</v>
      </c>
      <c r="AD3" s="111" t="s">
        <v>8</v>
      </c>
      <c r="AE3" s="111" t="s">
        <v>7</v>
      </c>
      <c r="AF3" s="112" t="s">
        <v>9</v>
      </c>
      <c r="AG3" s="113" t="s">
        <v>118</v>
      </c>
      <c r="AH3" s="112" t="s">
        <v>119</v>
      </c>
      <c r="AI3" s="114" t="s">
        <v>120</v>
      </c>
      <c r="AJ3" s="111" t="s">
        <v>121</v>
      </c>
      <c r="AK3" s="115" t="s">
        <v>14</v>
      </c>
      <c r="AL3" s="115" t="s">
        <v>15</v>
      </c>
      <c r="AM3" s="116" t="s">
        <v>50</v>
      </c>
      <c r="AN3" s="117" t="s">
        <v>122</v>
      </c>
      <c r="AO3" s="118" t="s">
        <v>123</v>
      </c>
      <c r="AP3" s="119" t="s">
        <v>124</v>
      </c>
      <c r="AQ3" s="119" t="s">
        <v>13</v>
      </c>
      <c r="AR3" s="120" t="s">
        <v>31</v>
      </c>
      <c r="AS3" s="120" t="s">
        <v>125</v>
      </c>
      <c r="AT3" s="121" t="s">
        <v>126</v>
      </c>
      <c r="AU3" s="122" t="s">
        <v>127</v>
      </c>
      <c r="AV3" s="122" t="s">
        <v>128</v>
      </c>
      <c r="AW3" s="123" t="s">
        <v>129</v>
      </c>
      <c r="AX3" s="124" t="s">
        <v>113</v>
      </c>
      <c r="AY3" s="125" t="s">
        <v>130</v>
      </c>
      <c r="AZ3" s="126" t="s">
        <v>13</v>
      </c>
      <c r="BA3" s="127" t="s">
        <v>131</v>
      </c>
      <c r="BB3" s="128" t="s">
        <v>7</v>
      </c>
      <c r="BC3" s="129" t="s">
        <v>8</v>
      </c>
      <c r="BD3" s="130" t="s">
        <v>132</v>
      </c>
      <c r="BE3" s="131" t="s">
        <v>133</v>
      </c>
      <c r="BF3" s="132" t="s">
        <v>134</v>
      </c>
      <c r="BG3" s="133" t="s">
        <v>135</v>
      </c>
      <c r="BH3" s="134" t="s">
        <v>136</v>
      </c>
      <c r="BI3" s="135" t="s">
        <v>137</v>
      </c>
      <c r="BJ3" s="136" t="s">
        <v>14</v>
      </c>
      <c r="BK3" s="136" t="s">
        <v>15</v>
      </c>
      <c r="BL3" s="137" t="s">
        <v>50</v>
      </c>
      <c r="BM3" s="138" t="s">
        <v>138</v>
      </c>
      <c r="BN3" s="139" t="s">
        <v>139</v>
      </c>
      <c r="BO3" s="140" t="s">
        <v>124</v>
      </c>
      <c r="BP3" s="141" t="s">
        <v>116</v>
      </c>
      <c r="BQ3" s="142" t="s">
        <v>75</v>
      </c>
      <c r="BR3" s="143" t="s">
        <v>140</v>
      </c>
      <c r="BS3" s="144" t="s">
        <v>141</v>
      </c>
      <c r="BT3" s="143" t="s">
        <v>142</v>
      </c>
      <c r="BU3" s="145" t="s">
        <v>143</v>
      </c>
      <c r="BV3" s="146" t="s">
        <v>144</v>
      </c>
      <c r="BW3" s="145" t="s">
        <v>14</v>
      </c>
      <c r="BX3" s="145" t="s">
        <v>15</v>
      </c>
      <c r="BY3" s="141" t="s">
        <v>145</v>
      </c>
      <c r="BZ3" s="147" t="s">
        <v>13</v>
      </c>
      <c r="CA3" s="148" t="s">
        <v>97</v>
      </c>
      <c r="CB3" s="149" t="s">
        <v>146</v>
      </c>
      <c r="CC3" s="11" t="s">
        <v>13</v>
      </c>
      <c r="CD3" s="11" t="s">
        <v>128</v>
      </c>
      <c r="CE3" s="11" t="s">
        <v>147</v>
      </c>
      <c r="CF3" s="150" t="s">
        <v>148</v>
      </c>
      <c r="CG3" s="151" t="s">
        <v>112</v>
      </c>
      <c r="CH3" s="13" t="s">
        <v>12</v>
      </c>
      <c r="CI3" s="152" t="s">
        <v>149</v>
      </c>
      <c r="CJ3" s="11" t="s">
        <v>150</v>
      </c>
      <c r="CK3" s="153" t="s">
        <v>15</v>
      </c>
      <c r="CL3" s="154" t="s">
        <v>151</v>
      </c>
      <c r="CM3" s="155" t="s">
        <v>138</v>
      </c>
      <c r="CN3" s="156" t="s">
        <v>6</v>
      </c>
      <c r="CO3" s="157" t="s">
        <v>7</v>
      </c>
      <c r="CP3" s="158" t="s">
        <v>124</v>
      </c>
      <c r="CQ3" s="121" t="s">
        <v>152</v>
      </c>
      <c r="CR3" s="159" t="s">
        <v>153</v>
      </c>
      <c r="CS3" s="120" t="s">
        <v>125</v>
      </c>
      <c r="CT3" s="160" t="s">
        <v>154</v>
      </c>
      <c r="CU3" s="161" t="s">
        <v>155</v>
      </c>
      <c r="CV3" s="162" t="s">
        <v>156</v>
      </c>
      <c r="CW3" s="162" t="s">
        <v>14</v>
      </c>
      <c r="CX3" s="163" t="s">
        <v>15</v>
      </c>
      <c r="CY3" s="125" t="s">
        <v>130</v>
      </c>
      <c r="CZ3" s="18" t="s">
        <v>13</v>
      </c>
      <c r="DA3" s="164" t="s">
        <v>157</v>
      </c>
      <c r="DB3" s="165" t="s">
        <v>158</v>
      </c>
      <c r="DC3" s="166" t="s">
        <v>108</v>
      </c>
      <c r="DD3" s="167" t="s">
        <v>132</v>
      </c>
      <c r="DE3" s="168" t="s">
        <v>100</v>
      </c>
      <c r="DF3" s="169" t="s">
        <v>159</v>
      </c>
      <c r="DG3" s="170" t="s">
        <v>160</v>
      </c>
      <c r="DH3" s="169" t="s">
        <v>14</v>
      </c>
      <c r="DI3" s="165" t="s">
        <v>15</v>
      </c>
      <c r="DJ3" s="166" t="s">
        <v>9</v>
      </c>
      <c r="DK3" s="168" t="s">
        <v>161</v>
      </c>
      <c r="DL3" s="171" t="s">
        <v>122</v>
      </c>
      <c r="DM3" s="172" t="s">
        <v>162</v>
      </c>
      <c r="DN3" s="173" t="s">
        <v>7</v>
      </c>
      <c r="DO3" s="11" t="s">
        <v>8</v>
      </c>
      <c r="DP3" s="11" t="s">
        <v>9</v>
      </c>
      <c r="DQ3" s="174" t="s">
        <v>163</v>
      </c>
      <c r="DR3" s="11" t="s">
        <v>153</v>
      </c>
      <c r="DS3" s="12" t="s">
        <v>11</v>
      </c>
      <c r="DT3" s="13" t="s">
        <v>12</v>
      </c>
      <c r="DU3" s="11" t="s">
        <v>13</v>
      </c>
      <c r="DV3" s="14" t="s">
        <v>14</v>
      </c>
      <c r="DW3" s="15" t="s">
        <v>15</v>
      </c>
      <c r="DX3" s="16" t="s">
        <v>16</v>
      </c>
      <c r="DY3" s="17" t="s">
        <v>17</v>
      </c>
      <c r="DZ3" s="175" t="s">
        <v>18</v>
      </c>
      <c r="EA3" s="176" t="s">
        <v>19</v>
      </c>
      <c r="EB3" s="177" t="s">
        <v>20</v>
      </c>
      <c r="EC3" s="178" t="s">
        <v>164</v>
      </c>
      <c r="ED3" s="178"/>
      <c r="EE3" s="179"/>
      <c r="EF3" s="88"/>
      <c r="EG3" s="89"/>
      <c r="EH3" s="90" t="s">
        <v>165</v>
      </c>
    </row>
    <row r="4" spans="2:139" ht="18.399999999999999" customHeight="1" x14ac:dyDescent="0.25">
      <c r="B4" s="22" t="s">
        <v>21</v>
      </c>
      <c r="C4" s="23">
        <v>150</v>
      </c>
      <c r="D4" s="24" t="s">
        <v>167</v>
      </c>
      <c r="E4" s="24" t="s">
        <v>168</v>
      </c>
      <c r="F4" s="24" t="s">
        <v>169</v>
      </c>
      <c r="G4" s="25">
        <v>40</v>
      </c>
      <c r="H4" s="25">
        <v>150</v>
      </c>
      <c r="I4" s="25" t="s">
        <v>170</v>
      </c>
      <c r="J4" s="25">
        <v>60</v>
      </c>
      <c r="K4" s="25">
        <v>150</v>
      </c>
      <c r="L4" s="25">
        <v>20</v>
      </c>
      <c r="M4" s="25">
        <v>30</v>
      </c>
      <c r="N4" s="27">
        <v>150</v>
      </c>
      <c r="O4" s="181">
        <v>50</v>
      </c>
      <c r="P4" s="23">
        <v>150</v>
      </c>
      <c r="Q4" s="24" t="s">
        <v>168</v>
      </c>
      <c r="R4" s="26">
        <v>150</v>
      </c>
      <c r="S4" s="25">
        <v>100</v>
      </c>
      <c r="T4" s="25">
        <v>40</v>
      </c>
      <c r="U4" s="25">
        <v>150</v>
      </c>
      <c r="V4" s="25" t="s">
        <v>171</v>
      </c>
      <c r="W4" s="25">
        <v>60</v>
      </c>
      <c r="X4" s="25">
        <v>30</v>
      </c>
      <c r="Y4" s="25">
        <v>20</v>
      </c>
      <c r="Z4" s="25">
        <v>150</v>
      </c>
      <c r="AA4" s="25">
        <v>50</v>
      </c>
      <c r="AB4" s="181">
        <v>150</v>
      </c>
      <c r="AC4" s="23">
        <v>150</v>
      </c>
      <c r="AD4" s="24" t="s">
        <v>168</v>
      </c>
      <c r="AE4" s="26" t="s">
        <v>167</v>
      </c>
      <c r="AF4" s="25">
        <v>100</v>
      </c>
      <c r="AG4" s="25">
        <v>40</v>
      </c>
      <c r="AH4" s="25">
        <v>150</v>
      </c>
      <c r="AI4" s="25">
        <v>140</v>
      </c>
      <c r="AJ4" s="25">
        <v>150</v>
      </c>
      <c r="AK4" s="24" t="s">
        <v>172</v>
      </c>
      <c r="AL4" s="24" t="s">
        <v>173</v>
      </c>
      <c r="AM4" s="25">
        <v>30</v>
      </c>
      <c r="AN4" s="181">
        <v>150</v>
      </c>
      <c r="AO4" s="23">
        <v>60</v>
      </c>
      <c r="AP4" s="24" t="s">
        <v>168</v>
      </c>
      <c r="AQ4" s="24" t="s">
        <v>166</v>
      </c>
      <c r="AR4" s="25">
        <v>130</v>
      </c>
      <c r="AS4" s="25">
        <v>150</v>
      </c>
      <c r="AT4" s="25">
        <v>40</v>
      </c>
      <c r="AU4" s="25">
        <v>120</v>
      </c>
      <c r="AV4" s="25">
        <v>130</v>
      </c>
      <c r="AW4" s="25">
        <v>30</v>
      </c>
      <c r="AX4" s="25">
        <v>20</v>
      </c>
      <c r="AY4" s="25" t="s">
        <v>174</v>
      </c>
      <c r="AZ4" s="181">
        <v>150</v>
      </c>
      <c r="BA4" s="23">
        <v>150</v>
      </c>
      <c r="BB4" s="24" t="s">
        <v>167</v>
      </c>
      <c r="BC4" s="24" t="s">
        <v>168</v>
      </c>
      <c r="BD4" s="25">
        <v>100</v>
      </c>
      <c r="BE4" s="25">
        <v>40</v>
      </c>
      <c r="BF4" s="25">
        <v>150</v>
      </c>
      <c r="BG4" s="25" t="s">
        <v>170</v>
      </c>
      <c r="BH4" s="25">
        <v>60</v>
      </c>
      <c r="BI4" s="25">
        <v>150</v>
      </c>
      <c r="BJ4" s="25">
        <v>20</v>
      </c>
      <c r="BK4" s="25">
        <v>30</v>
      </c>
      <c r="BL4" s="27">
        <v>30</v>
      </c>
      <c r="BM4" s="181">
        <v>150</v>
      </c>
      <c r="BN4" s="180" t="s">
        <v>166</v>
      </c>
      <c r="BO4" s="24" t="s">
        <v>168</v>
      </c>
      <c r="BP4" s="24" t="s">
        <v>166</v>
      </c>
      <c r="BQ4" s="182">
        <v>100</v>
      </c>
      <c r="BR4" s="25">
        <v>30</v>
      </c>
      <c r="BS4" s="25">
        <v>150</v>
      </c>
      <c r="BT4" s="25" t="s">
        <v>170</v>
      </c>
      <c r="BU4" s="25" t="s">
        <v>175</v>
      </c>
      <c r="BV4" s="25">
        <v>150</v>
      </c>
      <c r="BW4" s="25">
        <v>20</v>
      </c>
      <c r="BX4" s="25">
        <v>30</v>
      </c>
      <c r="BY4" s="25">
        <v>80</v>
      </c>
      <c r="BZ4" s="28" t="s">
        <v>176</v>
      </c>
      <c r="CA4" s="180" t="s">
        <v>166</v>
      </c>
      <c r="CB4" s="24" t="s">
        <v>177</v>
      </c>
      <c r="CC4" s="26">
        <v>150</v>
      </c>
      <c r="CD4" s="26">
        <v>100</v>
      </c>
      <c r="CE4" s="25">
        <v>40</v>
      </c>
      <c r="CF4" s="25">
        <v>150</v>
      </c>
      <c r="CG4" s="25">
        <v>60</v>
      </c>
      <c r="CH4" s="25" t="s">
        <v>171</v>
      </c>
      <c r="CI4" s="25">
        <v>150</v>
      </c>
      <c r="CJ4" s="25">
        <v>20</v>
      </c>
      <c r="CK4" s="25">
        <v>30</v>
      </c>
      <c r="CL4" s="25">
        <v>50</v>
      </c>
      <c r="CM4" s="181">
        <v>150</v>
      </c>
      <c r="CN4" s="23">
        <v>60</v>
      </c>
      <c r="CO4" s="183" t="s">
        <v>167</v>
      </c>
      <c r="CP4" s="24" t="s">
        <v>168</v>
      </c>
      <c r="CQ4" s="25">
        <v>130</v>
      </c>
      <c r="CR4" s="25">
        <v>40</v>
      </c>
      <c r="CS4" s="25">
        <v>150</v>
      </c>
      <c r="CT4" s="25" t="s">
        <v>171</v>
      </c>
      <c r="CU4" s="25">
        <v>80</v>
      </c>
      <c r="CV4" s="184">
        <v>150</v>
      </c>
      <c r="CW4" s="184">
        <v>20</v>
      </c>
      <c r="CX4" s="185">
        <v>30</v>
      </c>
      <c r="CY4" s="25" t="s">
        <v>174</v>
      </c>
      <c r="CZ4" s="28">
        <v>150</v>
      </c>
      <c r="DA4" s="23">
        <v>150</v>
      </c>
      <c r="DB4" s="24" t="s">
        <v>177</v>
      </c>
      <c r="DC4" s="26">
        <v>150</v>
      </c>
      <c r="DD4" s="25">
        <v>100</v>
      </c>
      <c r="DE4" s="25">
        <v>150</v>
      </c>
      <c r="DF4" s="25" t="s">
        <v>178</v>
      </c>
      <c r="DG4" s="25">
        <v>40</v>
      </c>
      <c r="DH4" s="25">
        <v>20</v>
      </c>
      <c r="DI4" s="25">
        <v>30</v>
      </c>
      <c r="DJ4" s="26">
        <v>130</v>
      </c>
      <c r="DK4" s="25">
        <v>50</v>
      </c>
      <c r="DL4" s="181">
        <v>150</v>
      </c>
      <c r="DM4" s="23">
        <v>60</v>
      </c>
      <c r="DN4" s="24" t="s">
        <v>167</v>
      </c>
      <c r="DO4" s="24" t="s">
        <v>168</v>
      </c>
      <c r="DP4" s="25">
        <v>100</v>
      </c>
      <c r="DQ4" s="182">
        <v>150</v>
      </c>
      <c r="DR4" s="25">
        <v>40</v>
      </c>
      <c r="DS4" s="25">
        <v>60</v>
      </c>
      <c r="DT4" s="25" t="s">
        <v>171</v>
      </c>
      <c r="DU4" s="25">
        <v>150</v>
      </c>
      <c r="DV4" s="26">
        <v>20</v>
      </c>
      <c r="DW4" s="26">
        <v>30</v>
      </c>
      <c r="DX4" s="27">
        <v>30</v>
      </c>
      <c r="DY4" s="28">
        <v>150</v>
      </c>
      <c r="DZ4" s="29"/>
      <c r="EA4" s="30"/>
      <c r="EB4" s="31"/>
      <c r="EC4" s="186" t="s">
        <v>179</v>
      </c>
      <c r="ED4" s="186"/>
      <c r="EE4" s="179"/>
      <c r="EF4" s="88"/>
      <c r="EG4" s="187" t="s">
        <v>180</v>
      </c>
      <c r="EH4" s="188"/>
    </row>
    <row r="5" spans="2:139" ht="18.399999999999999" customHeight="1" x14ac:dyDescent="0.25">
      <c r="B5" s="32" t="s">
        <v>14</v>
      </c>
      <c r="C5" s="433"/>
      <c r="D5" s="190"/>
      <c r="E5" s="190">
        <v>20</v>
      </c>
      <c r="F5" s="190"/>
      <c r="G5" s="191"/>
      <c r="H5" s="434"/>
      <c r="I5" s="191"/>
      <c r="J5" s="190">
        <v>11</v>
      </c>
      <c r="K5" s="191"/>
      <c r="L5" s="190">
        <v>20</v>
      </c>
      <c r="M5" s="190"/>
      <c r="N5" s="192"/>
      <c r="O5" s="193"/>
      <c r="P5" s="194"/>
      <c r="Q5" s="195">
        <v>20</v>
      </c>
      <c r="R5" s="196"/>
      <c r="S5" s="195"/>
      <c r="T5" s="195"/>
      <c r="U5" s="195"/>
      <c r="V5" s="195"/>
      <c r="W5" s="197">
        <v>11</v>
      </c>
      <c r="X5" s="195"/>
      <c r="Y5" s="195">
        <v>20</v>
      </c>
      <c r="Z5" s="195"/>
      <c r="AA5" s="195"/>
      <c r="AB5" s="198"/>
      <c r="AC5" s="199"/>
      <c r="AD5" s="200">
        <v>20</v>
      </c>
      <c r="AE5" s="201"/>
      <c r="AF5" s="200"/>
      <c r="AG5" s="200"/>
      <c r="AH5" s="200"/>
      <c r="AI5" s="200"/>
      <c r="AJ5" s="202"/>
      <c r="AK5" s="203">
        <v>20</v>
      </c>
      <c r="AL5" s="203"/>
      <c r="AM5" s="200"/>
      <c r="AN5" s="204"/>
      <c r="AO5" s="205"/>
      <c r="AP5" s="206">
        <v>20</v>
      </c>
      <c r="AQ5" s="206"/>
      <c r="AR5" s="207"/>
      <c r="AS5" s="207"/>
      <c r="AT5" s="208"/>
      <c r="AU5" s="209"/>
      <c r="AV5" s="210"/>
      <c r="AW5" s="208"/>
      <c r="AX5" s="208">
        <v>20</v>
      </c>
      <c r="AY5" s="208"/>
      <c r="AZ5" s="211"/>
      <c r="BA5" s="212"/>
      <c r="BB5" s="213"/>
      <c r="BC5" s="214">
        <v>20</v>
      </c>
      <c r="BD5" s="214"/>
      <c r="BE5" s="215"/>
      <c r="BF5" s="216"/>
      <c r="BG5" s="215"/>
      <c r="BH5" s="217">
        <v>11</v>
      </c>
      <c r="BI5" s="218"/>
      <c r="BJ5" s="214">
        <v>20</v>
      </c>
      <c r="BK5" s="214"/>
      <c r="BL5" s="219"/>
      <c r="BM5" s="220"/>
      <c r="BN5" s="221"/>
      <c r="BO5" s="222">
        <v>20</v>
      </c>
      <c r="BP5" s="222"/>
      <c r="BQ5" s="223"/>
      <c r="BR5" s="223"/>
      <c r="BS5" s="223"/>
      <c r="BT5" s="223"/>
      <c r="BU5" s="223">
        <v>9</v>
      </c>
      <c r="BV5" s="223"/>
      <c r="BW5" s="223">
        <v>20</v>
      </c>
      <c r="BX5" s="223"/>
      <c r="BY5" s="223"/>
      <c r="BZ5" s="224"/>
      <c r="CA5" s="33"/>
      <c r="CB5" s="225">
        <v>20</v>
      </c>
      <c r="CC5" s="226"/>
      <c r="CD5" s="36"/>
      <c r="CE5" s="35"/>
      <c r="CF5" s="35"/>
      <c r="CG5" s="34">
        <v>11</v>
      </c>
      <c r="CH5" s="35"/>
      <c r="CI5" s="227"/>
      <c r="CJ5" s="225">
        <v>20</v>
      </c>
      <c r="CK5" s="227"/>
      <c r="CL5" s="35"/>
      <c r="CM5" s="228"/>
      <c r="CN5" s="229"/>
      <c r="CO5" s="230"/>
      <c r="CP5" s="206">
        <v>20</v>
      </c>
      <c r="CQ5" s="231"/>
      <c r="CR5" s="232"/>
      <c r="CS5" s="207"/>
      <c r="CT5" s="233"/>
      <c r="CU5" s="233"/>
      <c r="CV5" s="209"/>
      <c r="CW5" s="209">
        <v>20</v>
      </c>
      <c r="CX5" s="209"/>
      <c r="CY5" s="208"/>
      <c r="CZ5" s="39"/>
      <c r="DA5" s="234"/>
      <c r="DB5" s="235">
        <v>20</v>
      </c>
      <c r="DC5" s="236"/>
      <c r="DD5" s="235"/>
      <c r="DE5" s="237"/>
      <c r="DF5" s="235"/>
      <c r="DG5" s="235"/>
      <c r="DH5" s="238">
        <v>20</v>
      </c>
      <c r="DI5" s="239"/>
      <c r="DJ5" s="236"/>
      <c r="DK5" s="240"/>
      <c r="DL5" s="241"/>
      <c r="DM5" s="242"/>
      <c r="DN5" s="34"/>
      <c r="DO5" s="35">
        <v>20</v>
      </c>
      <c r="DP5" s="35"/>
      <c r="DQ5" s="227"/>
      <c r="DR5" s="227"/>
      <c r="DS5" s="34"/>
      <c r="DT5" s="35"/>
      <c r="DU5" s="35"/>
      <c r="DV5" s="36">
        <v>20</v>
      </c>
      <c r="DW5" s="36"/>
      <c r="DX5" s="37"/>
      <c r="DY5" s="38"/>
      <c r="DZ5" s="40">
        <f t="shared" ref="DZ5:DZ36" si="0">SUM(C5:DY5)</f>
        <v>453</v>
      </c>
      <c r="EA5" s="41">
        <v>48.33</v>
      </c>
      <c r="EB5" s="42">
        <f t="shared" ref="EB5:EB36" si="1">DZ5*EA5/1000</f>
        <v>21.893489999999996</v>
      </c>
      <c r="EC5" s="243">
        <v>455</v>
      </c>
      <c r="ED5" s="186">
        <v>453</v>
      </c>
      <c r="EE5" s="244">
        <f>ED5/EC5%</f>
        <v>99.560439560439562</v>
      </c>
      <c r="EF5" s="88"/>
      <c r="EG5" s="245">
        <v>25</v>
      </c>
      <c r="EH5" s="246">
        <f>EC5*EG5/1000</f>
        <v>11.375</v>
      </c>
    </row>
    <row r="6" spans="2:139" ht="18.399999999999999" customHeight="1" x14ac:dyDescent="0.25">
      <c r="B6" s="43" t="s">
        <v>15</v>
      </c>
      <c r="C6" s="435"/>
      <c r="D6" s="248"/>
      <c r="E6" s="248"/>
      <c r="F6" s="248"/>
      <c r="G6" s="249"/>
      <c r="H6" s="249"/>
      <c r="I6" s="249"/>
      <c r="J6" s="248"/>
      <c r="K6" s="249"/>
      <c r="L6" s="248"/>
      <c r="M6" s="248">
        <v>30</v>
      </c>
      <c r="N6" s="250"/>
      <c r="O6" s="251"/>
      <c r="P6" s="252"/>
      <c r="Q6" s="253"/>
      <c r="R6" s="254"/>
      <c r="S6" s="253"/>
      <c r="T6" s="253"/>
      <c r="U6" s="253"/>
      <c r="V6" s="253"/>
      <c r="W6" s="255"/>
      <c r="X6" s="253">
        <v>30</v>
      </c>
      <c r="Y6" s="253"/>
      <c r="Z6" s="253"/>
      <c r="AA6" s="253"/>
      <c r="AB6" s="256"/>
      <c r="AC6" s="257"/>
      <c r="AD6" s="258"/>
      <c r="AE6" s="259"/>
      <c r="AF6" s="258"/>
      <c r="AG6" s="258"/>
      <c r="AH6" s="258"/>
      <c r="AI6" s="258"/>
      <c r="AJ6" s="260"/>
      <c r="AK6" s="260"/>
      <c r="AL6" s="260">
        <v>30</v>
      </c>
      <c r="AM6" s="258"/>
      <c r="AN6" s="261"/>
      <c r="AO6" s="262"/>
      <c r="AP6" s="263"/>
      <c r="AQ6" s="263"/>
      <c r="AR6" s="264"/>
      <c r="AS6" s="264"/>
      <c r="AT6" s="264"/>
      <c r="AU6" s="265"/>
      <c r="AV6" s="266"/>
      <c r="AW6" s="264">
        <v>30</v>
      </c>
      <c r="AX6" s="264"/>
      <c r="AY6" s="264"/>
      <c r="AZ6" s="58"/>
      <c r="BA6" s="267"/>
      <c r="BB6" s="268"/>
      <c r="BC6" s="269"/>
      <c r="BD6" s="269"/>
      <c r="BE6" s="270"/>
      <c r="BF6" s="270"/>
      <c r="BG6" s="270"/>
      <c r="BH6" s="271"/>
      <c r="BI6" s="268"/>
      <c r="BJ6" s="269"/>
      <c r="BK6" s="269">
        <v>30</v>
      </c>
      <c r="BL6" s="272"/>
      <c r="BM6" s="273"/>
      <c r="BN6" s="274"/>
      <c r="BO6" s="275"/>
      <c r="BP6" s="275"/>
      <c r="BQ6" s="276"/>
      <c r="BR6" s="276"/>
      <c r="BS6" s="276"/>
      <c r="BT6" s="276"/>
      <c r="BU6" s="276"/>
      <c r="BV6" s="276"/>
      <c r="BW6" s="276"/>
      <c r="BX6" s="276">
        <v>30</v>
      </c>
      <c r="BY6" s="276"/>
      <c r="BZ6" s="277"/>
      <c r="CA6" s="44"/>
      <c r="CB6" s="45"/>
      <c r="CC6" s="47"/>
      <c r="CD6" s="47"/>
      <c r="CE6" s="46"/>
      <c r="CF6" s="46"/>
      <c r="CG6" s="45"/>
      <c r="CH6" s="46"/>
      <c r="CI6" s="46"/>
      <c r="CJ6" s="45"/>
      <c r="CK6" s="46">
        <v>30</v>
      </c>
      <c r="CL6" s="46"/>
      <c r="CM6" s="57"/>
      <c r="CN6" s="278"/>
      <c r="CO6" s="279"/>
      <c r="CP6" s="263"/>
      <c r="CQ6" s="280"/>
      <c r="CR6" s="281"/>
      <c r="CS6" s="264"/>
      <c r="CT6" s="282"/>
      <c r="CU6" s="282"/>
      <c r="CV6" s="265"/>
      <c r="CW6" s="283"/>
      <c r="CX6" s="265">
        <v>30</v>
      </c>
      <c r="CY6" s="264"/>
      <c r="CZ6" s="50"/>
      <c r="DA6" s="284"/>
      <c r="DB6" s="285"/>
      <c r="DC6" s="286"/>
      <c r="DD6" s="285"/>
      <c r="DE6" s="287"/>
      <c r="DF6" s="285"/>
      <c r="DG6" s="285"/>
      <c r="DH6" s="288"/>
      <c r="DI6" s="285">
        <v>30</v>
      </c>
      <c r="DJ6" s="286"/>
      <c r="DK6" s="285"/>
      <c r="DL6" s="289"/>
      <c r="DM6" s="290"/>
      <c r="DN6" s="45"/>
      <c r="DO6" s="46"/>
      <c r="DP6" s="46"/>
      <c r="DQ6" s="46"/>
      <c r="DR6" s="46"/>
      <c r="DS6" s="45"/>
      <c r="DT6" s="46"/>
      <c r="DU6" s="46"/>
      <c r="DV6" s="47"/>
      <c r="DW6" s="47">
        <v>30</v>
      </c>
      <c r="DX6" s="48"/>
      <c r="DY6" s="49"/>
      <c r="DZ6" s="40">
        <f t="shared" si="0"/>
        <v>300</v>
      </c>
      <c r="EA6" s="51">
        <v>53.33</v>
      </c>
      <c r="EB6" s="52">
        <f t="shared" si="1"/>
        <v>15.999000000000001</v>
      </c>
      <c r="EC6" s="243">
        <v>300</v>
      </c>
      <c r="ED6" s="186">
        <v>300</v>
      </c>
      <c r="EE6" s="244">
        <f>ED6/EC6%</f>
        <v>100</v>
      </c>
      <c r="EF6" s="88"/>
      <c r="EG6" s="245">
        <v>34</v>
      </c>
      <c r="EH6" s="246">
        <f>EC6*EG6/1000</f>
        <v>10.199999999999999</v>
      </c>
    </row>
    <row r="7" spans="2:139" ht="18.399999999999999" customHeight="1" x14ac:dyDescent="0.25">
      <c r="B7" s="32" t="s">
        <v>24</v>
      </c>
      <c r="C7" s="435"/>
      <c r="D7" s="248"/>
      <c r="E7" s="248"/>
      <c r="F7" s="248"/>
      <c r="G7" s="249"/>
      <c r="H7" s="249"/>
      <c r="I7" s="249"/>
      <c r="J7" s="248"/>
      <c r="K7" s="249"/>
      <c r="L7" s="248"/>
      <c r="M7" s="248"/>
      <c r="N7" s="250"/>
      <c r="O7" s="251"/>
      <c r="P7" s="252"/>
      <c r="Q7" s="253"/>
      <c r="R7" s="254"/>
      <c r="S7" s="253"/>
      <c r="T7" s="253"/>
      <c r="U7" s="253"/>
      <c r="V7" s="253"/>
      <c r="W7" s="255"/>
      <c r="X7" s="253"/>
      <c r="Y7" s="253"/>
      <c r="Z7" s="253"/>
      <c r="AA7" s="253"/>
      <c r="AB7" s="256"/>
      <c r="AC7" s="257"/>
      <c r="AD7" s="258"/>
      <c r="AE7" s="259"/>
      <c r="AF7" s="258"/>
      <c r="AG7" s="258"/>
      <c r="AH7" s="258"/>
      <c r="AI7" s="258"/>
      <c r="AJ7" s="260"/>
      <c r="AK7" s="260"/>
      <c r="AL7" s="260"/>
      <c r="AM7" s="258"/>
      <c r="AN7" s="261"/>
      <c r="AO7" s="262"/>
      <c r="AP7" s="263"/>
      <c r="AQ7" s="263"/>
      <c r="AR7" s="264"/>
      <c r="AS7" s="264"/>
      <c r="AT7" s="264"/>
      <c r="AU7" s="265">
        <v>109</v>
      </c>
      <c r="AV7" s="266"/>
      <c r="AW7" s="264"/>
      <c r="AX7" s="264"/>
      <c r="AY7" s="264"/>
      <c r="AZ7" s="58"/>
      <c r="BA7" s="267"/>
      <c r="BB7" s="268"/>
      <c r="BC7" s="269"/>
      <c r="BD7" s="269"/>
      <c r="BE7" s="270"/>
      <c r="BF7" s="270"/>
      <c r="BG7" s="270"/>
      <c r="BH7" s="271">
        <v>44.5</v>
      </c>
      <c r="BI7" s="268"/>
      <c r="BJ7" s="269"/>
      <c r="BK7" s="269"/>
      <c r="BL7" s="272"/>
      <c r="BM7" s="273"/>
      <c r="BN7" s="274"/>
      <c r="BO7" s="275"/>
      <c r="BP7" s="275"/>
      <c r="BQ7" s="276"/>
      <c r="BR7" s="276"/>
      <c r="BS7" s="276"/>
      <c r="BT7" s="276"/>
      <c r="BU7" s="276">
        <v>4.5</v>
      </c>
      <c r="BV7" s="276"/>
      <c r="BW7" s="276"/>
      <c r="BX7" s="276"/>
      <c r="BY7" s="276"/>
      <c r="BZ7" s="277"/>
      <c r="CA7" s="44"/>
      <c r="CB7" s="45"/>
      <c r="CC7" s="47"/>
      <c r="CD7" s="47"/>
      <c r="CE7" s="46"/>
      <c r="CF7" s="46"/>
      <c r="CG7" s="45"/>
      <c r="CH7" s="46"/>
      <c r="CI7" s="46"/>
      <c r="CJ7" s="45"/>
      <c r="CK7" s="46"/>
      <c r="CL7" s="46"/>
      <c r="CM7" s="57"/>
      <c r="CN7" s="278"/>
      <c r="CO7" s="279"/>
      <c r="CP7" s="263"/>
      <c r="CQ7" s="280"/>
      <c r="CR7" s="281"/>
      <c r="CS7" s="264"/>
      <c r="CT7" s="282"/>
      <c r="CU7" s="282">
        <v>65</v>
      </c>
      <c r="CV7" s="265"/>
      <c r="CW7" s="283"/>
      <c r="CX7" s="265"/>
      <c r="CY7" s="264"/>
      <c r="CZ7" s="50"/>
      <c r="DA7" s="284"/>
      <c r="DB7" s="285"/>
      <c r="DC7" s="286"/>
      <c r="DD7" s="285"/>
      <c r="DE7" s="287"/>
      <c r="DF7" s="285">
        <v>61</v>
      </c>
      <c r="DG7" s="285"/>
      <c r="DH7" s="288"/>
      <c r="DI7" s="285"/>
      <c r="DJ7" s="286"/>
      <c r="DK7" s="291"/>
      <c r="DL7" s="289"/>
      <c r="DM7" s="290"/>
      <c r="DN7" s="45"/>
      <c r="DO7" s="46"/>
      <c r="DP7" s="46"/>
      <c r="DQ7" s="46"/>
      <c r="DR7" s="46"/>
      <c r="DS7" s="45"/>
      <c r="DT7" s="46"/>
      <c r="DU7" s="46"/>
      <c r="DV7" s="47"/>
      <c r="DW7" s="47"/>
      <c r="DX7" s="48"/>
      <c r="DY7" s="49"/>
      <c r="DZ7" s="40">
        <f t="shared" si="0"/>
        <v>284</v>
      </c>
      <c r="EA7" s="51">
        <v>555</v>
      </c>
      <c r="EB7" s="42">
        <f t="shared" si="1"/>
        <v>157.62</v>
      </c>
      <c r="EC7" s="243">
        <v>375</v>
      </c>
      <c r="ED7" s="186">
        <v>284</v>
      </c>
      <c r="EE7" s="244">
        <f>ED7/EC7%</f>
        <v>75.733333333333334</v>
      </c>
      <c r="EF7" s="88"/>
      <c r="EG7" s="245">
        <v>400</v>
      </c>
      <c r="EH7" s="246">
        <f>EC7*EG7/1000</f>
        <v>150</v>
      </c>
    </row>
    <row r="8" spans="2:139" ht="18.399999999999999" customHeight="1" x14ac:dyDescent="0.25">
      <c r="B8" s="32" t="s">
        <v>25</v>
      </c>
      <c r="C8" s="435"/>
      <c r="D8" s="248"/>
      <c r="E8" s="248"/>
      <c r="F8" s="248"/>
      <c r="G8" s="249"/>
      <c r="H8" s="249"/>
      <c r="I8" s="292"/>
      <c r="J8" s="248">
        <v>45</v>
      </c>
      <c r="K8" s="249"/>
      <c r="L8" s="248"/>
      <c r="M8" s="248"/>
      <c r="N8" s="250"/>
      <c r="O8" s="251"/>
      <c r="P8" s="252"/>
      <c r="Q8" s="253"/>
      <c r="R8" s="254"/>
      <c r="S8" s="253"/>
      <c r="T8" s="253"/>
      <c r="U8" s="253"/>
      <c r="V8" s="293"/>
      <c r="W8" s="255"/>
      <c r="X8" s="253"/>
      <c r="Y8" s="253"/>
      <c r="Z8" s="253"/>
      <c r="AA8" s="253">
        <v>10</v>
      </c>
      <c r="AB8" s="256"/>
      <c r="AC8" s="257"/>
      <c r="AD8" s="258"/>
      <c r="AE8" s="259"/>
      <c r="AF8" s="258"/>
      <c r="AG8" s="258"/>
      <c r="AH8" s="258"/>
      <c r="AI8" s="258">
        <v>73.5</v>
      </c>
      <c r="AJ8" s="260"/>
      <c r="AK8" s="260"/>
      <c r="AL8" s="260"/>
      <c r="AM8" s="258"/>
      <c r="AN8" s="261"/>
      <c r="AO8" s="262"/>
      <c r="AP8" s="263"/>
      <c r="AQ8" s="263"/>
      <c r="AR8" s="264"/>
      <c r="AS8" s="264"/>
      <c r="AT8" s="264"/>
      <c r="AU8" s="294"/>
      <c r="AV8" s="266"/>
      <c r="AW8" s="264"/>
      <c r="AX8" s="264"/>
      <c r="AY8" s="264"/>
      <c r="AZ8" s="58"/>
      <c r="BA8" s="267"/>
      <c r="BB8" s="268"/>
      <c r="BC8" s="269"/>
      <c r="BD8" s="269"/>
      <c r="BE8" s="270"/>
      <c r="BF8" s="270"/>
      <c r="BG8" s="295"/>
      <c r="BH8" s="271"/>
      <c r="BI8" s="268"/>
      <c r="BJ8" s="269"/>
      <c r="BK8" s="269"/>
      <c r="BL8" s="272"/>
      <c r="BM8" s="273"/>
      <c r="BN8" s="274"/>
      <c r="BO8" s="275"/>
      <c r="BP8" s="275"/>
      <c r="BQ8" s="276"/>
      <c r="BR8" s="276"/>
      <c r="BS8" s="276"/>
      <c r="BT8" s="276"/>
      <c r="BU8" s="276"/>
      <c r="BV8" s="276"/>
      <c r="BW8" s="276"/>
      <c r="BX8" s="276"/>
      <c r="BY8" s="276"/>
      <c r="BZ8" s="277"/>
      <c r="CA8" s="44"/>
      <c r="CB8" s="45"/>
      <c r="CC8" s="47"/>
      <c r="CD8" s="47"/>
      <c r="CE8" s="46"/>
      <c r="CF8" s="46"/>
      <c r="CG8" s="45"/>
      <c r="CH8" s="53"/>
      <c r="CI8" s="46"/>
      <c r="CJ8" s="45"/>
      <c r="CK8" s="46"/>
      <c r="CL8" s="46"/>
      <c r="CM8" s="57"/>
      <c r="CN8" s="278"/>
      <c r="CO8" s="296"/>
      <c r="CP8" s="263"/>
      <c r="CQ8" s="297"/>
      <c r="CR8" s="281"/>
      <c r="CS8" s="264"/>
      <c r="CT8" s="282"/>
      <c r="CU8" s="282"/>
      <c r="CV8" s="294"/>
      <c r="CW8" s="298"/>
      <c r="CX8" s="294"/>
      <c r="CY8" s="264"/>
      <c r="CZ8" s="50"/>
      <c r="DA8" s="284"/>
      <c r="DB8" s="285"/>
      <c r="DC8" s="286"/>
      <c r="DD8" s="285"/>
      <c r="DE8" s="287"/>
      <c r="DF8" s="285"/>
      <c r="DG8" s="285"/>
      <c r="DH8" s="288"/>
      <c r="DI8" s="285"/>
      <c r="DJ8" s="286"/>
      <c r="DK8" s="291"/>
      <c r="DL8" s="289"/>
      <c r="DM8" s="290"/>
      <c r="DN8" s="45"/>
      <c r="DO8" s="46"/>
      <c r="DP8" s="46"/>
      <c r="DQ8" s="299"/>
      <c r="DR8" s="46"/>
      <c r="DS8" s="45"/>
      <c r="DT8" s="53"/>
      <c r="DU8" s="46"/>
      <c r="DV8" s="47"/>
      <c r="DW8" s="47"/>
      <c r="DX8" s="48"/>
      <c r="DY8" s="49"/>
      <c r="DZ8" s="40">
        <f t="shared" si="0"/>
        <v>128.5</v>
      </c>
      <c r="EA8" s="51">
        <v>380</v>
      </c>
      <c r="EB8" s="42">
        <f t="shared" si="1"/>
        <v>48.83</v>
      </c>
      <c r="EC8" s="243">
        <v>150</v>
      </c>
      <c r="ED8" s="186">
        <v>128.5</v>
      </c>
      <c r="EE8" s="244">
        <f>ED8/EC8%</f>
        <v>85.666666666666671</v>
      </c>
      <c r="EF8" s="88"/>
      <c r="EG8" s="245">
        <v>140</v>
      </c>
      <c r="EH8" s="246">
        <f>EC8*EG8/1000</f>
        <v>21</v>
      </c>
    </row>
    <row r="9" spans="2:139" ht="18.399999999999999" customHeight="1" x14ac:dyDescent="0.25">
      <c r="B9" s="43" t="s">
        <v>26</v>
      </c>
      <c r="C9" s="435"/>
      <c r="D9" s="248"/>
      <c r="E9" s="248"/>
      <c r="F9" s="248"/>
      <c r="G9" s="249"/>
      <c r="H9" s="249"/>
      <c r="I9" s="249"/>
      <c r="J9" s="248"/>
      <c r="K9" s="249"/>
      <c r="L9" s="248"/>
      <c r="M9" s="248"/>
      <c r="N9" s="250"/>
      <c r="O9" s="251"/>
      <c r="P9" s="252"/>
      <c r="Q9" s="253"/>
      <c r="R9" s="254"/>
      <c r="S9" s="253"/>
      <c r="T9" s="253"/>
      <c r="U9" s="253"/>
      <c r="V9" s="253"/>
      <c r="W9" s="255"/>
      <c r="X9" s="253"/>
      <c r="Y9" s="253"/>
      <c r="Z9" s="253"/>
      <c r="AA9" s="253"/>
      <c r="AB9" s="256"/>
      <c r="AC9" s="257"/>
      <c r="AD9" s="258"/>
      <c r="AE9" s="259"/>
      <c r="AF9" s="258"/>
      <c r="AG9" s="258"/>
      <c r="AH9" s="258"/>
      <c r="AI9" s="258"/>
      <c r="AJ9" s="260"/>
      <c r="AK9" s="260"/>
      <c r="AL9" s="260"/>
      <c r="AM9" s="258"/>
      <c r="AN9" s="261"/>
      <c r="AO9" s="262"/>
      <c r="AP9" s="263"/>
      <c r="AQ9" s="263"/>
      <c r="AR9" s="264"/>
      <c r="AS9" s="264"/>
      <c r="AT9" s="264"/>
      <c r="AU9" s="300"/>
      <c r="AV9" s="266"/>
      <c r="AW9" s="264"/>
      <c r="AX9" s="264"/>
      <c r="AY9" s="264"/>
      <c r="AZ9" s="58"/>
      <c r="BA9" s="267"/>
      <c r="BB9" s="268"/>
      <c r="BC9" s="269"/>
      <c r="BD9" s="269"/>
      <c r="BE9" s="270"/>
      <c r="BF9" s="270"/>
      <c r="BG9" s="270"/>
      <c r="BH9" s="271"/>
      <c r="BI9" s="268"/>
      <c r="BJ9" s="269"/>
      <c r="BK9" s="269"/>
      <c r="BL9" s="272"/>
      <c r="BM9" s="273"/>
      <c r="BN9" s="274"/>
      <c r="BO9" s="275"/>
      <c r="BP9" s="275"/>
      <c r="BQ9" s="276"/>
      <c r="BR9" s="276"/>
      <c r="BS9" s="276"/>
      <c r="BT9" s="276"/>
      <c r="BU9" s="276"/>
      <c r="BV9" s="276"/>
      <c r="BW9" s="276"/>
      <c r="BX9" s="276"/>
      <c r="BY9" s="276"/>
      <c r="BZ9" s="277"/>
      <c r="CA9" s="44"/>
      <c r="CB9" s="45"/>
      <c r="CC9" s="47"/>
      <c r="CD9" s="47"/>
      <c r="CE9" s="46"/>
      <c r="CF9" s="46"/>
      <c r="CG9" s="45"/>
      <c r="CH9" s="46"/>
      <c r="CI9" s="46"/>
      <c r="CJ9" s="45"/>
      <c r="CK9" s="46"/>
      <c r="CL9" s="46"/>
      <c r="CM9" s="57"/>
      <c r="CN9" s="278"/>
      <c r="CO9" s="301"/>
      <c r="CP9" s="263"/>
      <c r="CQ9" s="302"/>
      <c r="CR9" s="281"/>
      <c r="CS9" s="264"/>
      <c r="CT9" s="282"/>
      <c r="CU9" s="281"/>
      <c r="CV9" s="300"/>
      <c r="CW9" s="303"/>
      <c r="CX9" s="300"/>
      <c r="CY9" s="264"/>
      <c r="CZ9" s="50"/>
      <c r="DA9" s="284"/>
      <c r="DB9" s="285"/>
      <c r="DC9" s="286"/>
      <c r="DD9" s="285"/>
      <c r="DE9" s="287"/>
      <c r="DF9" s="285"/>
      <c r="DG9" s="285"/>
      <c r="DH9" s="288"/>
      <c r="DI9" s="285"/>
      <c r="DJ9" s="286"/>
      <c r="DK9" s="304"/>
      <c r="DL9" s="289"/>
      <c r="DM9" s="290"/>
      <c r="DN9" s="45"/>
      <c r="DO9" s="46"/>
      <c r="DP9" s="46"/>
      <c r="DQ9" s="46"/>
      <c r="DR9" s="46"/>
      <c r="DS9" s="45"/>
      <c r="DT9" s="46"/>
      <c r="DU9" s="46"/>
      <c r="DV9" s="47"/>
      <c r="DW9" s="47"/>
      <c r="DX9" s="48"/>
      <c r="DY9" s="49"/>
      <c r="DZ9" s="40">
        <f t="shared" si="0"/>
        <v>0</v>
      </c>
      <c r="EA9" s="51"/>
      <c r="EB9" s="42">
        <f t="shared" si="1"/>
        <v>0</v>
      </c>
      <c r="EC9" s="243"/>
      <c r="ED9" s="186"/>
      <c r="EE9" s="244"/>
      <c r="EF9" s="88"/>
      <c r="EG9" s="89"/>
      <c r="EH9" s="246"/>
    </row>
    <row r="10" spans="2:139" ht="18.399999999999999" customHeight="1" x14ac:dyDescent="0.25">
      <c r="B10" s="32" t="s">
        <v>27</v>
      </c>
      <c r="C10" s="435">
        <v>1.5</v>
      </c>
      <c r="D10" s="248"/>
      <c r="E10" s="248">
        <v>5</v>
      </c>
      <c r="F10" s="248"/>
      <c r="G10" s="249"/>
      <c r="H10" s="249"/>
      <c r="I10" s="97">
        <v>3</v>
      </c>
      <c r="J10" s="248">
        <v>2</v>
      </c>
      <c r="K10" s="249"/>
      <c r="L10" s="248"/>
      <c r="M10" s="248"/>
      <c r="N10" s="250"/>
      <c r="O10" s="251">
        <v>1</v>
      </c>
      <c r="P10" s="252">
        <v>1.5</v>
      </c>
      <c r="Q10" s="253">
        <v>5</v>
      </c>
      <c r="R10" s="254"/>
      <c r="S10" s="253"/>
      <c r="T10" s="253"/>
      <c r="U10" s="253"/>
      <c r="V10" s="305">
        <v>3</v>
      </c>
      <c r="W10" s="255">
        <v>3</v>
      </c>
      <c r="X10" s="253"/>
      <c r="Y10" s="253"/>
      <c r="Z10" s="253"/>
      <c r="AA10" s="253">
        <v>2</v>
      </c>
      <c r="AB10" s="256"/>
      <c r="AC10" s="257">
        <v>1.5</v>
      </c>
      <c r="AD10" s="258">
        <v>5</v>
      </c>
      <c r="AE10" s="259"/>
      <c r="AF10" s="258"/>
      <c r="AG10" s="258"/>
      <c r="AH10" s="258"/>
      <c r="AI10" s="258">
        <v>5</v>
      </c>
      <c r="AJ10" s="260"/>
      <c r="AK10" s="260"/>
      <c r="AL10" s="260"/>
      <c r="AM10" s="258"/>
      <c r="AN10" s="261"/>
      <c r="AO10" s="262">
        <v>3</v>
      </c>
      <c r="AP10" s="263">
        <v>5</v>
      </c>
      <c r="AQ10" s="263"/>
      <c r="AR10" s="264"/>
      <c r="AS10" s="264"/>
      <c r="AT10" s="264"/>
      <c r="AU10" s="265">
        <v>3</v>
      </c>
      <c r="AV10" s="266"/>
      <c r="AW10" s="264"/>
      <c r="AX10" s="264"/>
      <c r="AY10" s="264">
        <v>3.2</v>
      </c>
      <c r="AZ10" s="58"/>
      <c r="BA10" s="267">
        <v>1.5</v>
      </c>
      <c r="BB10" s="268"/>
      <c r="BC10" s="269">
        <v>5</v>
      </c>
      <c r="BD10" s="269"/>
      <c r="BE10" s="270"/>
      <c r="BF10" s="270"/>
      <c r="BG10" s="306">
        <v>3</v>
      </c>
      <c r="BH10" s="271">
        <v>4</v>
      </c>
      <c r="BI10" s="268"/>
      <c r="BJ10" s="269"/>
      <c r="BK10" s="269"/>
      <c r="BL10" s="272"/>
      <c r="BM10" s="273"/>
      <c r="BN10" s="274">
        <v>1.5</v>
      </c>
      <c r="BO10" s="275">
        <v>5</v>
      </c>
      <c r="BP10" s="275"/>
      <c r="BQ10" s="276"/>
      <c r="BR10" s="276"/>
      <c r="BS10" s="276"/>
      <c r="BT10" s="276">
        <v>3</v>
      </c>
      <c r="BU10" s="276"/>
      <c r="BV10" s="276"/>
      <c r="BW10" s="276"/>
      <c r="BX10" s="276"/>
      <c r="BY10" s="276"/>
      <c r="BZ10" s="277"/>
      <c r="CA10" s="44">
        <v>1.5</v>
      </c>
      <c r="CB10" s="45">
        <v>5</v>
      </c>
      <c r="CC10" s="47"/>
      <c r="CD10" s="47"/>
      <c r="CE10" s="46"/>
      <c r="CF10" s="46">
        <v>3</v>
      </c>
      <c r="CG10" s="45">
        <v>3</v>
      </c>
      <c r="CH10" s="54">
        <v>3</v>
      </c>
      <c r="CI10" s="46"/>
      <c r="CJ10" s="45"/>
      <c r="CK10" s="46"/>
      <c r="CL10" s="46">
        <v>1.2</v>
      </c>
      <c r="CM10" s="57"/>
      <c r="CN10" s="278">
        <v>3</v>
      </c>
      <c r="CO10" s="279"/>
      <c r="CP10" s="263">
        <v>5</v>
      </c>
      <c r="CQ10" s="280"/>
      <c r="CR10" s="281"/>
      <c r="CS10" s="264"/>
      <c r="CT10" s="282">
        <v>3</v>
      </c>
      <c r="CU10" s="281">
        <v>2.4</v>
      </c>
      <c r="CV10" s="265"/>
      <c r="CW10" s="283"/>
      <c r="CX10" s="265"/>
      <c r="CY10" s="264">
        <v>3.2</v>
      </c>
      <c r="CZ10" s="50"/>
      <c r="DA10" s="284">
        <v>1.5</v>
      </c>
      <c r="DB10" s="285">
        <v>5</v>
      </c>
      <c r="DC10" s="286"/>
      <c r="DD10" s="285"/>
      <c r="DE10" s="287"/>
      <c r="DF10" s="285">
        <v>3</v>
      </c>
      <c r="DG10" s="285"/>
      <c r="DH10" s="288"/>
      <c r="DI10" s="285"/>
      <c r="DJ10" s="286"/>
      <c r="DK10" s="307">
        <v>3.5</v>
      </c>
      <c r="DL10" s="289"/>
      <c r="DM10" s="290">
        <v>3</v>
      </c>
      <c r="DN10" s="45"/>
      <c r="DO10" s="46">
        <v>5</v>
      </c>
      <c r="DP10" s="46"/>
      <c r="DQ10" s="46">
        <v>0.5</v>
      </c>
      <c r="DR10" s="46"/>
      <c r="DS10" s="45"/>
      <c r="DT10" s="54">
        <v>3</v>
      </c>
      <c r="DU10" s="46"/>
      <c r="DV10" s="47"/>
      <c r="DW10" s="47"/>
      <c r="DX10" s="48"/>
      <c r="DY10" s="49"/>
      <c r="DZ10" s="40">
        <f t="shared" si="0"/>
        <v>133.5</v>
      </c>
      <c r="EA10" s="51">
        <v>779.75</v>
      </c>
      <c r="EB10" s="42">
        <f t="shared" si="1"/>
        <v>104.096625</v>
      </c>
      <c r="EC10" s="243">
        <v>135.1</v>
      </c>
      <c r="ED10" s="186">
        <v>133.5</v>
      </c>
      <c r="EE10" s="244">
        <f>ED10/EC10%</f>
        <v>98.815692079940789</v>
      </c>
      <c r="EF10" s="88"/>
      <c r="EG10" s="245">
        <v>450</v>
      </c>
      <c r="EH10" s="246">
        <f>EC10*EG10/1000</f>
        <v>60.795000000000002</v>
      </c>
    </row>
    <row r="11" spans="2:139" ht="18.399999999999999" customHeight="1" x14ac:dyDescent="0.25">
      <c r="B11" s="43" t="s">
        <v>28</v>
      </c>
      <c r="C11" s="435"/>
      <c r="D11" s="248"/>
      <c r="E11" s="248"/>
      <c r="F11" s="248"/>
      <c r="G11" s="249"/>
      <c r="H11" s="249">
        <v>3</v>
      </c>
      <c r="I11" s="249"/>
      <c r="J11" s="248"/>
      <c r="K11" s="249"/>
      <c r="L11" s="248"/>
      <c r="M11" s="248"/>
      <c r="N11" s="250"/>
      <c r="O11" s="251"/>
      <c r="P11" s="252"/>
      <c r="Q11" s="253"/>
      <c r="R11" s="254"/>
      <c r="S11" s="253"/>
      <c r="T11" s="253">
        <v>2.4</v>
      </c>
      <c r="U11" s="253">
        <v>3</v>
      </c>
      <c r="V11" s="253"/>
      <c r="W11" s="255"/>
      <c r="X11" s="253"/>
      <c r="Y11" s="253"/>
      <c r="Z11" s="253"/>
      <c r="AA11" s="253">
        <v>0.25</v>
      </c>
      <c r="AB11" s="256"/>
      <c r="AC11" s="257"/>
      <c r="AD11" s="258"/>
      <c r="AE11" s="259"/>
      <c r="AF11" s="258"/>
      <c r="AG11" s="258">
        <v>2.4</v>
      </c>
      <c r="AH11" s="258">
        <v>3</v>
      </c>
      <c r="AI11" s="258"/>
      <c r="AJ11" s="260"/>
      <c r="AK11" s="260"/>
      <c r="AL11" s="260"/>
      <c r="AM11" s="258"/>
      <c r="AN11" s="261"/>
      <c r="AO11" s="262"/>
      <c r="AP11" s="263"/>
      <c r="AQ11" s="263"/>
      <c r="AR11" s="264"/>
      <c r="AS11" s="264">
        <v>3</v>
      </c>
      <c r="AT11" s="264"/>
      <c r="AU11" s="300"/>
      <c r="AV11" s="266"/>
      <c r="AW11" s="264"/>
      <c r="AX11" s="264"/>
      <c r="AY11" s="308"/>
      <c r="AZ11" s="58"/>
      <c r="BA11" s="267"/>
      <c r="BB11" s="268"/>
      <c r="BC11" s="269"/>
      <c r="BD11" s="269"/>
      <c r="BE11" s="270"/>
      <c r="BF11" s="270">
        <v>3</v>
      </c>
      <c r="BG11" s="270"/>
      <c r="BH11" s="271"/>
      <c r="BI11" s="268"/>
      <c r="BJ11" s="269"/>
      <c r="BK11" s="269"/>
      <c r="BL11" s="272"/>
      <c r="BM11" s="273"/>
      <c r="BN11" s="274"/>
      <c r="BO11" s="275"/>
      <c r="BP11" s="275"/>
      <c r="BQ11" s="276"/>
      <c r="BR11" s="276"/>
      <c r="BS11" s="276">
        <v>3</v>
      </c>
      <c r="BT11" s="276"/>
      <c r="BU11" s="276"/>
      <c r="BV11" s="276"/>
      <c r="BW11" s="276"/>
      <c r="BX11" s="276"/>
      <c r="BY11" s="309">
        <v>3.2</v>
      </c>
      <c r="BZ11" s="277"/>
      <c r="CA11" s="44"/>
      <c r="CB11" s="45"/>
      <c r="CC11" s="47"/>
      <c r="CD11" s="47"/>
      <c r="CE11" s="46">
        <v>2</v>
      </c>
      <c r="CF11" s="46"/>
      <c r="CG11" s="45"/>
      <c r="CH11" s="46"/>
      <c r="CI11" s="46"/>
      <c r="CJ11" s="45"/>
      <c r="CK11" s="46"/>
      <c r="CL11" s="46">
        <v>0.18</v>
      </c>
      <c r="CM11" s="57"/>
      <c r="CN11" s="278"/>
      <c r="CO11" s="301"/>
      <c r="CP11" s="263"/>
      <c r="CQ11" s="302"/>
      <c r="CR11" s="281"/>
      <c r="CS11" s="264">
        <v>3</v>
      </c>
      <c r="CT11" s="282"/>
      <c r="CU11" s="281"/>
      <c r="CV11" s="300"/>
      <c r="CW11" s="303"/>
      <c r="CX11" s="300"/>
      <c r="CY11" s="308"/>
      <c r="CZ11" s="50"/>
      <c r="DA11" s="284"/>
      <c r="DB11" s="285"/>
      <c r="DC11" s="286"/>
      <c r="DD11" s="285"/>
      <c r="DE11" s="287">
        <v>1.8</v>
      </c>
      <c r="DF11" s="285"/>
      <c r="DG11" s="285"/>
      <c r="DH11" s="288"/>
      <c r="DI11" s="285"/>
      <c r="DJ11" s="286"/>
      <c r="DK11" s="285"/>
      <c r="DL11" s="289"/>
      <c r="DM11" s="290"/>
      <c r="DN11" s="45"/>
      <c r="DO11" s="46"/>
      <c r="DP11" s="46"/>
      <c r="DQ11" s="46">
        <v>1.5</v>
      </c>
      <c r="DR11" s="46"/>
      <c r="DS11" s="45">
        <v>3</v>
      </c>
      <c r="DT11" s="46"/>
      <c r="DU11" s="46"/>
      <c r="DV11" s="47"/>
      <c r="DW11" s="47"/>
      <c r="DX11" s="48"/>
      <c r="DY11" s="49"/>
      <c r="DZ11" s="40">
        <f t="shared" si="0"/>
        <v>37.729999999999997</v>
      </c>
      <c r="EA11" s="51">
        <v>125</v>
      </c>
      <c r="EB11" s="42">
        <f t="shared" si="1"/>
        <v>4.7162499999999996</v>
      </c>
      <c r="EC11" s="243">
        <v>67.5</v>
      </c>
      <c r="ED11" s="186">
        <v>36.5</v>
      </c>
      <c r="EE11" s="244">
        <f>ED11/EC11%</f>
        <v>54.074074074074069</v>
      </c>
      <c r="EF11" s="88"/>
      <c r="EG11" s="310">
        <v>110</v>
      </c>
      <c r="EH11" s="246">
        <f>EC11*EG11/1000</f>
        <v>7.4249999999999998</v>
      </c>
      <c r="EI11" s="311"/>
    </row>
    <row r="12" spans="2:139" ht="18.399999999999999" customHeight="1" x14ac:dyDescent="0.25">
      <c r="B12" s="43" t="s">
        <v>29</v>
      </c>
      <c r="C12" s="435"/>
      <c r="D12" s="248"/>
      <c r="E12" s="248"/>
      <c r="F12" s="248"/>
      <c r="G12" s="249"/>
      <c r="H12" s="249"/>
      <c r="I12" s="249"/>
      <c r="J12" s="248"/>
      <c r="K12" s="249"/>
      <c r="L12" s="248"/>
      <c r="M12" s="248"/>
      <c r="N12" s="250"/>
      <c r="O12" s="251"/>
      <c r="P12" s="252"/>
      <c r="Q12" s="253"/>
      <c r="R12" s="254"/>
      <c r="S12" s="253"/>
      <c r="T12" s="253"/>
      <c r="U12" s="253"/>
      <c r="V12" s="253"/>
      <c r="W12" s="255"/>
      <c r="X12" s="253"/>
      <c r="Y12" s="253"/>
      <c r="Z12" s="253"/>
      <c r="AA12" s="253"/>
      <c r="AB12" s="256"/>
      <c r="AC12" s="257"/>
      <c r="AD12" s="258"/>
      <c r="AE12" s="259"/>
      <c r="AF12" s="258"/>
      <c r="AG12" s="258"/>
      <c r="AH12" s="258"/>
      <c r="AI12" s="258"/>
      <c r="AJ12" s="260"/>
      <c r="AK12" s="260"/>
      <c r="AL12" s="260"/>
      <c r="AM12" s="258"/>
      <c r="AN12" s="261"/>
      <c r="AO12" s="262"/>
      <c r="AP12" s="263"/>
      <c r="AQ12" s="263"/>
      <c r="AR12" s="264"/>
      <c r="AS12" s="264"/>
      <c r="AT12" s="264"/>
      <c r="AU12" s="265"/>
      <c r="AV12" s="266"/>
      <c r="AW12" s="264"/>
      <c r="AX12" s="264"/>
      <c r="AY12" s="264">
        <v>15</v>
      </c>
      <c r="AZ12" s="58"/>
      <c r="BA12" s="267"/>
      <c r="BB12" s="268"/>
      <c r="BC12" s="269"/>
      <c r="BD12" s="269"/>
      <c r="BE12" s="270"/>
      <c r="BF12" s="270"/>
      <c r="BG12" s="270"/>
      <c r="BH12" s="271"/>
      <c r="BI12" s="268"/>
      <c r="BJ12" s="269"/>
      <c r="BK12" s="269"/>
      <c r="BL12" s="272"/>
      <c r="BM12" s="273"/>
      <c r="BN12" s="274"/>
      <c r="BO12" s="275"/>
      <c r="BP12" s="275"/>
      <c r="BQ12" s="276"/>
      <c r="BR12" s="276"/>
      <c r="BS12" s="276"/>
      <c r="BT12" s="276"/>
      <c r="BU12" s="276"/>
      <c r="BV12" s="276"/>
      <c r="BW12" s="276"/>
      <c r="BX12" s="276"/>
      <c r="BY12" s="276"/>
      <c r="BZ12" s="277"/>
      <c r="CA12" s="44"/>
      <c r="CB12" s="45"/>
      <c r="CC12" s="47"/>
      <c r="CD12" s="47"/>
      <c r="CE12" s="46"/>
      <c r="CF12" s="46"/>
      <c r="CG12" s="45"/>
      <c r="CH12" s="46"/>
      <c r="CI12" s="46"/>
      <c r="CJ12" s="45"/>
      <c r="CK12" s="46"/>
      <c r="CL12" s="46"/>
      <c r="CM12" s="57"/>
      <c r="CN12" s="278"/>
      <c r="CO12" s="279"/>
      <c r="CP12" s="263"/>
      <c r="CQ12" s="280"/>
      <c r="CR12" s="281"/>
      <c r="CS12" s="264"/>
      <c r="CT12" s="282"/>
      <c r="CU12" s="281"/>
      <c r="CV12" s="265"/>
      <c r="CW12" s="283"/>
      <c r="CX12" s="265"/>
      <c r="CY12" s="264">
        <v>15</v>
      </c>
      <c r="CZ12" s="50"/>
      <c r="DA12" s="284"/>
      <c r="DB12" s="285"/>
      <c r="DC12" s="286"/>
      <c r="DD12" s="285"/>
      <c r="DE12" s="287"/>
      <c r="DF12" s="285"/>
      <c r="DG12" s="285"/>
      <c r="DH12" s="288"/>
      <c r="DI12" s="285"/>
      <c r="DJ12" s="286"/>
      <c r="DK12" s="239"/>
      <c r="DL12" s="289"/>
      <c r="DM12" s="290"/>
      <c r="DN12" s="45"/>
      <c r="DO12" s="46"/>
      <c r="DP12" s="46"/>
      <c r="DQ12" s="46"/>
      <c r="DR12" s="46"/>
      <c r="DS12" s="45"/>
      <c r="DT12" s="46"/>
      <c r="DU12" s="46"/>
      <c r="DV12" s="47"/>
      <c r="DW12" s="47"/>
      <c r="DX12" s="48"/>
      <c r="DY12" s="49"/>
      <c r="DZ12" s="40">
        <f t="shared" si="0"/>
        <v>30</v>
      </c>
      <c r="EA12" s="51">
        <v>315.78899999999999</v>
      </c>
      <c r="EB12" s="42">
        <f t="shared" si="1"/>
        <v>9.4736700000000003</v>
      </c>
      <c r="EC12" s="243"/>
      <c r="ED12" s="186"/>
      <c r="EE12" s="244"/>
      <c r="EF12" s="88"/>
      <c r="EG12" s="310"/>
      <c r="EH12" s="246"/>
      <c r="EI12" s="311"/>
    </row>
    <row r="13" spans="2:139" ht="18" customHeight="1" x14ac:dyDescent="0.25">
      <c r="B13" s="43" t="s">
        <v>30</v>
      </c>
      <c r="C13" s="435">
        <v>105</v>
      </c>
      <c r="D13" s="248"/>
      <c r="E13" s="248"/>
      <c r="F13" s="248"/>
      <c r="G13" s="249"/>
      <c r="H13" s="249"/>
      <c r="I13" s="249"/>
      <c r="J13" s="248">
        <v>16</v>
      </c>
      <c r="K13" s="249"/>
      <c r="L13" s="248"/>
      <c r="M13" s="248"/>
      <c r="N13" s="250"/>
      <c r="O13" s="251">
        <v>9</v>
      </c>
      <c r="P13" s="252">
        <v>105</v>
      </c>
      <c r="Q13" s="253"/>
      <c r="R13" s="254"/>
      <c r="S13" s="253"/>
      <c r="T13" s="253"/>
      <c r="U13" s="253"/>
      <c r="V13" s="253">
        <v>20.54</v>
      </c>
      <c r="W13" s="255">
        <v>15</v>
      </c>
      <c r="X13" s="253"/>
      <c r="Y13" s="253"/>
      <c r="Z13" s="253"/>
      <c r="AA13" s="253"/>
      <c r="AB13" s="256">
        <v>75</v>
      </c>
      <c r="AC13" s="257">
        <v>105</v>
      </c>
      <c r="AD13" s="258"/>
      <c r="AE13" s="259"/>
      <c r="AF13" s="258"/>
      <c r="AG13" s="258"/>
      <c r="AH13" s="258"/>
      <c r="AI13" s="258"/>
      <c r="AJ13" s="260"/>
      <c r="AK13" s="260"/>
      <c r="AL13" s="260"/>
      <c r="AM13" s="258"/>
      <c r="AN13" s="261">
        <v>92</v>
      </c>
      <c r="AO13" s="262">
        <v>16</v>
      </c>
      <c r="AP13" s="263"/>
      <c r="AQ13" s="263"/>
      <c r="AR13" s="264"/>
      <c r="AS13" s="264"/>
      <c r="AT13" s="264"/>
      <c r="AU13" s="300"/>
      <c r="AV13" s="266"/>
      <c r="AW13" s="264"/>
      <c r="AX13" s="264"/>
      <c r="AY13" s="308"/>
      <c r="AZ13" s="58"/>
      <c r="BA13" s="267">
        <v>105</v>
      </c>
      <c r="BB13" s="268"/>
      <c r="BC13" s="269"/>
      <c r="BD13" s="269"/>
      <c r="BE13" s="270"/>
      <c r="BF13" s="270"/>
      <c r="BG13" s="270"/>
      <c r="BH13" s="271">
        <v>14</v>
      </c>
      <c r="BI13" s="268"/>
      <c r="BJ13" s="269"/>
      <c r="BK13" s="269"/>
      <c r="BL13" s="272"/>
      <c r="BM13" s="273">
        <v>159</v>
      </c>
      <c r="BN13" s="274">
        <v>105</v>
      </c>
      <c r="BO13" s="275"/>
      <c r="BP13" s="275">
        <v>75</v>
      </c>
      <c r="BQ13" s="276"/>
      <c r="BR13" s="276"/>
      <c r="BS13" s="276"/>
      <c r="BT13" s="276"/>
      <c r="BU13" s="276"/>
      <c r="BV13" s="276"/>
      <c r="BW13" s="276"/>
      <c r="BX13" s="276"/>
      <c r="BY13" s="309">
        <v>14.4</v>
      </c>
      <c r="BZ13" s="277"/>
      <c r="CA13" s="44">
        <v>105</v>
      </c>
      <c r="CB13" s="45"/>
      <c r="CC13" s="47"/>
      <c r="CD13" s="47"/>
      <c r="CE13" s="46"/>
      <c r="CF13" s="46"/>
      <c r="CG13" s="45">
        <v>15</v>
      </c>
      <c r="CH13" s="46">
        <v>20.54</v>
      </c>
      <c r="CI13" s="46"/>
      <c r="CJ13" s="45"/>
      <c r="CK13" s="46"/>
      <c r="CL13" s="46"/>
      <c r="CM13" s="57">
        <v>159</v>
      </c>
      <c r="CN13" s="278">
        <v>15</v>
      </c>
      <c r="CO13" s="301"/>
      <c r="CP13" s="263"/>
      <c r="CQ13" s="302"/>
      <c r="CR13" s="281"/>
      <c r="CS13" s="264"/>
      <c r="CT13" s="282"/>
      <c r="CU13" s="281"/>
      <c r="CV13" s="300"/>
      <c r="CW13" s="303"/>
      <c r="CX13" s="300"/>
      <c r="CY13" s="308"/>
      <c r="CZ13" s="50"/>
      <c r="DA13" s="284">
        <v>105</v>
      </c>
      <c r="DB13" s="285"/>
      <c r="DC13" s="286"/>
      <c r="DD13" s="285"/>
      <c r="DE13" s="287"/>
      <c r="DF13" s="285"/>
      <c r="DG13" s="285"/>
      <c r="DH13" s="288"/>
      <c r="DI13" s="285"/>
      <c r="DJ13" s="286"/>
      <c r="DK13" s="312"/>
      <c r="DL13" s="289">
        <v>92</v>
      </c>
      <c r="DM13" s="290">
        <v>16</v>
      </c>
      <c r="DN13" s="45"/>
      <c r="DO13" s="46"/>
      <c r="DP13" s="46"/>
      <c r="DQ13" s="46">
        <v>7.2</v>
      </c>
      <c r="DR13" s="46"/>
      <c r="DS13" s="45"/>
      <c r="DT13" s="46">
        <v>20.54</v>
      </c>
      <c r="DU13" s="46"/>
      <c r="DV13" s="47"/>
      <c r="DW13" s="47"/>
      <c r="DX13" s="48"/>
      <c r="DY13" s="49"/>
      <c r="DZ13" s="40">
        <f t="shared" si="0"/>
        <v>1586.22</v>
      </c>
      <c r="EA13" s="51">
        <v>70.150000000000006</v>
      </c>
      <c r="EB13" s="42">
        <f t="shared" si="1"/>
        <v>111.27333300000001</v>
      </c>
      <c r="EC13" s="243"/>
      <c r="ED13" s="186"/>
      <c r="EE13" s="244"/>
      <c r="EF13" s="88"/>
      <c r="EG13" s="89"/>
      <c r="EH13" s="246"/>
    </row>
    <row r="14" spans="2:139" ht="18.399999999999999" customHeight="1" x14ac:dyDescent="0.25">
      <c r="B14" s="43" t="s">
        <v>17</v>
      </c>
      <c r="C14" s="435"/>
      <c r="D14" s="248"/>
      <c r="E14" s="248"/>
      <c r="F14" s="248"/>
      <c r="G14" s="249"/>
      <c r="H14" s="249"/>
      <c r="I14" s="191"/>
      <c r="J14" s="248"/>
      <c r="K14" s="249"/>
      <c r="L14" s="248"/>
      <c r="M14" s="248"/>
      <c r="N14" s="250">
        <v>155</v>
      </c>
      <c r="O14" s="251"/>
      <c r="P14" s="252"/>
      <c r="Q14" s="253"/>
      <c r="R14" s="254"/>
      <c r="S14" s="253"/>
      <c r="T14" s="253"/>
      <c r="U14" s="253"/>
      <c r="V14" s="195"/>
      <c r="W14" s="255"/>
      <c r="X14" s="253"/>
      <c r="Y14" s="253"/>
      <c r="Z14" s="253"/>
      <c r="AA14" s="253"/>
      <c r="AB14" s="256"/>
      <c r="AC14" s="257"/>
      <c r="AD14" s="258"/>
      <c r="AE14" s="259"/>
      <c r="AF14" s="258"/>
      <c r="AG14" s="258"/>
      <c r="AH14" s="258"/>
      <c r="AI14" s="258"/>
      <c r="AJ14" s="260"/>
      <c r="AK14" s="260"/>
      <c r="AL14" s="260"/>
      <c r="AM14" s="258"/>
      <c r="AN14" s="261"/>
      <c r="AO14" s="262"/>
      <c r="AP14" s="263"/>
      <c r="AQ14" s="263"/>
      <c r="AR14" s="264"/>
      <c r="AS14" s="264"/>
      <c r="AT14" s="264"/>
      <c r="AU14" s="265"/>
      <c r="AV14" s="266"/>
      <c r="AW14" s="264"/>
      <c r="AX14" s="264"/>
      <c r="AY14" s="264"/>
      <c r="AZ14" s="58"/>
      <c r="BA14" s="267"/>
      <c r="BB14" s="268"/>
      <c r="BC14" s="269"/>
      <c r="BD14" s="269"/>
      <c r="BE14" s="270"/>
      <c r="BF14" s="270"/>
      <c r="BG14" s="215"/>
      <c r="BH14" s="271"/>
      <c r="BI14" s="268"/>
      <c r="BJ14" s="269"/>
      <c r="BK14" s="269"/>
      <c r="BL14" s="272"/>
      <c r="BM14" s="273"/>
      <c r="BN14" s="274"/>
      <c r="BO14" s="275"/>
      <c r="BP14" s="275"/>
      <c r="BQ14" s="276"/>
      <c r="BR14" s="276"/>
      <c r="BS14" s="276"/>
      <c r="BT14" s="276"/>
      <c r="BU14" s="276"/>
      <c r="BV14" s="276"/>
      <c r="BW14" s="276"/>
      <c r="BX14" s="276"/>
      <c r="BY14" s="276"/>
      <c r="BZ14" s="277"/>
      <c r="CA14" s="44"/>
      <c r="CB14" s="45"/>
      <c r="CC14" s="47"/>
      <c r="CD14" s="47"/>
      <c r="CE14" s="46"/>
      <c r="CF14" s="46"/>
      <c r="CG14" s="45"/>
      <c r="CH14" s="35"/>
      <c r="CI14" s="46"/>
      <c r="CJ14" s="45"/>
      <c r="CK14" s="46"/>
      <c r="CL14" s="46"/>
      <c r="CM14" s="57"/>
      <c r="CN14" s="278"/>
      <c r="CO14" s="279"/>
      <c r="CP14" s="263"/>
      <c r="CQ14" s="280"/>
      <c r="CR14" s="281"/>
      <c r="CS14" s="264"/>
      <c r="CT14" s="282"/>
      <c r="CU14" s="281"/>
      <c r="CV14" s="265"/>
      <c r="CW14" s="283"/>
      <c r="CX14" s="265"/>
      <c r="CY14" s="264"/>
      <c r="CZ14" s="50"/>
      <c r="DA14" s="284"/>
      <c r="DB14" s="285"/>
      <c r="DC14" s="286"/>
      <c r="DD14" s="285"/>
      <c r="DE14" s="287"/>
      <c r="DF14" s="285"/>
      <c r="DG14" s="285"/>
      <c r="DH14" s="288"/>
      <c r="DI14" s="285"/>
      <c r="DJ14" s="286"/>
      <c r="DK14" s="307"/>
      <c r="DL14" s="289"/>
      <c r="DM14" s="290"/>
      <c r="DN14" s="45"/>
      <c r="DO14" s="46"/>
      <c r="DP14" s="46"/>
      <c r="DQ14" s="46"/>
      <c r="DR14" s="46"/>
      <c r="DS14" s="45"/>
      <c r="DT14" s="35"/>
      <c r="DU14" s="46"/>
      <c r="DV14" s="47"/>
      <c r="DW14" s="47"/>
      <c r="DX14" s="48"/>
      <c r="DY14" s="49">
        <v>155</v>
      </c>
      <c r="DZ14" s="40">
        <f t="shared" si="0"/>
        <v>310</v>
      </c>
      <c r="EA14" s="51">
        <v>112.26</v>
      </c>
      <c r="EB14" s="42">
        <f t="shared" si="1"/>
        <v>34.800599999999996</v>
      </c>
      <c r="EC14" s="313">
        <v>2925</v>
      </c>
      <c r="ED14" s="314">
        <f>SUM(DZ13, DZ14, DZ14:DZ15)</f>
        <v>2476.2200000000003</v>
      </c>
      <c r="EE14" s="244">
        <f>ED14/EC14%</f>
        <v>84.657094017094025</v>
      </c>
      <c r="EF14" s="315"/>
      <c r="EG14" s="316">
        <v>66.67</v>
      </c>
      <c r="EH14" s="246">
        <f>EC14*EG14/1000</f>
        <v>195.00975</v>
      </c>
    </row>
    <row r="15" spans="2:139" ht="18.399999999999999" customHeight="1" x14ac:dyDescent="0.25">
      <c r="B15" s="43" t="s">
        <v>31</v>
      </c>
      <c r="C15" s="435"/>
      <c r="D15" s="248"/>
      <c r="E15" s="248"/>
      <c r="F15" s="248"/>
      <c r="G15" s="249"/>
      <c r="H15" s="249"/>
      <c r="I15" s="249"/>
      <c r="J15" s="248"/>
      <c r="K15" s="249"/>
      <c r="L15" s="248"/>
      <c r="M15" s="248"/>
      <c r="N15" s="250"/>
      <c r="O15" s="251"/>
      <c r="P15" s="252"/>
      <c r="Q15" s="253"/>
      <c r="R15" s="254"/>
      <c r="S15" s="253"/>
      <c r="T15" s="253"/>
      <c r="U15" s="253"/>
      <c r="V15" s="253"/>
      <c r="W15" s="255"/>
      <c r="X15" s="253"/>
      <c r="Y15" s="253"/>
      <c r="Z15" s="253"/>
      <c r="AA15" s="253"/>
      <c r="AB15" s="256"/>
      <c r="AC15" s="257"/>
      <c r="AD15" s="258"/>
      <c r="AE15" s="259"/>
      <c r="AF15" s="258"/>
      <c r="AG15" s="258"/>
      <c r="AH15" s="258"/>
      <c r="AI15" s="258"/>
      <c r="AJ15" s="260"/>
      <c r="AK15" s="260"/>
      <c r="AL15" s="260"/>
      <c r="AM15" s="258"/>
      <c r="AN15" s="261"/>
      <c r="AO15" s="262"/>
      <c r="AP15" s="263"/>
      <c r="AQ15" s="263"/>
      <c r="AR15" s="264">
        <v>135</v>
      </c>
      <c r="AS15" s="264"/>
      <c r="AT15" s="264"/>
      <c r="AU15" s="300"/>
      <c r="AV15" s="266"/>
      <c r="AW15" s="264"/>
      <c r="AX15" s="264"/>
      <c r="AY15" s="264"/>
      <c r="AZ15" s="58"/>
      <c r="BA15" s="267"/>
      <c r="BB15" s="268"/>
      <c r="BC15" s="269"/>
      <c r="BD15" s="269"/>
      <c r="BE15" s="270"/>
      <c r="BF15" s="270"/>
      <c r="BG15" s="270"/>
      <c r="BH15" s="271"/>
      <c r="BI15" s="268"/>
      <c r="BJ15" s="269"/>
      <c r="BK15" s="269"/>
      <c r="BL15" s="272"/>
      <c r="BM15" s="273"/>
      <c r="BN15" s="274"/>
      <c r="BO15" s="275"/>
      <c r="BP15" s="275"/>
      <c r="BQ15" s="276"/>
      <c r="BR15" s="276"/>
      <c r="BS15" s="276"/>
      <c r="BT15" s="276"/>
      <c r="BU15" s="276"/>
      <c r="BV15" s="276"/>
      <c r="BW15" s="276"/>
      <c r="BX15" s="276"/>
      <c r="BY15" s="276"/>
      <c r="BZ15" s="277"/>
      <c r="CA15" s="44"/>
      <c r="CB15" s="45"/>
      <c r="CC15" s="47"/>
      <c r="CD15" s="47"/>
      <c r="CE15" s="46"/>
      <c r="CF15" s="46"/>
      <c r="CG15" s="45"/>
      <c r="CH15" s="46"/>
      <c r="CI15" s="46"/>
      <c r="CJ15" s="45"/>
      <c r="CK15" s="46"/>
      <c r="CL15" s="46"/>
      <c r="CM15" s="57"/>
      <c r="CN15" s="278"/>
      <c r="CO15" s="301"/>
      <c r="CP15" s="263"/>
      <c r="CQ15" s="302">
        <v>135</v>
      </c>
      <c r="CR15" s="281"/>
      <c r="CS15" s="264"/>
      <c r="CT15" s="282"/>
      <c r="CU15" s="281"/>
      <c r="CV15" s="300"/>
      <c r="CW15" s="303"/>
      <c r="CX15" s="300"/>
      <c r="CY15" s="264"/>
      <c r="CZ15" s="50"/>
      <c r="DA15" s="284"/>
      <c r="DB15" s="285"/>
      <c r="DC15" s="286"/>
      <c r="DD15" s="285"/>
      <c r="DE15" s="287"/>
      <c r="DF15" s="285"/>
      <c r="DG15" s="285"/>
      <c r="DH15" s="288"/>
      <c r="DI15" s="285"/>
      <c r="DJ15" s="286"/>
      <c r="DK15" s="317"/>
      <c r="DL15" s="289"/>
      <c r="DM15" s="290"/>
      <c r="DN15" s="45"/>
      <c r="DO15" s="46"/>
      <c r="DP15" s="46"/>
      <c r="DQ15" s="46"/>
      <c r="DR15" s="46"/>
      <c r="DS15" s="45"/>
      <c r="DT15" s="46"/>
      <c r="DU15" s="46"/>
      <c r="DV15" s="47"/>
      <c r="DW15" s="47"/>
      <c r="DX15" s="48"/>
      <c r="DY15" s="49"/>
      <c r="DZ15" s="40">
        <f t="shared" si="0"/>
        <v>270</v>
      </c>
      <c r="EA15" s="51">
        <v>123.84</v>
      </c>
      <c r="EB15" s="42">
        <f t="shared" si="1"/>
        <v>33.436800000000005</v>
      </c>
      <c r="EC15" s="243"/>
      <c r="ED15" s="186"/>
      <c r="EE15" s="244"/>
      <c r="EF15" s="88"/>
      <c r="EG15" s="89"/>
      <c r="EH15" s="246"/>
    </row>
    <row r="16" spans="2:139" ht="18.399999999999999" customHeight="1" x14ac:dyDescent="0.25">
      <c r="B16" s="43" t="s">
        <v>32</v>
      </c>
      <c r="C16" s="435"/>
      <c r="D16" s="248"/>
      <c r="E16" s="248"/>
      <c r="F16" s="248"/>
      <c r="G16" s="249"/>
      <c r="H16" s="249"/>
      <c r="I16" s="249"/>
      <c r="J16" s="248"/>
      <c r="K16" s="249"/>
      <c r="L16" s="248"/>
      <c r="M16" s="248"/>
      <c r="N16" s="250"/>
      <c r="O16" s="251"/>
      <c r="P16" s="252"/>
      <c r="Q16" s="253"/>
      <c r="R16" s="254"/>
      <c r="S16" s="253"/>
      <c r="T16" s="253"/>
      <c r="U16" s="253"/>
      <c r="V16" s="253"/>
      <c r="W16" s="255"/>
      <c r="X16" s="253"/>
      <c r="Y16" s="253"/>
      <c r="Z16" s="253"/>
      <c r="AA16" s="253"/>
      <c r="AB16" s="256"/>
      <c r="AC16" s="257"/>
      <c r="AD16" s="258"/>
      <c r="AE16" s="259"/>
      <c r="AF16" s="258"/>
      <c r="AG16" s="258"/>
      <c r="AH16" s="258">
        <v>4.5</v>
      </c>
      <c r="AI16" s="258"/>
      <c r="AJ16" s="260"/>
      <c r="AK16" s="260"/>
      <c r="AL16" s="260"/>
      <c r="AM16" s="258"/>
      <c r="AN16" s="261"/>
      <c r="AO16" s="262"/>
      <c r="AP16" s="263"/>
      <c r="AQ16" s="263"/>
      <c r="AR16" s="264"/>
      <c r="AS16" s="264">
        <v>3</v>
      </c>
      <c r="AT16" s="264"/>
      <c r="AU16" s="318"/>
      <c r="AV16" s="266"/>
      <c r="AW16" s="264"/>
      <c r="AX16" s="264"/>
      <c r="AY16" s="308">
        <v>3.2</v>
      </c>
      <c r="AZ16" s="58"/>
      <c r="BA16" s="267"/>
      <c r="BB16" s="268"/>
      <c r="BC16" s="269"/>
      <c r="BD16" s="269"/>
      <c r="BE16" s="270"/>
      <c r="BF16" s="270"/>
      <c r="BG16" s="270"/>
      <c r="BH16" s="271"/>
      <c r="BI16" s="268"/>
      <c r="BJ16" s="269"/>
      <c r="BK16" s="269"/>
      <c r="BL16" s="272"/>
      <c r="BM16" s="273"/>
      <c r="BN16" s="274"/>
      <c r="BO16" s="275"/>
      <c r="BP16" s="275"/>
      <c r="BQ16" s="276"/>
      <c r="BR16" s="276"/>
      <c r="BS16" s="276">
        <v>3</v>
      </c>
      <c r="BT16" s="276"/>
      <c r="BU16" s="276">
        <v>7.5</v>
      </c>
      <c r="BV16" s="276"/>
      <c r="BW16" s="276"/>
      <c r="BX16" s="276"/>
      <c r="BY16" s="309">
        <v>3.2</v>
      </c>
      <c r="BZ16" s="277"/>
      <c r="CA16" s="44"/>
      <c r="CB16" s="45"/>
      <c r="CC16" s="47"/>
      <c r="CD16" s="47"/>
      <c r="CE16" s="46"/>
      <c r="CF16" s="46">
        <v>6</v>
      </c>
      <c r="CG16" s="45"/>
      <c r="CH16" s="46"/>
      <c r="CI16" s="46"/>
      <c r="CJ16" s="45"/>
      <c r="CK16" s="46"/>
      <c r="CL16" s="46"/>
      <c r="CM16" s="57"/>
      <c r="CN16" s="278">
        <v>6</v>
      </c>
      <c r="CO16" s="319"/>
      <c r="CP16" s="263"/>
      <c r="CQ16" s="320"/>
      <c r="CR16" s="281"/>
      <c r="CS16" s="264">
        <v>3</v>
      </c>
      <c r="CT16" s="282"/>
      <c r="CU16" s="281"/>
      <c r="CV16" s="318"/>
      <c r="CW16" s="321"/>
      <c r="CX16" s="265"/>
      <c r="CY16" s="308">
        <v>3.2</v>
      </c>
      <c r="CZ16" s="50"/>
      <c r="DA16" s="284"/>
      <c r="DB16" s="285"/>
      <c r="DC16" s="286"/>
      <c r="DD16" s="285"/>
      <c r="DE16" s="287"/>
      <c r="DF16" s="285">
        <v>3.75</v>
      </c>
      <c r="DG16" s="285"/>
      <c r="DH16" s="288"/>
      <c r="DI16" s="285"/>
      <c r="DJ16" s="286"/>
      <c r="DK16" s="285"/>
      <c r="DL16" s="289"/>
      <c r="DM16" s="290"/>
      <c r="DN16" s="45"/>
      <c r="DO16" s="46"/>
      <c r="DP16" s="46"/>
      <c r="DQ16" s="46"/>
      <c r="DR16" s="46"/>
      <c r="DS16" s="45"/>
      <c r="DT16" s="46"/>
      <c r="DU16" s="46"/>
      <c r="DV16" s="47"/>
      <c r="DW16" s="47"/>
      <c r="DX16" s="48"/>
      <c r="DY16" s="49"/>
      <c r="DZ16" s="40">
        <f t="shared" si="0"/>
        <v>46.35</v>
      </c>
      <c r="EA16" s="51">
        <v>223</v>
      </c>
      <c r="EB16" s="42">
        <f t="shared" si="1"/>
        <v>10.336050000000002</v>
      </c>
      <c r="EC16" s="243">
        <v>67.5</v>
      </c>
      <c r="ED16" s="186">
        <v>46.4</v>
      </c>
      <c r="EE16" s="244">
        <f>ED16/EC16%</f>
        <v>68.740740740740733</v>
      </c>
      <c r="EF16" s="88"/>
      <c r="EG16" s="245">
        <v>160</v>
      </c>
      <c r="EH16" s="246">
        <f>EC16*EG16/1000</f>
        <v>10.8</v>
      </c>
    </row>
    <row r="17" spans="2:138" ht="18.399999999999999" customHeight="1" x14ac:dyDescent="0.25">
      <c r="B17" s="43" t="s">
        <v>33</v>
      </c>
      <c r="C17" s="435"/>
      <c r="D17" s="248"/>
      <c r="E17" s="248"/>
      <c r="F17" s="248"/>
      <c r="G17" s="249"/>
      <c r="H17" s="249"/>
      <c r="I17" s="249"/>
      <c r="J17" s="248"/>
      <c r="K17" s="249"/>
      <c r="L17" s="248"/>
      <c r="M17" s="248"/>
      <c r="N17" s="250"/>
      <c r="O17" s="251">
        <v>13</v>
      </c>
      <c r="P17" s="252"/>
      <c r="Q17" s="253"/>
      <c r="R17" s="254"/>
      <c r="S17" s="253"/>
      <c r="T17" s="253"/>
      <c r="U17" s="253"/>
      <c r="V17" s="253"/>
      <c r="W17" s="255"/>
      <c r="X17" s="253"/>
      <c r="Y17" s="253"/>
      <c r="Z17" s="253"/>
      <c r="AA17" s="253"/>
      <c r="AB17" s="256"/>
      <c r="AC17" s="257"/>
      <c r="AD17" s="258"/>
      <c r="AE17" s="259"/>
      <c r="AF17" s="258"/>
      <c r="AG17" s="258"/>
      <c r="AH17" s="258"/>
      <c r="AI17" s="258"/>
      <c r="AJ17" s="260"/>
      <c r="AK17" s="260"/>
      <c r="AL17" s="260"/>
      <c r="AM17" s="258"/>
      <c r="AN17" s="261"/>
      <c r="AO17" s="262"/>
      <c r="AP17" s="263"/>
      <c r="AQ17" s="263"/>
      <c r="AR17" s="264"/>
      <c r="AS17" s="264"/>
      <c r="AT17" s="264"/>
      <c r="AU17" s="265"/>
      <c r="AV17" s="266"/>
      <c r="AW17" s="264"/>
      <c r="AX17" s="264"/>
      <c r="AY17" s="322">
        <v>75</v>
      </c>
      <c r="AZ17" s="58"/>
      <c r="BA17" s="267"/>
      <c r="BB17" s="268"/>
      <c r="BC17" s="269"/>
      <c r="BD17" s="269"/>
      <c r="BE17" s="270"/>
      <c r="BF17" s="270"/>
      <c r="BG17" s="270"/>
      <c r="BH17" s="271"/>
      <c r="BI17" s="268"/>
      <c r="BJ17" s="269"/>
      <c r="BK17" s="269"/>
      <c r="BL17" s="272"/>
      <c r="BM17" s="273"/>
      <c r="BN17" s="274"/>
      <c r="BO17" s="275"/>
      <c r="BP17" s="275"/>
      <c r="BQ17" s="276"/>
      <c r="BR17" s="276"/>
      <c r="BS17" s="276"/>
      <c r="BT17" s="276"/>
      <c r="BU17" s="276"/>
      <c r="BV17" s="276"/>
      <c r="BW17" s="276"/>
      <c r="BX17" s="276"/>
      <c r="BY17" s="323">
        <v>44</v>
      </c>
      <c r="BZ17" s="277"/>
      <c r="CA17" s="44"/>
      <c r="CB17" s="45"/>
      <c r="CC17" s="47"/>
      <c r="CD17" s="47"/>
      <c r="CE17" s="46"/>
      <c r="CF17" s="46"/>
      <c r="CG17" s="45"/>
      <c r="CH17" s="46"/>
      <c r="CI17" s="46"/>
      <c r="CJ17" s="45"/>
      <c r="CK17" s="46"/>
      <c r="CL17" s="46"/>
      <c r="CM17" s="57"/>
      <c r="CN17" s="278"/>
      <c r="CO17" s="279"/>
      <c r="CP17" s="263"/>
      <c r="CQ17" s="280"/>
      <c r="CR17" s="281"/>
      <c r="CS17" s="264"/>
      <c r="CT17" s="282"/>
      <c r="CU17" s="281"/>
      <c r="CV17" s="265"/>
      <c r="CW17" s="283"/>
      <c r="CX17" s="283"/>
      <c r="CY17" s="322">
        <v>75</v>
      </c>
      <c r="CZ17" s="50"/>
      <c r="DA17" s="284"/>
      <c r="DB17" s="285"/>
      <c r="DC17" s="286"/>
      <c r="DD17" s="285"/>
      <c r="DE17" s="287"/>
      <c r="DF17" s="285"/>
      <c r="DG17" s="285"/>
      <c r="DH17" s="288"/>
      <c r="DI17" s="285"/>
      <c r="DJ17" s="286"/>
      <c r="DK17" s="285"/>
      <c r="DL17" s="289"/>
      <c r="DM17" s="290"/>
      <c r="DN17" s="45"/>
      <c r="DO17" s="46"/>
      <c r="DP17" s="46"/>
      <c r="DQ17" s="46"/>
      <c r="DR17" s="46"/>
      <c r="DS17" s="45"/>
      <c r="DT17" s="46"/>
      <c r="DU17" s="46"/>
      <c r="DV17" s="47"/>
      <c r="DW17" s="47"/>
      <c r="DX17" s="48"/>
      <c r="DY17" s="49"/>
      <c r="DZ17" s="40">
        <f t="shared" si="0"/>
        <v>207</v>
      </c>
      <c r="EA17" s="51">
        <v>293.32</v>
      </c>
      <c r="EB17" s="42">
        <f t="shared" si="1"/>
        <v>60.717239999999997</v>
      </c>
      <c r="EC17" s="243">
        <v>225</v>
      </c>
      <c r="ED17" s="186">
        <v>207</v>
      </c>
      <c r="EE17" s="244">
        <f>ED17/EC17%</f>
        <v>92</v>
      </c>
      <c r="EF17" s="88"/>
      <c r="EG17" s="245">
        <v>230</v>
      </c>
      <c r="EH17" s="246">
        <f>EC17*EG17/1000</f>
        <v>51.75</v>
      </c>
    </row>
    <row r="18" spans="2:138" ht="18.399999999999999" customHeight="1" x14ac:dyDescent="0.25">
      <c r="B18" s="43" t="s">
        <v>34</v>
      </c>
      <c r="C18" s="435"/>
      <c r="D18" s="248"/>
      <c r="E18" s="248"/>
      <c r="F18" s="248"/>
      <c r="G18" s="249"/>
      <c r="H18" s="249"/>
      <c r="I18" s="249"/>
      <c r="J18" s="248"/>
      <c r="K18" s="249"/>
      <c r="L18" s="248"/>
      <c r="M18" s="248"/>
      <c r="N18" s="250"/>
      <c r="O18" s="251">
        <v>6</v>
      </c>
      <c r="P18" s="252"/>
      <c r="Q18" s="253"/>
      <c r="R18" s="254"/>
      <c r="S18" s="253"/>
      <c r="T18" s="253"/>
      <c r="U18" s="253"/>
      <c r="V18" s="253"/>
      <c r="W18" s="255"/>
      <c r="X18" s="253"/>
      <c r="Y18" s="253"/>
      <c r="Z18" s="253"/>
      <c r="AA18" s="253">
        <v>2</v>
      </c>
      <c r="AB18" s="256"/>
      <c r="AC18" s="257"/>
      <c r="AD18" s="258"/>
      <c r="AE18" s="259"/>
      <c r="AF18" s="258"/>
      <c r="AG18" s="258"/>
      <c r="AH18" s="258"/>
      <c r="AI18" s="258"/>
      <c r="AJ18" s="260"/>
      <c r="AK18" s="260"/>
      <c r="AL18" s="260"/>
      <c r="AM18" s="258"/>
      <c r="AN18" s="261"/>
      <c r="AO18" s="262">
        <v>42</v>
      </c>
      <c r="AP18" s="263"/>
      <c r="AQ18" s="263"/>
      <c r="AR18" s="264"/>
      <c r="AS18" s="264"/>
      <c r="AT18" s="264"/>
      <c r="AU18" s="300"/>
      <c r="AV18" s="266"/>
      <c r="AW18" s="264"/>
      <c r="AX18" s="264"/>
      <c r="AY18" s="264">
        <v>3.2</v>
      </c>
      <c r="AZ18" s="58"/>
      <c r="BA18" s="267"/>
      <c r="BB18" s="268"/>
      <c r="BC18" s="269"/>
      <c r="BD18" s="269"/>
      <c r="BE18" s="270"/>
      <c r="BF18" s="270"/>
      <c r="BG18" s="270"/>
      <c r="BH18" s="271"/>
      <c r="BI18" s="268"/>
      <c r="BJ18" s="269"/>
      <c r="BK18" s="269"/>
      <c r="BL18" s="272"/>
      <c r="BM18" s="273"/>
      <c r="BN18" s="274"/>
      <c r="BO18" s="275"/>
      <c r="BP18" s="275"/>
      <c r="BQ18" s="276"/>
      <c r="BR18" s="276"/>
      <c r="BS18" s="276"/>
      <c r="BT18" s="276"/>
      <c r="BU18" s="276"/>
      <c r="BV18" s="276"/>
      <c r="BW18" s="276"/>
      <c r="BX18" s="276"/>
      <c r="BY18" s="276">
        <v>3.2</v>
      </c>
      <c r="BZ18" s="277"/>
      <c r="CA18" s="44"/>
      <c r="CB18" s="45"/>
      <c r="CC18" s="47"/>
      <c r="CD18" s="47"/>
      <c r="CE18" s="46"/>
      <c r="CF18" s="46"/>
      <c r="CG18" s="45"/>
      <c r="CH18" s="46"/>
      <c r="CI18" s="46"/>
      <c r="CJ18" s="45"/>
      <c r="CK18" s="46"/>
      <c r="CL18" s="46">
        <v>1.4</v>
      </c>
      <c r="CM18" s="57"/>
      <c r="CN18" s="278">
        <v>48</v>
      </c>
      <c r="CO18" s="301"/>
      <c r="CP18" s="263"/>
      <c r="CQ18" s="302"/>
      <c r="CR18" s="281"/>
      <c r="CS18" s="264"/>
      <c r="CT18" s="282"/>
      <c r="CU18" s="281"/>
      <c r="CV18" s="300"/>
      <c r="CW18" s="303"/>
      <c r="CX18" s="303"/>
      <c r="CY18" s="264">
        <v>3.2</v>
      </c>
      <c r="CZ18" s="50"/>
      <c r="DA18" s="284"/>
      <c r="DB18" s="285"/>
      <c r="DC18" s="286"/>
      <c r="DD18" s="285"/>
      <c r="DE18" s="287"/>
      <c r="DF18" s="285">
        <v>4</v>
      </c>
      <c r="DG18" s="285"/>
      <c r="DH18" s="288"/>
      <c r="DI18" s="285"/>
      <c r="DJ18" s="286"/>
      <c r="DK18" s="239">
        <v>0.93</v>
      </c>
      <c r="DL18" s="289"/>
      <c r="DM18" s="290">
        <v>46</v>
      </c>
      <c r="DN18" s="45"/>
      <c r="DO18" s="46"/>
      <c r="DP18" s="46"/>
      <c r="DQ18" s="46">
        <v>1.3</v>
      </c>
      <c r="DR18" s="46"/>
      <c r="DS18" s="45"/>
      <c r="DT18" s="46"/>
      <c r="DU18" s="46"/>
      <c r="DV18" s="47"/>
      <c r="DW18" s="47"/>
      <c r="DX18" s="48"/>
      <c r="DY18" s="49"/>
      <c r="DZ18" s="40">
        <f t="shared" si="0"/>
        <v>161.23000000000002</v>
      </c>
      <c r="EA18" s="51">
        <v>8.9</v>
      </c>
      <c r="EB18" s="42">
        <f t="shared" si="1"/>
        <v>1.4349470000000002</v>
      </c>
      <c r="EC18" s="243">
        <v>300</v>
      </c>
      <c r="ED18" s="186">
        <v>161.19999999999999</v>
      </c>
      <c r="EE18" s="324">
        <f>ED18/EC18%</f>
        <v>53.733333333333327</v>
      </c>
      <c r="EF18" s="88"/>
      <c r="EG18" s="245">
        <v>162.5</v>
      </c>
      <c r="EH18" s="246">
        <f>EC18*EG18/1000</f>
        <v>48.75</v>
      </c>
    </row>
    <row r="19" spans="2:138" ht="18.399999999999999" customHeight="1" x14ac:dyDescent="0.25">
      <c r="B19" s="43" t="s">
        <v>35</v>
      </c>
      <c r="C19" s="435"/>
      <c r="D19" s="248"/>
      <c r="E19" s="325"/>
      <c r="F19" s="248"/>
      <c r="G19" s="249"/>
      <c r="H19" s="249"/>
      <c r="I19" s="249"/>
      <c r="J19" s="248"/>
      <c r="K19" s="249"/>
      <c r="L19" s="248"/>
      <c r="M19" s="248"/>
      <c r="N19" s="250"/>
      <c r="O19" s="251"/>
      <c r="P19" s="252"/>
      <c r="Q19" s="253"/>
      <c r="R19" s="254"/>
      <c r="S19" s="253"/>
      <c r="T19" s="253"/>
      <c r="U19" s="253"/>
      <c r="V19" s="253"/>
      <c r="W19" s="255"/>
      <c r="X19" s="253"/>
      <c r="Y19" s="253"/>
      <c r="Z19" s="253"/>
      <c r="AA19" s="253">
        <v>6</v>
      </c>
      <c r="AB19" s="256"/>
      <c r="AC19" s="257"/>
      <c r="AD19" s="258"/>
      <c r="AE19" s="259"/>
      <c r="AF19" s="258"/>
      <c r="AG19" s="258"/>
      <c r="AH19" s="258"/>
      <c r="AI19" s="258"/>
      <c r="AJ19" s="260"/>
      <c r="AK19" s="260"/>
      <c r="AL19" s="260"/>
      <c r="AM19" s="258"/>
      <c r="AN19" s="261"/>
      <c r="AO19" s="262">
        <v>9</v>
      </c>
      <c r="AP19" s="263"/>
      <c r="AQ19" s="263"/>
      <c r="AR19" s="264"/>
      <c r="AS19" s="264"/>
      <c r="AT19" s="264"/>
      <c r="AU19" s="318"/>
      <c r="AV19" s="266"/>
      <c r="AW19" s="264"/>
      <c r="AX19" s="264"/>
      <c r="AY19" s="264"/>
      <c r="AZ19" s="58"/>
      <c r="BA19" s="267"/>
      <c r="BB19" s="268"/>
      <c r="BC19" s="269"/>
      <c r="BD19" s="269"/>
      <c r="BE19" s="270"/>
      <c r="BF19" s="270"/>
      <c r="BG19" s="270"/>
      <c r="BH19" s="271"/>
      <c r="BI19" s="268"/>
      <c r="BJ19" s="269"/>
      <c r="BK19" s="269"/>
      <c r="BL19" s="272"/>
      <c r="BM19" s="273"/>
      <c r="BN19" s="274"/>
      <c r="BO19" s="275"/>
      <c r="BP19" s="275"/>
      <c r="BQ19" s="276"/>
      <c r="BR19" s="276"/>
      <c r="BS19" s="276"/>
      <c r="BT19" s="276"/>
      <c r="BU19" s="276"/>
      <c r="BV19" s="276"/>
      <c r="BW19" s="276"/>
      <c r="BX19" s="276"/>
      <c r="BY19" s="276"/>
      <c r="BZ19" s="277"/>
      <c r="CA19" s="44"/>
      <c r="CB19" s="45">
        <v>7.4</v>
      </c>
      <c r="CC19" s="47"/>
      <c r="CD19" s="47"/>
      <c r="CE19" s="46"/>
      <c r="CF19" s="46"/>
      <c r="CG19" s="45"/>
      <c r="CH19" s="46"/>
      <c r="CI19" s="46"/>
      <c r="CJ19" s="45"/>
      <c r="CK19" s="46"/>
      <c r="CL19" s="46"/>
      <c r="CM19" s="57"/>
      <c r="CN19" s="278"/>
      <c r="CO19" s="319"/>
      <c r="CP19" s="263"/>
      <c r="CQ19" s="320"/>
      <c r="CR19" s="281"/>
      <c r="CS19" s="264"/>
      <c r="CT19" s="282"/>
      <c r="CU19" s="281"/>
      <c r="CV19" s="318"/>
      <c r="CW19" s="321"/>
      <c r="CX19" s="321"/>
      <c r="CY19" s="264"/>
      <c r="CZ19" s="50"/>
      <c r="DA19" s="284"/>
      <c r="DB19" s="285">
        <v>7.4</v>
      </c>
      <c r="DC19" s="286"/>
      <c r="DD19" s="285"/>
      <c r="DE19" s="287"/>
      <c r="DF19" s="285"/>
      <c r="DG19" s="285"/>
      <c r="DH19" s="285"/>
      <c r="DI19" s="285"/>
      <c r="DJ19" s="286"/>
      <c r="DK19" s="285"/>
      <c r="DL19" s="289"/>
      <c r="DM19" s="290"/>
      <c r="DN19" s="45"/>
      <c r="DO19" s="46"/>
      <c r="DP19" s="46"/>
      <c r="DQ19" s="46"/>
      <c r="DR19" s="46"/>
      <c r="DS19" s="45"/>
      <c r="DT19" s="46"/>
      <c r="DU19" s="46"/>
      <c r="DV19" s="47"/>
      <c r="DW19" s="47"/>
      <c r="DX19" s="48"/>
      <c r="DY19" s="49"/>
      <c r="DZ19" s="40">
        <f t="shared" si="0"/>
        <v>29.799999999999997</v>
      </c>
      <c r="EA19" s="51">
        <v>740</v>
      </c>
      <c r="EB19" s="42">
        <f t="shared" si="1"/>
        <v>22.051999999999996</v>
      </c>
      <c r="EC19" s="243">
        <v>30</v>
      </c>
      <c r="ED19" s="186">
        <v>29.8</v>
      </c>
      <c r="EE19" s="244">
        <f>ED19/EC19%</f>
        <v>99.333333333333343</v>
      </c>
      <c r="EF19" s="88"/>
      <c r="EG19" s="245">
        <v>460</v>
      </c>
      <c r="EH19" s="246">
        <f>EC19*EG19/1000</f>
        <v>13.8</v>
      </c>
    </row>
    <row r="20" spans="2:138" ht="18.399999999999999" customHeight="1" x14ac:dyDescent="0.25">
      <c r="B20" s="43" t="s">
        <v>36</v>
      </c>
      <c r="C20" s="435"/>
      <c r="D20" s="248"/>
      <c r="E20" s="248"/>
      <c r="F20" s="248"/>
      <c r="G20" s="249"/>
      <c r="H20" s="249"/>
      <c r="I20" s="191"/>
      <c r="J20" s="248"/>
      <c r="K20" s="249"/>
      <c r="L20" s="248"/>
      <c r="M20" s="248"/>
      <c r="N20" s="250"/>
      <c r="O20" s="251">
        <v>31</v>
      </c>
      <c r="P20" s="252"/>
      <c r="Q20" s="253"/>
      <c r="R20" s="254"/>
      <c r="S20" s="253"/>
      <c r="T20" s="253"/>
      <c r="U20" s="253"/>
      <c r="V20" s="195"/>
      <c r="W20" s="255"/>
      <c r="X20" s="253"/>
      <c r="Y20" s="253"/>
      <c r="Z20" s="326"/>
      <c r="AA20" s="253">
        <v>20.100000000000001</v>
      </c>
      <c r="AB20" s="256"/>
      <c r="AC20" s="257"/>
      <c r="AD20" s="258"/>
      <c r="AE20" s="259"/>
      <c r="AF20" s="258"/>
      <c r="AG20" s="258"/>
      <c r="AH20" s="258"/>
      <c r="AI20" s="258"/>
      <c r="AJ20" s="260"/>
      <c r="AK20" s="260"/>
      <c r="AL20" s="260"/>
      <c r="AM20" s="258"/>
      <c r="AN20" s="261"/>
      <c r="AO20" s="262"/>
      <c r="AP20" s="263"/>
      <c r="AQ20" s="263"/>
      <c r="AR20" s="264"/>
      <c r="AS20" s="264"/>
      <c r="AT20" s="264"/>
      <c r="AU20" s="265"/>
      <c r="AV20" s="266"/>
      <c r="AW20" s="264"/>
      <c r="AX20" s="264"/>
      <c r="AY20" s="264"/>
      <c r="AZ20" s="58"/>
      <c r="BA20" s="267"/>
      <c r="BB20" s="268"/>
      <c r="BC20" s="269"/>
      <c r="BD20" s="269"/>
      <c r="BE20" s="270"/>
      <c r="BF20" s="270"/>
      <c r="BG20" s="215"/>
      <c r="BH20" s="271"/>
      <c r="BI20" s="268"/>
      <c r="BJ20" s="269"/>
      <c r="BK20" s="269"/>
      <c r="BL20" s="272"/>
      <c r="BM20" s="273"/>
      <c r="BN20" s="274"/>
      <c r="BO20" s="275"/>
      <c r="BP20" s="275"/>
      <c r="BQ20" s="276"/>
      <c r="BR20" s="276"/>
      <c r="BS20" s="276"/>
      <c r="BT20" s="276"/>
      <c r="BU20" s="276">
        <v>2</v>
      </c>
      <c r="BV20" s="276"/>
      <c r="BW20" s="276"/>
      <c r="BX20" s="276"/>
      <c r="BY20" s="276"/>
      <c r="BZ20" s="277"/>
      <c r="CA20" s="44"/>
      <c r="CB20" s="45"/>
      <c r="CC20" s="47"/>
      <c r="CD20" s="47"/>
      <c r="CE20" s="46"/>
      <c r="CF20" s="46"/>
      <c r="CG20" s="45"/>
      <c r="CH20" s="35"/>
      <c r="CI20" s="46"/>
      <c r="CJ20" s="45"/>
      <c r="CK20" s="46"/>
      <c r="CL20" s="46">
        <v>26.5</v>
      </c>
      <c r="CM20" s="57"/>
      <c r="CN20" s="278">
        <v>4</v>
      </c>
      <c r="CO20" s="279"/>
      <c r="CP20" s="263"/>
      <c r="CQ20" s="280"/>
      <c r="CR20" s="281"/>
      <c r="CS20" s="264"/>
      <c r="CT20" s="282"/>
      <c r="CU20" s="281">
        <v>2</v>
      </c>
      <c r="CV20" s="265"/>
      <c r="CW20" s="283"/>
      <c r="CX20" s="283"/>
      <c r="CY20" s="264"/>
      <c r="CZ20" s="50"/>
      <c r="DA20" s="284"/>
      <c r="DB20" s="285"/>
      <c r="DC20" s="286"/>
      <c r="DD20" s="285"/>
      <c r="DE20" s="287"/>
      <c r="DF20" s="285">
        <v>1</v>
      </c>
      <c r="DG20" s="285"/>
      <c r="DH20" s="285"/>
      <c r="DI20" s="327"/>
      <c r="DJ20" s="286"/>
      <c r="DK20" s="291">
        <v>33.57</v>
      </c>
      <c r="DL20" s="289"/>
      <c r="DM20" s="290"/>
      <c r="DN20" s="45"/>
      <c r="DO20" s="46"/>
      <c r="DP20" s="46"/>
      <c r="DQ20" s="46">
        <v>4.5999999999999996</v>
      </c>
      <c r="DR20" s="46"/>
      <c r="DS20" s="45"/>
      <c r="DT20" s="35"/>
      <c r="DU20" s="46"/>
      <c r="DV20" s="47"/>
      <c r="DW20" s="47"/>
      <c r="DX20" s="48"/>
      <c r="DY20" s="49"/>
      <c r="DZ20" s="40">
        <f t="shared" si="0"/>
        <v>124.76999999999998</v>
      </c>
      <c r="EA20" s="51">
        <v>30</v>
      </c>
      <c r="EB20" s="42">
        <f t="shared" si="1"/>
        <v>3.7430999999999996</v>
      </c>
      <c r="EC20" s="243">
        <v>187.5</v>
      </c>
      <c r="ED20" s="186">
        <v>124.8</v>
      </c>
      <c r="EE20" s="244">
        <f>ED20/EC20%</f>
        <v>66.56</v>
      </c>
      <c r="EF20" s="88"/>
      <c r="EG20" s="245">
        <v>23</v>
      </c>
      <c r="EH20" s="246">
        <f>EC20*EG20/1000</f>
        <v>4.3125</v>
      </c>
    </row>
    <row r="21" spans="2:138" ht="18.399999999999999" customHeight="1" x14ac:dyDescent="0.25">
      <c r="B21" s="43" t="s">
        <v>37</v>
      </c>
      <c r="C21" s="435"/>
      <c r="D21" s="248"/>
      <c r="E21" s="248"/>
      <c r="F21" s="248"/>
      <c r="G21" s="249"/>
      <c r="H21" s="249"/>
      <c r="I21" s="249"/>
      <c r="J21" s="248"/>
      <c r="K21" s="249"/>
      <c r="L21" s="248"/>
      <c r="M21" s="248"/>
      <c r="N21" s="250"/>
      <c r="O21" s="251"/>
      <c r="P21" s="252"/>
      <c r="Q21" s="253"/>
      <c r="R21" s="254"/>
      <c r="S21" s="253"/>
      <c r="T21" s="253"/>
      <c r="U21" s="253"/>
      <c r="V21" s="253"/>
      <c r="W21" s="255"/>
      <c r="X21" s="253"/>
      <c r="Y21" s="253"/>
      <c r="Z21" s="253"/>
      <c r="AA21" s="253"/>
      <c r="AB21" s="256"/>
      <c r="AC21" s="257"/>
      <c r="AD21" s="258"/>
      <c r="AE21" s="259"/>
      <c r="AF21" s="258"/>
      <c r="AG21" s="258"/>
      <c r="AH21" s="258"/>
      <c r="AI21" s="258"/>
      <c r="AJ21" s="260"/>
      <c r="AK21" s="260"/>
      <c r="AL21" s="260"/>
      <c r="AM21" s="258"/>
      <c r="AN21" s="261"/>
      <c r="AO21" s="262"/>
      <c r="AP21" s="263"/>
      <c r="AQ21" s="263"/>
      <c r="AR21" s="264"/>
      <c r="AS21" s="264"/>
      <c r="AT21" s="264"/>
      <c r="AU21" s="300"/>
      <c r="AV21" s="266"/>
      <c r="AW21" s="264"/>
      <c r="AX21" s="264"/>
      <c r="AY21" s="264"/>
      <c r="AZ21" s="58"/>
      <c r="BA21" s="267">
        <v>12</v>
      </c>
      <c r="BB21" s="268"/>
      <c r="BC21" s="269"/>
      <c r="BD21" s="269"/>
      <c r="BE21" s="270"/>
      <c r="BF21" s="270"/>
      <c r="BG21" s="270"/>
      <c r="BH21" s="271"/>
      <c r="BI21" s="268"/>
      <c r="BJ21" s="269"/>
      <c r="BK21" s="269"/>
      <c r="BL21" s="272"/>
      <c r="BM21" s="273"/>
      <c r="BN21" s="274"/>
      <c r="BO21" s="275"/>
      <c r="BP21" s="275"/>
      <c r="BQ21" s="276"/>
      <c r="BR21" s="276"/>
      <c r="BS21" s="276"/>
      <c r="BT21" s="276">
        <v>25</v>
      </c>
      <c r="BU21" s="276"/>
      <c r="BV21" s="276"/>
      <c r="BW21" s="276"/>
      <c r="BX21" s="276"/>
      <c r="BY21" s="276"/>
      <c r="BZ21" s="277"/>
      <c r="CA21" s="44"/>
      <c r="CB21" s="45"/>
      <c r="CC21" s="47"/>
      <c r="CD21" s="47"/>
      <c r="CE21" s="46"/>
      <c r="CF21" s="46"/>
      <c r="CG21" s="45"/>
      <c r="CH21" s="46"/>
      <c r="CI21" s="46"/>
      <c r="CJ21" s="45"/>
      <c r="CK21" s="46"/>
      <c r="CL21" s="46"/>
      <c r="CM21" s="57"/>
      <c r="CN21" s="278"/>
      <c r="CO21" s="301"/>
      <c r="CP21" s="263"/>
      <c r="CQ21" s="302"/>
      <c r="CR21" s="281"/>
      <c r="CS21" s="264"/>
      <c r="CT21" s="282"/>
      <c r="CU21" s="281"/>
      <c r="CV21" s="300"/>
      <c r="CW21" s="303"/>
      <c r="CX21" s="303"/>
      <c r="CY21" s="264"/>
      <c r="CZ21" s="50"/>
      <c r="DA21" s="284"/>
      <c r="DB21" s="285"/>
      <c r="DC21" s="286"/>
      <c r="DD21" s="285"/>
      <c r="DE21" s="287"/>
      <c r="DF21" s="285"/>
      <c r="DG21" s="285"/>
      <c r="DH21" s="288"/>
      <c r="DI21" s="285"/>
      <c r="DJ21" s="286"/>
      <c r="DK21" s="291"/>
      <c r="DL21" s="289"/>
      <c r="DM21" s="290"/>
      <c r="DN21" s="45"/>
      <c r="DO21" s="46"/>
      <c r="DP21" s="46"/>
      <c r="DQ21" s="46"/>
      <c r="DR21" s="46"/>
      <c r="DS21" s="45"/>
      <c r="DT21" s="46"/>
      <c r="DU21" s="46"/>
      <c r="DV21" s="47"/>
      <c r="DW21" s="47"/>
      <c r="DX21" s="48"/>
      <c r="DY21" s="49"/>
      <c r="DZ21" s="40">
        <f t="shared" si="0"/>
        <v>37</v>
      </c>
      <c r="EA21" s="51">
        <v>90</v>
      </c>
      <c r="EB21" s="42">
        <f t="shared" si="1"/>
        <v>3.33</v>
      </c>
      <c r="EC21" s="243"/>
      <c r="ED21" s="186"/>
      <c r="EE21" s="244"/>
      <c r="EF21" s="88"/>
      <c r="EG21" s="89"/>
      <c r="EH21" s="246"/>
    </row>
    <row r="22" spans="2:138" ht="18.399999999999999" customHeight="1" x14ac:dyDescent="0.25">
      <c r="B22" s="43" t="s">
        <v>38</v>
      </c>
      <c r="C22" s="435"/>
      <c r="D22" s="248"/>
      <c r="E22" s="248"/>
      <c r="F22" s="248"/>
      <c r="G22" s="249"/>
      <c r="H22" s="249"/>
      <c r="I22" s="292"/>
      <c r="J22" s="248"/>
      <c r="K22" s="249"/>
      <c r="L22" s="248"/>
      <c r="M22" s="248"/>
      <c r="N22" s="250"/>
      <c r="O22" s="251"/>
      <c r="P22" s="252">
        <v>9</v>
      </c>
      <c r="Q22" s="253"/>
      <c r="R22" s="254"/>
      <c r="S22" s="253"/>
      <c r="T22" s="253"/>
      <c r="U22" s="253"/>
      <c r="V22" s="293"/>
      <c r="W22" s="255"/>
      <c r="X22" s="253"/>
      <c r="Y22" s="253"/>
      <c r="Z22" s="253"/>
      <c r="AA22" s="253"/>
      <c r="AB22" s="256"/>
      <c r="AC22" s="257"/>
      <c r="AD22" s="258"/>
      <c r="AE22" s="259"/>
      <c r="AF22" s="258"/>
      <c r="AG22" s="258"/>
      <c r="AH22" s="258"/>
      <c r="AI22" s="258"/>
      <c r="AJ22" s="260"/>
      <c r="AK22" s="260"/>
      <c r="AL22" s="260"/>
      <c r="AM22" s="258"/>
      <c r="AN22" s="261"/>
      <c r="AO22" s="262"/>
      <c r="AP22" s="263"/>
      <c r="AQ22" s="263"/>
      <c r="AR22" s="264"/>
      <c r="AS22" s="264"/>
      <c r="AT22" s="264"/>
      <c r="AU22" s="265"/>
      <c r="AV22" s="266"/>
      <c r="AW22" s="264"/>
      <c r="AX22" s="264"/>
      <c r="AY22" s="308">
        <v>4.8</v>
      </c>
      <c r="AZ22" s="58"/>
      <c r="BA22" s="267"/>
      <c r="BB22" s="268"/>
      <c r="BC22" s="269"/>
      <c r="BD22" s="269"/>
      <c r="BE22" s="270"/>
      <c r="BF22" s="270"/>
      <c r="BG22" s="295"/>
      <c r="BH22" s="271"/>
      <c r="BI22" s="268"/>
      <c r="BJ22" s="269"/>
      <c r="BK22" s="269"/>
      <c r="BL22" s="272"/>
      <c r="BM22" s="273"/>
      <c r="BN22" s="274"/>
      <c r="BO22" s="275"/>
      <c r="BP22" s="275"/>
      <c r="BQ22" s="276"/>
      <c r="BR22" s="276"/>
      <c r="BS22" s="276"/>
      <c r="BT22" s="276"/>
      <c r="BU22" s="276"/>
      <c r="BV22" s="276"/>
      <c r="BW22" s="276"/>
      <c r="BX22" s="276"/>
      <c r="BY22" s="309">
        <v>4.8</v>
      </c>
      <c r="BZ22" s="277"/>
      <c r="CA22" s="44"/>
      <c r="CB22" s="45"/>
      <c r="CC22" s="47"/>
      <c r="CD22" s="47"/>
      <c r="CE22" s="46"/>
      <c r="CF22" s="46"/>
      <c r="CG22" s="45"/>
      <c r="CH22" s="53"/>
      <c r="CI22" s="46"/>
      <c r="CJ22" s="45"/>
      <c r="CK22" s="46"/>
      <c r="CL22" s="46"/>
      <c r="CM22" s="57"/>
      <c r="CN22" s="278"/>
      <c r="CO22" s="279"/>
      <c r="CP22" s="263"/>
      <c r="CQ22" s="280"/>
      <c r="CR22" s="281"/>
      <c r="CS22" s="264"/>
      <c r="CT22" s="282"/>
      <c r="CU22" s="281"/>
      <c r="CV22" s="265"/>
      <c r="CW22" s="283"/>
      <c r="CX22" s="283"/>
      <c r="CY22" s="308">
        <v>4.8</v>
      </c>
      <c r="CZ22" s="50"/>
      <c r="DA22" s="284"/>
      <c r="DB22" s="285"/>
      <c r="DC22" s="286"/>
      <c r="DD22" s="285"/>
      <c r="DE22" s="287"/>
      <c r="DF22" s="285"/>
      <c r="DG22" s="285"/>
      <c r="DH22" s="288"/>
      <c r="DI22" s="285"/>
      <c r="DJ22" s="286"/>
      <c r="DK22" s="291"/>
      <c r="DL22" s="289"/>
      <c r="DM22" s="290"/>
      <c r="DN22" s="45"/>
      <c r="DO22" s="46"/>
      <c r="DP22" s="46"/>
      <c r="DQ22" s="46"/>
      <c r="DR22" s="46"/>
      <c r="DS22" s="45"/>
      <c r="DT22" s="53"/>
      <c r="DU22" s="46"/>
      <c r="DV22" s="47"/>
      <c r="DW22" s="47"/>
      <c r="DX22" s="48"/>
      <c r="DY22" s="49"/>
      <c r="DZ22" s="40">
        <f t="shared" si="0"/>
        <v>23.400000000000002</v>
      </c>
      <c r="EA22" s="51">
        <v>52</v>
      </c>
      <c r="EB22" s="42">
        <f t="shared" si="1"/>
        <v>1.2168000000000001</v>
      </c>
      <c r="EC22" s="243"/>
      <c r="ED22" s="186"/>
      <c r="EE22" s="244"/>
      <c r="EF22" s="88"/>
      <c r="EG22" s="89"/>
      <c r="EH22" s="246"/>
    </row>
    <row r="23" spans="2:138" ht="18.399999999999999" customHeight="1" x14ac:dyDescent="0.25">
      <c r="B23" s="43" t="s">
        <v>39</v>
      </c>
      <c r="C23" s="435"/>
      <c r="D23" s="248"/>
      <c r="E23" s="248"/>
      <c r="F23" s="248"/>
      <c r="G23" s="249"/>
      <c r="H23" s="249"/>
      <c r="I23" s="292">
        <v>25</v>
      </c>
      <c r="J23" s="248"/>
      <c r="K23" s="249"/>
      <c r="L23" s="248"/>
      <c r="M23" s="248"/>
      <c r="N23" s="250"/>
      <c r="O23" s="251"/>
      <c r="P23" s="252"/>
      <c r="Q23" s="253"/>
      <c r="R23" s="254"/>
      <c r="S23" s="253"/>
      <c r="T23" s="253"/>
      <c r="U23" s="253"/>
      <c r="V23" s="293"/>
      <c r="W23" s="255"/>
      <c r="X23" s="253"/>
      <c r="Y23" s="253"/>
      <c r="Z23" s="328"/>
      <c r="AA23" s="253"/>
      <c r="AB23" s="256"/>
      <c r="AC23" s="257"/>
      <c r="AD23" s="258"/>
      <c r="AE23" s="259"/>
      <c r="AF23" s="258"/>
      <c r="AG23" s="258"/>
      <c r="AH23" s="258"/>
      <c r="AI23" s="258"/>
      <c r="AJ23" s="260"/>
      <c r="AK23" s="260"/>
      <c r="AL23" s="260"/>
      <c r="AM23" s="258"/>
      <c r="AN23" s="261"/>
      <c r="AO23" s="262"/>
      <c r="AP23" s="263"/>
      <c r="AQ23" s="263"/>
      <c r="AR23" s="264"/>
      <c r="AS23" s="264"/>
      <c r="AT23" s="264"/>
      <c r="AU23" s="300"/>
      <c r="AV23" s="266"/>
      <c r="AW23" s="264"/>
      <c r="AX23" s="264"/>
      <c r="AY23" s="264"/>
      <c r="AZ23" s="58"/>
      <c r="BA23" s="267"/>
      <c r="BB23" s="268"/>
      <c r="BC23" s="269"/>
      <c r="BD23" s="269"/>
      <c r="BE23" s="270"/>
      <c r="BF23" s="270"/>
      <c r="BG23" s="295"/>
      <c r="BH23" s="271"/>
      <c r="BI23" s="268"/>
      <c r="BJ23" s="269"/>
      <c r="BK23" s="269"/>
      <c r="BL23" s="272"/>
      <c r="BM23" s="273"/>
      <c r="BN23" s="274"/>
      <c r="BO23" s="275"/>
      <c r="BP23" s="275"/>
      <c r="BQ23" s="276"/>
      <c r="BR23" s="276"/>
      <c r="BS23" s="276"/>
      <c r="BT23" s="276"/>
      <c r="BU23" s="276"/>
      <c r="BV23" s="276"/>
      <c r="BW23" s="276"/>
      <c r="BX23" s="276"/>
      <c r="BY23" s="276"/>
      <c r="BZ23" s="277"/>
      <c r="CA23" s="44"/>
      <c r="CB23" s="45"/>
      <c r="CC23" s="47"/>
      <c r="CD23" s="47"/>
      <c r="CE23" s="46"/>
      <c r="CF23" s="46"/>
      <c r="CG23" s="45"/>
      <c r="CH23" s="53"/>
      <c r="CI23" s="46"/>
      <c r="CJ23" s="45"/>
      <c r="CK23" s="46"/>
      <c r="CL23" s="46"/>
      <c r="CM23" s="57"/>
      <c r="CN23" s="278"/>
      <c r="CO23" s="301"/>
      <c r="CP23" s="263"/>
      <c r="CQ23" s="302"/>
      <c r="CR23" s="281"/>
      <c r="CS23" s="264"/>
      <c r="CT23" s="282"/>
      <c r="CU23" s="281"/>
      <c r="CV23" s="300"/>
      <c r="CW23" s="303"/>
      <c r="CX23" s="303"/>
      <c r="CY23" s="264"/>
      <c r="CZ23" s="50"/>
      <c r="DA23" s="284">
        <v>9</v>
      </c>
      <c r="DB23" s="285"/>
      <c r="DC23" s="286"/>
      <c r="DD23" s="285"/>
      <c r="DE23" s="287"/>
      <c r="DF23" s="285"/>
      <c r="DG23" s="285"/>
      <c r="DH23" s="285"/>
      <c r="DI23" s="329"/>
      <c r="DJ23" s="286"/>
      <c r="DK23" s="304"/>
      <c r="DL23" s="289"/>
      <c r="DM23" s="290"/>
      <c r="DN23" s="45"/>
      <c r="DO23" s="46"/>
      <c r="DP23" s="46"/>
      <c r="DQ23" s="46"/>
      <c r="DR23" s="46"/>
      <c r="DS23" s="45"/>
      <c r="DT23" s="53"/>
      <c r="DU23" s="46"/>
      <c r="DV23" s="47"/>
      <c r="DW23" s="47"/>
      <c r="DX23" s="48"/>
      <c r="DY23" s="49"/>
      <c r="DZ23" s="40">
        <f t="shared" si="0"/>
        <v>34</v>
      </c>
      <c r="EA23" s="51">
        <v>45</v>
      </c>
      <c r="EB23" s="42">
        <f t="shared" si="1"/>
        <v>1.53</v>
      </c>
      <c r="EC23" s="243"/>
      <c r="ED23" s="186"/>
      <c r="EE23" s="244"/>
      <c r="EF23" s="88"/>
      <c r="EG23" s="89"/>
      <c r="EH23" s="246"/>
    </row>
    <row r="24" spans="2:138" ht="18.399999999999999" customHeight="1" x14ac:dyDescent="0.25">
      <c r="B24" s="43" t="s">
        <v>40</v>
      </c>
      <c r="C24" s="435"/>
      <c r="D24" s="248"/>
      <c r="E24" s="248"/>
      <c r="F24" s="248"/>
      <c r="G24" s="249"/>
      <c r="H24" s="249"/>
      <c r="I24" s="249"/>
      <c r="J24" s="248"/>
      <c r="K24" s="249"/>
      <c r="L24" s="248"/>
      <c r="M24" s="248"/>
      <c r="N24" s="250"/>
      <c r="O24" s="251"/>
      <c r="P24" s="252"/>
      <c r="Q24" s="253"/>
      <c r="R24" s="254"/>
      <c r="S24" s="253"/>
      <c r="T24" s="253"/>
      <c r="U24" s="253"/>
      <c r="V24" s="253"/>
      <c r="W24" s="255"/>
      <c r="X24" s="253"/>
      <c r="Y24" s="253"/>
      <c r="Z24" s="293"/>
      <c r="AA24" s="253"/>
      <c r="AB24" s="256"/>
      <c r="AC24" s="257"/>
      <c r="AD24" s="258"/>
      <c r="AE24" s="259"/>
      <c r="AF24" s="258"/>
      <c r="AG24" s="258"/>
      <c r="AH24" s="258"/>
      <c r="AI24" s="258"/>
      <c r="AJ24" s="260"/>
      <c r="AK24" s="260"/>
      <c r="AL24" s="260"/>
      <c r="AM24" s="258"/>
      <c r="AN24" s="261"/>
      <c r="AO24" s="262"/>
      <c r="AP24" s="263"/>
      <c r="AQ24" s="263"/>
      <c r="AR24" s="264"/>
      <c r="AS24" s="264"/>
      <c r="AT24" s="264"/>
      <c r="AU24" s="265"/>
      <c r="AV24" s="266"/>
      <c r="AW24" s="264"/>
      <c r="AX24" s="264"/>
      <c r="AY24" s="264"/>
      <c r="AZ24" s="58"/>
      <c r="BA24" s="267"/>
      <c r="BB24" s="268"/>
      <c r="BC24" s="269"/>
      <c r="BD24" s="269"/>
      <c r="BE24" s="270"/>
      <c r="BF24" s="270"/>
      <c r="BG24" s="270">
        <v>25</v>
      </c>
      <c r="BH24" s="271"/>
      <c r="BI24" s="268"/>
      <c r="BJ24" s="269"/>
      <c r="BK24" s="269"/>
      <c r="BL24" s="272"/>
      <c r="BM24" s="273"/>
      <c r="BN24" s="274"/>
      <c r="BO24" s="275"/>
      <c r="BP24" s="275"/>
      <c r="BQ24" s="276"/>
      <c r="BR24" s="276"/>
      <c r="BS24" s="276"/>
      <c r="BT24" s="276"/>
      <c r="BU24" s="276"/>
      <c r="BV24" s="276"/>
      <c r="BW24" s="276"/>
      <c r="BX24" s="276"/>
      <c r="BY24" s="276"/>
      <c r="BZ24" s="277"/>
      <c r="CA24" s="44">
        <v>12</v>
      </c>
      <c r="CB24" s="45"/>
      <c r="CC24" s="47"/>
      <c r="CD24" s="47"/>
      <c r="CE24" s="46"/>
      <c r="CF24" s="46"/>
      <c r="CG24" s="45"/>
      <c r="CH24" s="46"/>
      <c r="CI24" s="46"/>
      <c r="CJ24" s="45"/>
      <c r="CK24" s="46"/>
      <c r="CL24" s="46"/>
      <c r="CM24" s="57"/>
      <c r="CN24" s="278"/>
      <c r="CO24" s="279"/>
      <c r="CP24" s="263"/>
      <c r="CQ24" s="280"/>
      <c r="CR24" s="281"/>
      <c r="CS24" s="264"/>
      <c r="CT24" s="282"/>
      <c r="CU24" s="281"/>
      <c r="CV24" s="265"/>
      <c r="CW24" s="283"/>
      <c r="CX24" s="283"/>
      <c r="CY24" s="264"/>
      <c r="CZ24" s="50"/>
      <c r="DA24" s="284"/>
      <c r="DB24" s="285"/>
      <c r="DC24" s="286"/>
      <c r="DD24" s="285"/>
      <c r="DE24" s="287"/>
      <c r="DF24" s="285"/>
      <c r="DG24" s="285"/>
      <c r="DH24" s="285"/>
      <c r="DI24" s="330"/>
      <c r="DJ24" s="286"/>
      <c r="DK24" s="317"/>
      <c r="DL24" s="289"/>
      <c r="DM24" s="290"/>
      <c r="DN24" s="45"/>
      <c r="DO24" s="46"/>
      <c r="DP24" s="46"/>
      <c r="DQ24" s="46"/>
      <c r="DR24" s="46"/>
      <c r="DS24" s="45"/>
      <c r="DT24" s="46"/>
      <c r="DU24" s="46"/>
      <c r="DV24" s="47"/>
      <c r="DW24" s="47"/>
      <c r="DX24" s="48"/>
      <c r="DY24" s="49"/>
      <c r="DZ24" s="40">
        <f t="shared" si="0"/>
        <v>37</v>
      </c>
      <c r="EA24" s="51">
        <v>50</v>
      </c>
      <c r="EB24" s="42">
        <f t="shared" si="1"/>
        <v>1.85</v>
      </c>
      <c r="EC24" s="243">
        <v>225</v>
      </c>
      <c r="ED24" s="314">
        <f>SUM(DZ21:DZ27, DZ28, DZ52)</f>
        <v>207.2</v>
      </c>
      <c r="EE24" s="324">
        <f>ED24/EC24%</f>
        <v>92.088888888888889</v>
      </c>
      <c r="EF24" s="88"/>
      <c r="EG24" s="187">
        <v>41.12</v>
      </c>
      <c r="EH24" s="246">
        <f>EC24*EG24/1000</f>
        <v>9.2520000000000007</v>
      </c>
    </row>
    <row r="25" spans="2:138" ht="18.399999999999999" customHeight="1" x14ac:dyDescent="0.25">
      <c r="B25" s="43" t="s">
        <v>41</v>
      </c>
      <c r="C25" s="435"/>
      <c r="D25" s="248"/>
      <c r="E25" s="248"/>
      <c r="F25" s="248"/>
      <c r="G25" s="249"/>
      <c r="H25" s="249">
        <v>3</v>
      </c>
      <c r="I25" s="191"/>
      <c r="J25" s="248"/>
      <c r="K25" s="249"/>
      <c r="L25" s="248"/>
      <c r="M25" s="248"/>
      <c r="N25" s="250"/>
      <c r="O25" s="251"/>
      <c r="P25" s="252"/>
      <c r="Q25" s="253"/>
      <c r="R25" s="254"/>
      <c r="S25" s="253"/>
      <c r="T25" s="253"/>
      <c r="U25" s="253"/>
      <c r="V25" s="195"/>
      <c r="W25" s="255"/>
      <c r="X25" s="253"/>
      <c r="Y25" s="253"/>
      <c r="Z25" s="253"/>
      <c r="AA25" s="253"/>
      <c r="AB25" s="256"/>
      <c r="AC25" s="257"/>
      <c r="AD25" s="258"/>
      <c r="AE25" s="259"/>
      <c r="AF25" s="258"/>
      <c r="AG25" s="258"/>
      <c r="AH25" s="258"/>
      <c r="AI25" s="258"/>
      <c r="AJ25" s="260"/>
      <c r="AK25" s="260"/>
      <c r="AL25" s="260"/>
      <c r="AM25" s="258"/>
      <c r="AN25" s="261"/>
      <c r="AO25" s="262"/>
      <c r="AP25" s="263"/>
      <c r="AQ25" s="263"/>
      <c r="AR25" s="264"/>
      <c r="AS25" s="264"/>
      <c r="AT25" s="264"/>
      <c r="AU25" s="300"/>
      <c r="AV25" s="266"/>
      <c r="AW25" s="264"/>
      <c r="AX25" s="264"/>
      <c r="AY25" s="264"/>
      <c r="AZ25" s="58"/>
      <c r="BA25" s="267"/>
      <c r="BB25" s="268"/>
      <c r="BC25" s="269"/>
      <c r="BD25" s="269"/>
      <c r="BE25" s="270"/>
      <c r="BF25" s="270">
        <v>3</v>
      </c>
      <c r="BG25" s="215"/>
      <c r="BH25" s="271"/>
      <c r="BI25" s="268"/>
      <c r="BJ25" s="269"/>
      <c r="BK25" s="269"/>
      <c r="BL25" s="272"/>
      <c r="BM25" s="273"/>
      <c r="BN25" s="274"/>
      <c r="BO25" s="275"/>
      <c r="BP25" s="275"/>
      <c r="BQ25" s="276"/>
      <c r="BR25" s="276"/>
      <c r="BS25" s="276"/>
      <c r="BT25" s="276"/>
      <c r="BU25" s="276"/>
      <c r="BV25" s="276"/>
      <c r="BW25" s="276"/>
      <c r="BX25" s="276"/>
      <c r="BY25" s="276"/>
      <c r="BZ25" s="277"/>
      <c r="CA25" s="44"/>
      <c r="CB25" s="45"/>
      <c r="CC25" s="47"/>
      <c r="CD25" s="47"/>
      <c r="CE25" s="46"/>
      <c r="CF25" s="46"/>
      <c r="CG25" s="45"/>
      <c r="CH25" s="35"/>
      <c r="CI25" s="46"/>
      <c r="CJ25" s="45"/>
      <c r="CK25" s="46"/>
      <c r="CL25" s="46"/>
      <c r="CM25" s="57"/>
      <c r="CN25" s="278"/>
      <c r="CO25" s="301"/>
      <c r="CP25" s="263"/>
      <c r="CQ25" s="302"/>
      <c r="CR25" s="281"/>
      <c r="CS25" s="264"/>
      <c r="CT25" s="282"/>
      <c r="CU25" s="281"/>
      <c r="CV25" s="300"/>
      <c r="CW25" s="303"/>
      <c r="CX25" s="303"/>
      <c r="CY25" s="264"/>
      <c r="CZ25" s="50"/>
      <c r="DA25" s="284"/>
      <c r="DB25" s="285"/>
      <c r="DC25" s="286"/>
      <c r="DD25" s="285"/>
      <c r="DE25" s="287"/>
      <c r="DF25" s="285"/>
      <c r="DG25" s="285"/>
      <c r="DH25" s="285"/>
      <c r="DI25" s="285"/>
      <c r="DJ25" s="286"/>
      <c r="DK25" s="285"/>
      <c r="DL25" s="289"/>
      <c r="DM25" s="290"/>
      <c r="DN25" s="45"/>
      <c r="DO25" s="46"/>
      <c r="DP25" s="46"/>
      <c r="DQ25" s="46"/>
      <c r="DR25" s="46"/>
      <c r="DS25" s="45"/>
      <c r="DT25" s="35"/>
      <c r="DU25" s="46"/>
      <c r="DV25" s="47"/>
      <c r="DW25" s="47"/>
      <c r="DX25" s="48"/>
      <c r="DY25" s="49"/>
      <c r="DZ25" s="40">
        <f t="shared" si="0"/>
        <v>6</v>
      </c>
      <c r="EA25" s="51">
        <v>35</v>
      </c>
      <c r="EB25" s="42">
        <f t="shared" si="1"/>
        <v>0.21</v>
      </c>
      <c r="EC25" s="243"/>
      <c r="ED25" s="186"/>
      <c r="EE25" s="244"/>
      <c r="EF25" s="88"/>
      <c r="EG25" s="89"/>
      <c r="EH25" s="246"/>
    </row>
    <row r="26" spans="2:138" ht="18.399999999999999" customHeight="1" x14ac:dyDescent="0.25">
      <c r="B26" s="43" t="s">
        <v>42</v>
      </c>
      <c r="C26" s="435"/>
      <c r="D26" s="248"/>
      <c r="E26" s="248"/>
      <c r="F26" s="248"/>
      <c r="G26" s="249"/>
      <c r="H26" s="249"/>
      <c r="I26" s="191"/>
      <c r="J26" s="248"/>
      <c r="K26" s="249"/>
      <c r="L26" s="248"/>
      <c r="M26" s="248"/>
      <c r="N26" s="250"/>
      <c r="O26" s="251"/>
      <c r="P26" s="252"/>
      <c r="Q26" s="253"/>
      <c r="R26" s="254"/>
      <c r="S26" s="253"/>
      <c r="T26" s="253"/>
      <c r="U26" s="253"/>
      <c r="V26" s="195"/>
      <c r="W26" s="255"/>
      <c r="X26" s="253"/>
      <c r="Y26" s="253"/>
      <c r="Z26" s="331"/>
      <c r="AA26" s="253"/>
      <c r="AB26" s="256"/>
      <c r="AC26" s="257"/>
      <c r="AD26" s="258"/>
      <c r="AE26" s="259"/>
      <c r="AF26" s="258"/>
      <c r="AG26" s="258"/>
      <c r="AH26" s="258"/>
      <c r="AI26" s="258">
        <v>30.6</v>
      </c>
      <c r="AJ26" s="260"/>
      <c r="AK26" s="260"/>
      <c r="AL26" s="260"/>
      <c r="AM26" s="258"/>
      <c r="AN26" s="261"/>
      <c r="AO26" s="262"/>
      <c r="AP26" s="263"/>
      <c r="AQ26" s="263"/>
      <c r="AR26" s="264"/>
      <c r="AS26" s="264"/>
      <c r="AT26" s="264"/>
      <c r="AU26" s="265"/>
      <c r="AV26" s="266"/>
      <c r="AW26" s="264"/>
      <c r="AX26" s="264"/>
      <c r="AY26" s="264"/>
      <c r="AZ26" s="58"/>
      <c r="BA26" s="267"/>
      <c r="BB26" s="268"/>
      <c r="BC26" s="269"/>
      <c r="BD26" s="269"/>
      <c r="BE26" s="270"/>
      <c r="BF26" s="270"/>
      <c r="BG26" s="215"/>
      <c r="BH26" s="271"/>
      <c r="BI26" s="268"/>
      <c r="BJ26" s="269"/>
      <c r="BK26" s="269"/>
      <c r="BL26" s="272"/>
      <c r="BM26" s="273"/>
      <c r="BN26" s="274"/>
      <c r="BO26" s="275"/>
      <c r="BP26" s="275"/>
      <c r="BQ26" s="276"/>
      <c r="BR26" s="276"/>
      <c r="BS26" s="276"/>
      <c r="BT26" s="276"/>
      <c r="BU26" s="276"/>
      <c r="BV26" s="276"/>
      <c r="BW26" s="276"/>
      <c r="BX26" s="276"/>
      <c r="BY26" s="276"/>
      <c r="BZ26" s="277"/>
      <c r="CA26" s="44"/>
      <c r="CB26" s="45"/>
      <c r="CC26" s="47"/>
      <c r="CD26" s="47"/>
      <c r="CE26" s="46"/>
      <c r="CF26" s="46"/>
      <c r="CG26" s="45"/>
      <c r="CH26" s="35"/>
      <c r="CI26" s="46"/>
      <c r="CJ26" s="45"/>
      <c r="CK26" s="46"/>
      <c r="CL26" s="46"/>
      <c r="CM26" s="57"/>
      <c r="CN26" s="278"/>
      <c r="CO26" s="279"/>
      <c r="CP26" s="263"/>
      <c r="CQ26" s="280"/>
      <c r="CR26" s="281"/>
      <c r="CS26" s="264"/>
      <c r="CT26" s="282"/>
      <c r="CU26" s="281"/>
      <c r="CV26" s="265"/>
      <c r="CW26" s="283"/>
      <c r="CX26" s="283"/>
      <c r="CY26" s="264"/>
      <c r="CZ26" s="50"/>
      <c r="DA26" s="284"/>
      <c r="DB26" s="285"/>
      <c r="DC26" s="286"/>
      <c r="DD26" s="285"/>
      <c r="DE26" s="287"/>
      <c r="DF26" s="285">
        <v>6</v>
      </c>
      <c r="DG26" s="285"/>
      <c r="DH26" s="285"/>
      <c r="DI26" s="332"/>
      <c r="DJ26" s="286"/>
      <c r="DK26" s="312"/>
      <c r="DL26" s="289"/>
      <c r="DM26" s="290"/>
      <c r="DN26" s="45"/>
      <c r="DO26" s="46"/>
      <c r="DP26" s="46"/>
      <c r="DQ26" s="46"/>
      <c r="DR26" s="46"/>
      <c r="DS26" s="45"/>
      <c r="DT26" s="35"/>
      <c r="DU26" s="46"/>
      <c r="DV26" s="47"/>
      <c r="DW26" s="47"/>
      <c r="DX26" s="48"/>
      <c r="DY26" s="49"/>
      <c r="DZ26" s="40">
        <f t="shared" si="0"/>
        <v>36.6</v>
      </c>
      <c r="EA26" s="51">
        <v>90</v>
      </c>
      <c r="EB26" s="42">
        <f t="shared" si="1"/>
        <v>3.294</v>
      </c>
      <c r="EC26" s="243"/>
      <c r="ED26" s="186"/>
      <c r="EE26" s="244"/>
      <c r="EF26" s="88"/>
      <c r="EG26" s="89"/>
      <c r="EH26" s="246"/>
    </row>
    <row r="27" spans="2:138" ht="18.399999999999999" customHeight="1" x14ac:dyDescent="0.25">
      <c r="B27" s="43" t="s">
        <v>43</v>
      </c>
      <c r="C27" s="435">
        <v>12</v>
      </c>
      <c r="D27" s="248"/>
      <c r="E27" s="248"/>
      <c r="F27" s="248"/>
      <c r="G27" s="249"/>
      <c r="H27" s="249"/>
      <c r="I27" s="249"/>
      <c r="J27" s="248"/>
      <c r="K27" s="249"/>
      <c r="L27" s="248"/>
      <c r="M27" s="248"/>
      <c r="N27" s="250"/>
      <c r="O27" s="251"/>
      <c r="P27" s="252"/>
      <c r="Q27" s="253"/>
      <c r="R27" s="254"/>
      <c r="S27" s="253"/>
      <c r="T27" s="253"/>
      <c r="U27" s="253"/>
      <c r="V27" s="253"/>
      <c r="W27" s="255"/>
      <c r="X27" s="253"/>
      <c r="Y27" s="253"/>
      <c r="Z27" s="333"/>
      <c r="AA27" s="253"/>
      <c r="AB27" s="256"/>
      <c r="AC27" s="257"/>
      <c r="AD27" s="258"/>
      <c r="AE27" s="259"/>
      <c r="AF27" s="258"/>
      <c r="AG27" s="258"/>
      <c r="AH27" s="258"/>
      <c r="AI27" s="258"/>
      <c r="AJ27" s="260"/>
      <c r="AK27" s="260"/>
      <c r="AL27" s="260"/>
      <c r="AM27" s="258"/>
      <c r="AN27" s="261"/>
      <c r="AO27" s="262"/>
      <c r="AP27" s="263"/>
      <c r="AQ27" s="263"/>
      <c r="AR27" s="264"/>
      <c r="AS27" s="264"/>
      <c r="AT27" s="264"/>
      <c r="AU27" s="300"/>
      <c r="AV27" s="266"/>
      <c r="AW27" s="264"/>
      <c r="AX27" s="264"/>
      <c r="AY27" s="264"/>
      <c r="AZ27" s="58"/>
      <c r="BA27" s="267"/>
      <c r="BB27" s="268"/>
      <c r="BC27" s="269"/>
      <c r="BD27" s="269"/>
      <c r="BE27" s="270"/>
      <c r="BF27" s="270"/>
      <c r="BG27" s="270"/>
      <c r="BH27" s="271"/>
      <c r="BI27" s="268"/>
      <c r="BJ27" s="269"/>
      <c r="BK27" s="269"/>
      <c r="BL27" s="272"/>
      <c r="BM27" s="273"/>
      <c r="BN27" s="274"/>
      <c r="BO27" s="275"/>
      <c r="BP27" s="275"/>
      <c r="BQ27" s="276"/>
      <c r="BR27" s="276"/>
      <c r="BS27" s="276"/>
      <c r="BT27" s="276"/>
      <c r="BU27" s="276"/>
      <c r="BV27" s="276"/>
      <c r="BW27" s="276"/>
      <c r="BX27" s="276"/>
      <c r="BY27" s="276"/>
      <c r="BZ27" s="277"/>
      <c r="CA27" s="44"/>
      <c r="CB27" s="45"/>
      <c r="CC27" s="47"/>
      <c r="CD27" s="47"/>
      <c r="CE27" s="46"/>
      <c r="CF27" s="46"/>
      <c r="CG27" s="45"/>
      <c r="CH27" s="46"/>
      <c r="CI27" s="46"/>
      <c r="CJ27" s="45"/>
      <c r="CK27" s="46"/>
      <c r="CL27" s="46"/>
      <c r="CM27" s="57"/>
      <c r="CN27" s="278"/>
      <c r="CO27" s="301"/>
      <c r="CP27" s="263"/>
      <c r="CQ27" s="302"/>
      <c r="CR27" s="281"/>
      <c r="CS27" s="264"/>
      <c r="CT27" s="282"/>
      <c r="CU27" s="281"/>
      <c r="CV27" s="300"/>
      <c r="CW27" s="303"/>
      <c r="CX27" s="303"/>
      <c r="CY27" s="264"/>
      <c r="CZ27" s="50"/>
      <c r="DA27" s="284"/>
      <c r="DB27" s="285"/>
      <c r="DC27" s="286"/>
      <c r="DD27" s="285"/>
      <c r="DE27" s="287"/>
      <c r="DF27" s="285"/>
      <c r="DG27" s="285"/>
      <c r="DH27" s="285"/>
      <c r="DI27" s="334"/>
      <c r="DJ27" s="286"/>
      <c r="DK27" s="335"/>
      <c r="DL27" s="289"/>
      <c r="DM27" s="290"/>
      <c r="DN27" s="45"/>
      <c r="DO27" s="46"/>
      <c r="DP27" s="46"/>
      <c r="DQ27" s="46"/>
      <c r="DR27" s="46"/>
      <c r="DS27" s="45"/>
      <c r="DT27" s="46"/>
      <c r="DU27" s="46"/>
      <c r="DV27" s="47"/>
      <c r="DW27" s="47"/>
      <c r="DX27" s="48"/>
      <c r="DY27" s="49"/>
      <c r="DZ27" s="40">
        <f t="shared" si="0"/>
        <v>12</v>
      </c>
      <c r="EA27" s="51">
        <v>70</v>
      </c>
      <c r="EB27" s="42">
        <f t="shared" si="1"/>
        <v>0.84</v>
      </c>
      <c r="EC27" s="243"/>
      <c r="ED27" s="186"/>
      <c r="EE27" s="244"/>
      <c r="EF27" s="88"/>
      <c r="EG27" s="89"/>
      <c r="EH27" s="246"/>
    </row>
    <row r="28" spans="2:138" ht="18.399999999999999" customHeight="1" x14ac:dyDescent="0.25">
      <c r="B28" s="43" t="s">
        <v>44</v>
      </c>
      <c r="C28" s="435"/>
      <c r="D28" s="248"/>
      <c r="E28" s="248"/>
      <c r="F28" s="248"/>
      <c r="G28" s="249"/>
      <c r="H28" s="249"/>
      <c r="I28" s="249"/>
      <c r="J28" s="248"/>
      <c r="K28" s="249"/>
      <c r="L28" s="248"/>
      <c r="M28" s="248"/>
      <c r="N28" s="250"/>
      <c r="O28" s="251"/>
      <c r="P28" s="252"/>
      <c r="Q28" s="253"/>
      <c r="R28" s="254"/>
      <c r="S28" s="253"/>
      <c r="T28" s="253"/>
      <c r="U28" s="253">
        <v>12.2</v>
      </c>
      <c r="V28" s="253"/>
      <c r="W28" s="255"/>
      <c r="X28" s="253"/>
      <c r="Y28" s="253"/>
      <c r="Z28" s="195"/>
      <c r="AA28" s="253"/>
      <c r="AB28" s="256"/>
      <c r="AC28" s="257"/>
      <c r="AD28" s="258"/>
      <c r="AE28" s="259"/>
      <c r="AF28" s="258"/>
      <c r="AG28" s="258"/>
      <c r="AH28" s="258"/>
      <c r="AI28" s="258"/>
      <c r="AJ28" s="260"/>
      <c r="AK28" s="260"/>
      <c r="AL28" s="260"/>
      <c r="AM28" s="258"/>
      <c r="AN28" s="261"/>
      <c r="AO28" s="262"/>
      <c r="AP28" s="263"/>
      <c r="AQ28" s="263"/>
      <c r="AR28" s="264"/>
      <c r="AS28" s="264"/>
      <c r="AT28" s="264"/>
      <c r="AU28" s="265"/>
      <c r="AV28" s="266"/>
      <c r="AW28" s="264"/>
      <c r="AX28" s="264"/>
      <c r="AY28" s="264"/>
      <c r="AZ28" s="58"/>
      <c r="BA28" s="267"/>
      <c r="BB28" s="268"/>
      <c r="BC28" s="269"/>
      <c r="BD28" s="269"/>
      <c r="BE28" s="270"/>
      <c r="BF28" s="270"/>
      <c r="BG28" s="270"/>
      <c r="BH28" s="271"/>
      <c r="BI28" s="268"/>
      <c r="BJ28" s="269"/>
      <c r="BK28" s="269"/>
      <c r="BL28" s="272"/>
      <c r="BM28" s="273"/>
      <c r="BN28" s="274"/>
      <c r="BO28" s="275"/>
      <c r="BP28" s="275"/>
      <c r="BQ28" s="276"/>
      <c r="BR28" s="276"/>
      <c r="BS28" s="276"/>
      <c r="BT28" s="276"/>
      <c r="BU28" s="276"/>
      <c r="BV28" s="276"/>
      <c r="BW28" s="276"/>
      <c r="BX28" s="276"/>
      <c r="BY28" s="276"/>
      <c r="BZ28" s="277"/>
      <c r="CA28" s="44"/>
      <c r="CB28" s="45"/>
      <c r="CC28" s="47"/>
      <c r="CD28" s="47"/>
      <c r="CE28" s="46"/>
      <c r="CF28" s="46"/>
      <c r="CG28" s="45"/>
      <c r="CH28" s="46"/>
      <c r="CI28" s="46"/>
      <c r="CJ28" s="45"/>
      <c r="CK28" s="46"/>
      <c r="CL28" s="46"/>
      <c r="CM28" s="57"/>
      <c r="CN28" s="278"/>
      <c r="CO28" s="279"/>
      <c r="CP28" s="263"/>
      <c r="CQ28" s="280"/>
      <c r="CR28" s="281"/>
      <c r="CS28" s="264"/>
      <c r="CT28" s="282"/>
      <c r="CU28" s="281"/>
      <c r="CV28" s="265"/>
      <c r="CW28" s="283"/>
      <c r="CX28" s="283"/>
      <c r="CY28" s="264"/>
      <c r="CZ28" s="50"/>
      <c r="DA28" s="284"/>
      <c r="DB28" s="285"/>
      <c r="DC28" s="286"/>
      <c r="DD28" s="285"/>
      <c r="DE28" s="287"/>
      <c r="DF28" s="285"/>
      <c r="DG28" s="285"/>
      <c r="DH28" s="285"/>
      <c r="DI28" s="239"/>
      <c r="DJ28" s="286"/>
      <c r="DK28" s="239"/>
      <c r="DL28" s="289"/>
      <c r="DM28" s="290"/>
      <c r="DN28" s="45"/>
      <c r="DO28" s="46"/>
      <c r="DP28" s="46"/>
      <c r="DQ28" s="46"/>
      <c r="DR28" s="46"/>
      <c r="DS28" s="45"/>
      <c r="DT28" s="46"/>
      <c r="DU28" s="46"/>
      <c r="DV28" s="47"/>
      <c r="DW28" s="47"/>
      <c r="DX28" s="48"/>
      <c r="DY28" s="49"/>
      <c r="DZ28" s="40">
        <f t="shared" si="0"/>
        <v>12.2</v>
      </c>
      <c r="EA28" s="51">
        <v>42</v>
      </c>
      <c r="EB28" s="42">
        <f t="shared" si="1"/>
        <v>0.51239999999999997</v>
      </c>
      <c r="EC28" s="243"/>
      <c r="ED28" s="186"/>
      <c r="EE28" s="244"/>
      <c r="EF28" s="88"/>
      <c r="EG28" s="89"/>
      <c r="EH28" s="246"/>
    </row>
    <row r="29" spans="2:138" ht="18" customHeight="1" x14ac:dyDescent="0.25">
      <c r="B29" s="32" t="s">
        <v>45</v>
      </c>
      <c r="C29" s="435"/>
      <c r="D29" s="248"/>
      <c r="E29" s="248"/>
      <c r="F29" s="248"/>
      <c r="G29" s="249"/>
      <c r="H29" s="249"/>
      <c r="I29" s="191"/>
      <c r="J29" s="248"/>
      <c r="K29" s="249"/>
      <c r="L29" s="248"/>
      <c r="M29" s="248"/>
      <c r="N29" s="250"/>
      <c r="O29" s="251"/>
      <c r="P29" s="252"/>
      <c r="Q29" s="253"/>
      <c r="R29" s="254"/>
      <c r="S29" s="253"/>
      <c r="T29" s="253"/>
      <c r="U29" s="253"/>
      <c r="V29" s="195"/>
      <c r="W29" s="255"/>
      <c r="X29" s="253"/>
      <c r="Y29" s="253"/>
      <c r="Z29" s="326"/>
      <c r="AA29" s="253"/>
      <c r="AB29" s="256"/>
      <c r="AC29" s="257">
        <v>12</v>
      </c>
      <c r="AD29" s="258"/>
      <c r="AE29" s="259"/>
      <c r="AF29" s="258"/>
      <c r="AG29" s="258"/>
      <c r="AH29" s="258"/>
      <c r="AI29" s="258"/>
      <c r="AJ29" s="260"/>
      <c r="AK29" s="260"/>
      <c r="AL29" s="260"/>
      <c r="AM29" s="258"/>
      <c r="AN29" s="261"/>
      <c r="AO29" s="262"/>
      <c r="AP29" s="263"/>
      <c r="AQ29" s="263"/>
      <c r="AR29" s="264"/>
      <c r="AS29" s="264"/>
      <c r="AT29" s="264"/>
      <c r="AU29" s="300"/>
      <c r="AV29" s="266"/>
      <c r="AW29" s="264"/>
      <c r="AX29" s="264"/>
      <c r="AY29" s="264"/>
      <c r="AZ29" s="58"/>
      <c r="BA29" s="267"/>
      <c r="BB29" s="268"/>
      <c r="BC29" s="269"/>
      <c r="BD29" s="269"/>
      <c r="BE29" s="270"/>
      <c r="BF29" s="270"/>
      <c r="BG29" s="215"/>
      <c r="BH29" s="271"/>
      <c r="BI29" s="268"/>
      <c r="BJ29" s="269"/>
      <c r="BK29" s="269"/>
      <c r="BL29" s="272"/>
      <c r="BM29" s="273"/>
      <c r="BN29" s="274"/>
      <c r="BO29" s="275"/>
      <c r="BP29" s="275"/>
      <c r="BQ29" s="276"/>
      <c r="BR29" s="276"/>
      <c r="BS29" s="276"/>
      <c r="BT29" s="276"/>
      <c r="BU29" s="276"/>
      <c r="BV29" s="276"/>
      <c r="BW29" s="276"/>
      <c r="BX29" s="276"/>
      <c r="BY29" s="276"/>
      <c r="BZ29" s="277"/>
      <c r="CA29" s="44"/>
      <c r="CB29" s="45"/>
      <c r="CC29" s="47"/>
      <c r="CD29" s="47"/>
      <c r="CE29" s="46"/>
      <c r="CF29" s="46"/>
      <c r="CG29" s="45"/>
      <c r="CH29" s="35"/>
      <c r="CI29" s="46"/>
      <c r="CJ29" s="45"/>
      <c r="CK29" s="46"/>
      <c r="CL29" s="46"/>
      <c r="CM29" s="57"/>
      <c r="CN29" s="278"/>
      <c r="CO29" s="301"/>
      <c r="CP29" s="263"/>
      <c r="CQ29" s="302"/>
      <c r="CR29" s="281"/>
      <c r="CS29" s="264"/>
      <c r="CT29" s="282">
        <v>45.5</v>
      </c>
      <c r="CU29" s="281"/>
      <c r="CV29" s="300"/>
      <c r="CW29" s="303"/>
      <c r="CX29" s="303"/>
      <c r="CY29" s="264"/>
      <c r="CZ29" s="50"/>
      <c r="DA29" s="284"/>
      <c r="DB29" s="285"/>
      <c r="DC29" s="286"/>
      <c r="DD29" s="285"/>
      <c r="DE29" s="287">
        <v>7</v>
      </c>
      <c r="DF29" s="285"/>
      <c r="DG29" s="285"/>
      <c r="DH29" s="285"/>
      <c r="DI29" s="327"/>
      <c r="DJ29" s="286"/>
      <c r="DK29" s="291"/>
      <c r="DL29" s="289"/>
      <c r="DM29" s="290"/>
      <c r="DN29" s="45"/>
      <c r="DO29" s="46"/>
      <c r="DP29" s="46"/>
      <c r="DQ29" s="46"/>
      <c r="DR29" s="46"/>
      <c r="DS29" s="45"/>
      <c r="DT29" s="35"/>
      <c r="DU29" s="46"/>
      <c r="DV29" s="47"/>
      <c r="DW29" s="47"/>
      <c r="DX29" s="48"/>
      <c r="DY29" s="49"/>
      <c r="DZ29" s="40">
        <f t="shared" si="0"/>
        <v>64.5</v>
      </c>
      <c r="EA29" s="51">
        <v>66</v>
      </c>
      <c r="EB29" s="42">
        <f t="shared" si="1"/>
        <v>4.2569999999999997</v>
      </c>
      <c r="EC29" s="243">
        <v>60</v>
      </c>
      <c r="ED29" s="186">
        <v>71.5</v>
      </c>
      <c r="EE29" s="244">
        <f t="shared" ref="EE29:EE34" si="2">ED29/EC29%</f>
        <v>119.16666666666667</v>
      </c>
      <c r="EF29" s="88"/>
      <c r="EG29" s="245">
        <v>50</v>
      </c>
      <c r="EH29" s="246">
        <f t="shared" ref="EH29:EH34" si="3">EC29*EG29/1000</f>
        <v>3</v>
      </c>
    </row>
    <row r="30" spans="2:138" ht="18.399999999999999" customHeight="1" x14ac:dyDescent="0.25">
      <c r="B30" s="43" t="s">
        <v>46</v>
      </c>
      <c r="C30" s="435"/>
      <c r="D30" s="248"/>
      <c r="E30" s="248"/>
      <c r="F30" s="248"/>
      <c r="G30" s="249"/>
      <c r="H30" s="249"/>
      <c r="I30" s="191"/>
      <c r="J30" s="248"/>
      <c r="K30" s="249"/>
      <c r="L30" s="248"/>
      <c r="M30" s="248"/>
      <c r="N30" s="250"/>
      <c r="O30" s="251"/>
      <c r="P30" s="252"/>
      <c r="Q30" s="253"/>
      <c r="R30" s="254"/>
      <c r="S30" s="253"/>
      <c r="T30" s="253"/>
      <c r="U30" s="253"/>
      <c r="V30" s="195"/>
      <c r="W30" s="255">
        <v>48</v>
      </c>
      <c r="X30" s="253"/>
      <c r="Y30" s="253"/>
      <c r="Z30" s="305"/>
      <c r="AA30" s="253"/>
      <c r="AB30" s="256"/>
      <c r="AC30" s="257"/>
      <c r="AD30" s="258"/>
      <c r="AE30" s="259"/>
      <c r="AF30" s="258"/>
      <c r="AG30" s="258"/>
      <c r="AH30" s="258"/>
      <c r="AI30" s="258"/>
      <c r="AJ30" s="260"/>
      <c r="AK30" s="260"/>
      <c r="AL30" s="260"/>
      <c r="AM30" s="258"/>
      <c r="AN30" s="261"/>
      <c r="AO30" s="262"/>
      <c r="AP30" s="263"/>
      <c r="AQ30" s="263"/>
      <c r="AR30" s="264"/>
      <c r="AS30" s="264"/>
      <c r="AT30" s="264"/>
      <c r="AU30" s="318"/>
      <c r="AV30" s="266"/>
      <c r="AW30" s="264"/>
      <c r="AX30" s="264"/>
      <c r="AY30" s="264"/>
      <c r="AZ30" s="58"/>
      <c r="BA30" s="267"/>
      <c r="BB30" s="268"/>
      <c r="BC30" s="269"/>
      <c r="BD30" s="269"/>
      <c r="BE30" s="270"/>
      <c r="BF30" s="270"/>
      <c r="BG30" s="215"/>
      <c r="BH30" s="271"/>
      <c r="BI30" s="268"/>
      <c r="BJ30" s="269"/>
      <c r="BK30" s="269"/>
      <c r="BL30" s="272"/>
      <c r="BM30" s="273"/>
      <c r="BN30" s="274"/>
      <c r="BO30" s="275"/>
      <c r="BP30" s="275"/>
      <c r="BQ30" s="276"/>
      <c r="BR30" s="276"/>
      <c r="BS30" s="276"/>
      <c r="BT30" s="276"/>
      <c r="BU30" s="276"/>
      <c r="BV30" s="276"/>
      <c r="BW30" s="276"/>
      <c r="BX30" s="276"/>
      <c r="BY30" s="276"/>
      <c r="BZ30" s="277"/>
      <c r="CA30" s="44"/>
      <c r="CB30" s="45"/>
      <c r="CC30" s="47"/>
      <c r="CD30" s="47"/>
      <c r="CE30" s="46"/>
      <c r="CF30" s="46"/>
      <c r="CG30" s="45">
        <v>48</v>
      </c>
      <c r="CH30" s="35"/>
      <c r="CI30" s="46"/>
      <c r="CJ30" s="45"/>
      <c r="CK30" s="46"/>
      <c r="CL30" s="46"/>
      <c r="CM30" s="57"/>
      <c r="CN30" s="278"/>
      <c r="CO30" s="319"/>
      <c r="CP30" s="263"/>
      <c r="CQ30" s="320"/>
      <c r="CR30" s="281"/>
      <c r="CS30" s="264"/>
      <c r="CT30" s="282"/>
      <c r="CU30" s="281"/>
      <c r="CV30" s="318"/>
      <c r="CW30" s="321"/>
      <c r="CX30" s="321"/>
      <c r="CY30" s="264"/>
      <c r="CZ30" s="50"/>
      <c r="DA30" s="284"/>
      <c r="DB30" s="285"/>
      <c r="DC30" s="286"/>
      <c r="DD30" s="285"/>
      <c r="DE30" s="287"/>
      <c r="DF30" s="285"/>
      <c r="DG30" s="285"/>
      <c r="DH30" s="285"/>
      <c r="DI30" s="336"/>
      <c r="DJ30" s="286"/>
      <c r="DK30" s="304"/>
      <c r="DL30" s="289"/>
      <c r="DM30" s="290"/>
      <c r="DN30" s="45"/>
      <c r="DO30" s="46"/>
      <c r="DP30" s="46"/>
      <c r="DQ30" s="46"/>
      <c r="DR30" s="46"/>
      <c r="DS30" s="45">
        <v>50</v>
      </c>
      <c r="DT30" s="35"/>
      <c r="DU30" s="46"/>
      <c r="DV30" s="47"/>
      <c r="DW30" s="47"/>
      <c r="DX30" s="48"/>
      <c r="DY30" s="49"/>
      <c r="DZ30" s="40">
        <f t="shared" si="0"/>
        <v>146</v>
      </c>
      <c r="EA30" s="51">
        <v>330</v>
      </c>
      <c r="EB30" s="42">
        <f t="shared" si="1"/>
        <v>48.18</v>
      </c>
      <c r="EC30" s="243">
        <v>240</v>
      </c>
      <c r="ED30" s="314">
        <v>146</v>
      </c>
      <c r="EE30" s="244">
        <f t="shared" si="2"/>
        <v>60.833333333333336</v>
      </c>
      <c r="EF30" s="88"/>
      <c r="EG30" s="245">
        <v>230</v>
      </c>
      <c r="EH30" s="246">
        <f t="shared" si="3"/>
        <v>55.2</v>
      </c>
    </row>
    <row r="31" spans="2:138" ht="18.399999999999999" customHeight="1" x14ac:dyDescent="0.25">
      <c r="B31" s="43" t="s">
        <v>47</v>
      </c>
      <c r="C31" s="435"/>
      <c r="D31" s="248"/>
      <c r="E31" s="248"/>
      <c r="F31" s="248"/>
      <c r="G31" s="249"/>
      <c r="H31" s="249"/>
      <c r="I31" s="97"/>
      <c r="J31" s="248"/>
      <c r="K31" s="249"/>
      <c r="L31" s="248"/>
      <c r="M31" s="248"/>
      <c r="N31" s="250"/>
      <c r="O31" s="251"/>
      <c r="P31" s="252"/>
      <c r="Q31" s="253"/>
      <c r="R31" s="254"/>
      <c r="S31" s="253"/>
      <c r="T31" s="253"/>
      <c r="U31" s="253"/>
      <c r="V31" s="305"/>
      <c r="W31" s="255"/>
      <c r="X31" s="253"/>
      <c r="Y31" s="253"/>
      <c r="Z31" s="253"/>
      <c r="AA31" s="253"/>
      <c r="AB31" s="256"/>
      <c r="AC31" s="257"/>
      <c r="AD31" s="258"/>
      <c r="AE31" s="259"/>
      <c r="AF31" s="258"/>
      <c r="AG31" s="258"/>
      <c r="AH31" s="258"/>
      <c r="AI31" s="258"/>
      <c r="AJ31" s="260"/>
      <c r="AK31" s="260"/>
      <c r="AL31" s="260"/>
      <c r="AM31" s="258"/>
      <c r="AN31" s="261"/>
      <c r="AO31" s="262"/>
      <c r="AP31" s="263"/>
      <c r="AQ31" s="263"/>
      <c r="AR31" s="264"/>
      <c r="AS31" s="264"/>
      <c r="AT31" s="264"/>
      <c r="AU31" s="265"/>
      <c r="AV31" s="266"/>
      <c r="AW31" s="264"/>
      <c r="AX31" s="264"/>
      <c r="AY31" s="264"/>
      <c r="AZ31" s="58"/>
      <c r="BA31" s="267"/>
      <c r="BB31" s="268"/>
      <c r="BC31" s="269"/>
      <c r="BD31" s="269"/>
      <c r="BE31" s="270"/>
      <c r="BF31" s="270"/>
      <c r="BG31" s="306"/>
      <c r="BH31" s="271"/>
      <c r="BI31" s="268">
        <v>4</v>
      </c>
      <c r="BJ31" s="269"/>
      <c r="BK31" s="269"/>
      <c r="BL31" s="272"/>
      <c r="BM31" s="273"/>
      <c r="BN31" s="274"/>
      <c r="BO31" s="275"/>
      <c r="BP31" s="275"/>
      <c r="BQ31" s="276"/>
      <c r="BR31" s="276"/>
      <c r="BS31" s="276"/>
      <c r="BT31" s="276"/>
      <c r="BU31" s="276"/>
      <c r="BV31" s="276"/>
      <c r="BW31" s="276"/>
      <c r="BX31" s="276"/>
      <c r="BY31" s="276"/>
      <c r="BZ31" s="277"/>
      <c r="CA31" s="44"/>
      <c r="CB31" s="45"/>
      <c r="CC31" s="47"/>
      <c r="CD31" s="47"/>
      <c r="CE31" s="46"/>
      <c r="CF31" s="46"/>
      <c r="CG31" s="45"/>
      <c r="CH31" s="54"/>
      <c r="CI31" s="46"/>
      <c r="CJ31" s="45"/>
      <c r="CK31" s="46"/>
      <c r="CL31" s="46"/>
      <c r="CM31" s="57"/>
      <c r="CN31" s="278"/>
      <c r="CO31" s="279"/>
      <c r="CP31" s="263"/>
      <c r="CQ31" s="280"/>
      <c r="CR31" s="281"/>
      <c r="CS31" s="264"/>
      <c r="CT31" s="282"/>
      <c r="CU31" s="281"/>
      <c r="CV31" s="265">
        <v>7.5</v>
      </c>
      <c r="CW31" s="283"/>
      <c r="CX31" s="283"/>
      <c r="CY31" s="264"/>
      <c r="CZ31" s="50"/>
      <c r="DA31" s="284"/>
      <c r="DB31" s="285"/>
      <c r="DC31" s="286"/>
      <c r="DD31" s="285"/>
      <c r="DE31" s="287"/>
      <c r="DF31" s="285"/>
      <c r="DG31" s="285"/>
      <c r="DH31" s="285"/>
      <c r="DI31" s="285"/>
      <c r="DJ31" s="286"/>
      <c r="DK31" s="285"/>
      <c r="DL31" s="289"/>
      <c r="DM31" s="290"/>
      <c r="DN31" s="45"/>
      <c r="DO31" s="46"/>
      <c r="DP31" s="46"/>
      <c r="DQ31" s="46"/>
      <c r="DR31" s="46"/>
      <c r="DS31" s="45"/>
      <c r="DT31" s="54"/>
      <c r="DU31" s="46"/>
      <c r="DV31" s="47"/>
      <c r="DW31" s="47"/>
      <c r="DX31" s="48"/>
      <c r="DY31" s="49"/>
      <c r="DZ31" s="40">
        <f t="shared" si="0"/>
        <v>11.5</v>
      </c>
      <c r="EA31" s="51">
        <v>144.44</v>
      </c>
      <c r="EB31" s="42">
        <f t="shared" si="1"/>
        <v>1.66106</v>
      </c>
      <c r="EC31" s="243">
        <v>15</v>
      </c>
      <c r="ED31" s="186">
        <v>11.5</v>
      </c>
      <c r="EE31" s="244">
        <f t="shared" si="2"/>
        <v>76.666666666666671</v>
      </c>
      <c r="EF31" s="88"/>
      <c r="EG31" s="245">
        <v>100</v>
      </c>
      <c r="EH31" s="246">
        <f t="shared" si="3"/>
        <v>1.5</v>
      </c>
    </row>
    <row r="32" spans="2:138" ht="18.399999999999999" customHeight="1" x14ac:dyDescent="0.25">
      <c r="B32" s="43" t="s">
        <v>48</v>
      </c>
      <c r="C32" s="435"/>
      <c r="D32" s="248"/>
      <c r="E32" s="248"/>
      <c r="F32" s="248"/>
      <c r="G32" s="249"/>
      <c r="H32" s="249"/>
      <c r="I32" s="249"/>
      <c r="J32" s="248"/>
      <c r="K32" s="249"/>
      <c r="L32" s="248"/>
      <c r="M32" s="248"/>
      <c r="N32" s="250"/>
      <c r="O32" s="251"/>
      <c r="P32" s="252"/>
      <c r="Q32" s="253"/>
      <c r="R32" s="254"/>
      <c r="S32" s="253"/>
      <c r="T32" s="253"/>
      <c r="U32" s="253"/>
      <c r="V32" s="253"/>
      <c r="W32" s="255"/>
      <c r="X32" s="253"/>
      <c r="Y32" s="253"/>
      <c r="Z32" s="195"/>
      <c r="AA32" s="253"/>
      <c r="AB32" s="256"/>
      <c r="AC32" s="257"/>
      <c r="AD32" s="258"/>
      <c r="AE32" s="259"/>
      <c r="AF32" s="258"/>
      <c r="AG32" s="258"/>
      <c r="AH32" s="258"/>
      <c r="AI32" s="258"/>
      <c r="AJ32" s="260"/>
      <c r="AK32" s="260"/>
      <c r="AL32" s="260"/>
      <c r="AM32" s="258"/>
      <c r="AN32" s="261">
        <v>1.7</v>
      </c>
      <c r="AO32" s="262"/>
      <c r="AP32" s="263"/>
      <c r="AQ32" s="263"/>
      <c r="AR32" s="264"/>
      <c r="AS32" s="264"/>
      <c r="AT32" s="264"/>
      <c r="AU32" s="294"/>
      <c r="AV32" s="266"/>
      <c r="AW32" s="264"/>
      <c r="AX32" s="264"/>
      <c r="AY32" s="264"/>
      <c r="AZ32" s="58"/>
      <c r="BA32" s="267"/>
      <c r="BB32" s="268"/>
      <c r="BC32" s="269"/>
      <c r="BD32" s="269"/>
      <c r="BE32" s="270"/>
      <c r="BF32" s="270"/>
      <c r="BG32" s="270"/>
      <c r="BH32" s="271"/>
      <c r="BI32" s="268"/>
      <c r="BJ32" s="269"/>
      <c r="BK32" s="269"/>
      <c r="BL32" s="272"/>
      <c r="BM32" s="273"/>
      <c r="BN32" s="274"/>
      <c r="BO32" s="275"/>
      <c r="BP32" s="275"/>
      <c r="BQ32" s="276"/>
      <c r="BR32" s="276"/>
      <c r="BS32" s="276"/>
      <c r="BT32" s="276"/>
      <c r="BU32" s="276"/>
      <c r="BV32" s="276"/>
      <c r="BW32" s="276"/>
      <c r="BX32" s="276"/>
      <c r="BY32" s="276"/>
      <c r="BZ32" s="277"/>
      <c r="CA32" s="44"/>
      <c r="CB32" s="45"/>
      <c r="CC32" s="47"/>
      <c r="CD32" s="47"/>
      <c r="CE32" s="46"/>
      <c r="CF32" s="46"/>
      <c r="CG32" s="45"/>
      <c r="CH32" s="46"/>
      <c r="CI32" s="46"/>
      <c r="CJ32" s="45"/>
      <c r="CK32" s="46"/>
      <c r="CL32" s="46"/>
      <c r="CM32" s="57"/>
      <c r="CN32" s="278"/>
      <c r="CO32" s="296"/>
      <c r="CP32" s="263"/>
      <c r="CQ32" s="297"/>
      <c r="CR32" s="281"/>
      <c r="CS32" s="264"/>
      <c r="CT32" s="282"/>
      <c r="CU32" s="281"/>
      <c r="CV32" s="294"/>
      <c r="CW32" s="298"/>
      <c r="CX32" s="298"/>
      <c r="CY32" s="264"/>
      <c r="CZ32" s="50"/>
      <c r="DA32" s="284"/>
      <c r="DB32" s="285"/>
      <c r="DC32" s="286"/>
      <c r="DD32" s="285"/>
      <c r="DE32" s="287"/>
      <c r="DF32" s="285"/>
      <c r="DG32" s="285"/>
      <c r="DH32" s="285"/>
      <c r="DI32" s="239"/>
      <c r="DJ32" s="286"/>
      <c r="DK32" s="239"/>
      <c r="DL32" s="289">
        <v>1.7</v>
      </c>
      <c r="DM32" s="290"/>
      <c r="DN32" s="45"/>
      <c r="DO32" s="46"/>
      <c r="DP32" s="46"/>
      <c r="DQ32" s="46"/>
      <c r="DR32" s="46"/>
      <c r="DS32" s="45"/>
      <c r="DT32" s="46"/>
      <c r="DU32" s="46"/>
      <c r="DV32" s="47"/>
      <c r="DW32" s="47"/>
      <c r="DX32" s="48"/>
      <c r="DY32" s="49"/>
      <c r="DZ32" s="40">
        <f t="shared" si="0"/>
        <v>3.4</v>
      </c>
      <c r="EA32" s="51">
        <v>566.66600000000005</v>
      </c>
      <c r="EB32" s="42">
        <f t="shared" si="1"/>
        <v>1.9266644000000002</v>
      </c>
      <c r="EC32" s="243">
        <v>3.7</v>
      </c>
      <c r="ED32" s="186">
        <v>3.4</v>
      </c>
      <c r="EE32" s="244">
        <f t="shared" si="2"/>
        <v>91.891891891891873</v>
      </c>
      <c r="EF32" s="88"/>
      <c r="EG32" s="245">
        <v>400</v>
      </c>
      <c r="EH32" s="246">
        <f t="shared" si="3"/>
        <v>1.48</v>
      </c>
    </row>
    <row r="33" spans="2:138" ht="18.399999999999999" customHeight="1" x14ac:dyDescent="0.25">
      <c r="B33" s="43" t="s">
        <v>49</v>
      </c>
      <c r="C33" s="435"/>
      <c r="D33" s="248"/>
      <c r="E33" s="248"/>
      <c r="F33" s="248"/>
      <c r="G33" s="249"/>
      <c r="H33" s="249"/>
      <c r="I33" s="292"/>
      <c r="J33" s="248"/>
      <c r="K33" s="249"/>
      <c r="L33" s="248"/>
      <c r="M33" s="248"/>
      <c r="N33" s="250"/>
      <c r="O33" s="251"/>
      <c r="P33" s="252"/>
      <c r="Q33" s="253"/>
      <c r="R33" s="254"/>
      <c r="S33" s="253"/>
      <c r="T33" s="253"/>
      <c r="U33" s="253"/>
      <c r="V33" s="293"/>
      <c r="W33" s="255"/>
      <c r="X33" s="253"/>
      <c r="Y33" s="253"/>
      <c r="Z33" s="331"/>
      <c r="AA33" s="253"/>
      <c r="AB33" s="256">
        <v>2</v>
      </c>
      <c r="AC33" s="257"/>
      <c r="AD33" s="258"/>
      <c r="AE33" s="259"/>
      <c r="AF33" s="258"/>
      <c r="AG33" s="258"/>
      <c r="AH33" s="258"/>
      <c r="AI33" s="258"/>
      <c r="AJ33" s="260"/>
      <c r="AK33" s="260"/>
      <c r="AL33" s="260"/>
      <c r="AM33" s="258"/>
      <c r="AN33" s="261"/>
      <c r="AO33" s="262"/>
      <c r="AP33" s="263"/>
      <c r="AQ33" s="263"/>
      <c r="AR33" s="264"/>
      <c r="AS33" s="264"/>
      <c r="AT33" s="264"/>
      <c r="AU33" s="300"/>
      <c r="AV33" s="266"/>
      <c r="AW33" s="264"/>
      <c r="AX33" s="264"/>
      <c r="AY33" s="264"/>
      <c r="AZ33" s="58"/>
      <c r="BA33" s="267"/>
      <c r="BB33" s="268"/>
      <c r="BC33" s="269"/>
      <c r="BD33" s="269"/>
      <c r="BE33" s="270"/>
      <c r="BF33" s="270"/>
      <c r="BG33" s="295"/>
      <c r="BH33" s="271"/>
      <c r="BI33" s="268"/>
      <c r="BJ33" s="269"/>
      <c r="BK33" s="269"/>
      <c r="BL33" s="272"/>
      <c r="BM33" s="273"/>
      <c r="BN33" s="274"/>
      <c r="BO33" s="275"/>
      <c r="BP33" s="275">
        <v>2</v>
      </c>
      <c r="BQ33" s="276"/>
      <c r="BR33" s="276"/>
      <c r="BS33" s="276"/>
      <c r="BT33" s="276"/>
      <c r="BU33" s="276"/>
      <c r="BV33" s="276"/>
      <c r="BW33" s="276"/>
      <c r="BX33" s="276"/>
      <c r="BY33" s="276"/>
      <c r="BZ33" s="277"/>
      <c r="CA33" s="44"/>
      <c r="CB33" s="45"/>
      <c r="CC33" s="47"/>
      <c r="CD33" s="47"/>
      <c r="CE33" s="46"/>
      <c r="CF33" s="46"/>
      <c r="CG33" s="45"/>
      <c r="CH33" s="53"/>
      <c r="CI33" s="46"/>
      <c r="CJ33" s="45"/>
      <c r="CK33" s="46"/>
      <c r="CL33" s="46"/>
      <c r="CM33" s="57"/>
      <c r="CN33" s="278"/>
      <c r="CO33" s="301"/>
      <c r="CP33" s="263"/>
      <c r="CQ33" s="302"/>
      <c r="CR33" s="281"/>
      <c r="CS33" s="264"/>
      <c r="CT33" s="282"/>
      <c r="CU33" s="281"/>
      <c r="CV33" s="300"/>
      <c r="CW33" s="303"/>
      <c r="CX33" s="303"/>
      <c r="CY33" s="264"/>
      <c r="CZ33" s="50"/>
      <c r="DA33" s="284"/>
      <c r="DB33" s="285"/>
      <c r="DC33" s="286"/>
      <c r="DD33" s="285"/>
      <c r="DE33" s="287"/>
      <c r="DF33" s="285"/>
      <c r="DG33" s="285"/>
      <c r="DH33" s="285"/>
      <c r="DI33" s="332"/>
      <c r="DJ33" s="286"/>
      <c r="DK33" s="312"/>
      <c r="DL33" s="289"/>
      <c r="DM33" s="290"/>
      <c r="DN33" s="45"/>
      <c r="DO33" s="46"/>
      <c r="DP33" s="46"/>
      <c r="DQ33" s="46"/>
      <c r="DR33" s="46"/>
      <c r="DS33" s="45"/>
      <c r="DT33" s="53"/>
      <c r="DU33" s="46"/>
      <c r="DV33" s="47"/>
      <c r="DW33" s="47"/>
      <c r="DX33" s="48"/>
      <c r="DY33" s="49"/>
      <c r="DZ33" s="40">
        <f t="shared" si="0"/>
        <v>4</v>
      </c>
      <c r="EA33" s="51">
        <v>500</v>
      </c>
      <c r="EB33" s="42">
        <f t="shared" si="1"/>
        <v>2</v>
      </c>
      <c r="EC33" s="243">
        <v>7.5</v>
      </c>
      <c r="ED33" s="186">
        <v>4</v>
      </c>
      <c r="EE33" s="244">
        <f t="shared" si="2"/>
        <v>53.333333333333336</v>
      </c>
      <c r="EF33" s="88"/>
      <c r="EG33" s="245">
        <v>520</v>
      </c>
      <c r="EH33" s="246">
        <f t="shared" si="3"/>
        <v>3.9</v>
      </c>
    </row>
    <row r="34" spans="2:138" ht="18.399999999999999" customHeight="1" x14ac:dyDescent="0.25">
      <c r="B34" s="43" t="s">
        <v>50</v>
      </c>
      <c r="C34" s="435"/>
      <c r="D34" s="248"/>
      <c r="E34" s="248"/>
      <c r="F34" s="248"/>
      <c r="G34" s="249"/>
      <c r="H34" s="249"/>
      <c r="I34" s="249"/>
      <c r="J34" s="248"/>
      <c r="K34" s="249"/>
      <c r="L34" s="248"/>
      <c r="M34" s="248"/>
      <c r="N34" s="250"/>
      <c r="O34" s="251"/>
      <c r="P34" s="252"/>
      <c r="Q34" s="253"/>
      <c r="R34" s="254"/>
      <c r="S34" s="253"/>
      <c r="T34" s="253"/>
      <c r="U34" s="253"/>
      <c r="V34" s="253"/>
      <c r="W34" s="255"/>
      <c r="X34" s="253"/>
      <c r="Y34" s="253"/>
      <c r="Z34" s="337"/>
      <c r="AA34" s="253"/>
      <c r="AB34" s="256"/>
      <c r="AC34" s="257"/>
      <c r="AD34" s="258"/>
      <c r="AE34" s="259"/>
      <c r="AF34" s="258"/>
      <c r="AG34" s="258"/>
      <c r="AH34" s="258"/>
      <c r="AI34" s="258"/>
      <c r="AJ34" s="260"/>
      <c r="AK34" s="260"/>
      <c r="AL34" s="260"/>
      <c r="AM34" s="258">
        <v>30</v>
      </c>
      <c r="AN34" s="261"/>
      <c r="AO34" s="262"/>
      <c r="AP34" s="263"/>
      <c r="AQ34" s="263"/>
      <c r="AR34" s="264"/>
      <c r="AS34" s="264"/>
      <c r="AT34" s="264"/>
      <c r="AU34" s="265"/>
      <c r="AV34" s="266"/>
      <c r="AW34" s="264"/>
      <c r="AX34" s="264"/>
      <c r="AY34" s="264"/>
      <c r="AZ34" s="58"/>
      <c r="BA34" s="267"/>
      <c r="BB34" s="268"/>
      <c r="BC34" s="269"/>
      <c r="BD34" s="269"/>
      <c r="BE34" s="270"/>
      <c r="BF34" s="270"/>
      <c r="BG34" s="270"/>
      <c r="BH34" s="271"/>
      <c r="BI34" s="268"/>
      <c r="BJ34" s="269"/>
      <c r="BK34" s="269"/>
      <c r="BL34" s="272">
        <v>30</v>
      </c>
      <c r="BM34" s="273"/>
      <c r="BN34" s="274"/>
      <c r="BO34" s="275"/>
      <c r="BP34" s="275"/>
      <c r="BQ34" s="276"/>
      <c r="BR34" s="276"/>
      <c r="BS34" s="276"/>
      <c r="BT34" s="276"/>
      <c r="BU34" s="276"/>
      <c r="BV34" s="276"/>
      <c r="BW34" s="276"/>
      <c r="BX34" s="276"/>
      <c r="BY34" s="276"/>
      <c r="BZ34" s="277"/>
      <c r="CA34" s="44"/>
      <c r="CB34" s="45"/>
      <c r="CC34" s="47"/>
      <c r="CD34" s="47"/>
      <c r="CE34" s="46"/>
      <c r="CF34" s="46"/>
      <c r="CG34" s="45"/>
      <c r="CH34" s="46"/>
      <c r="CI34" s="46"/>
      <c r="CJ34" s="45"/>
      <c r="CK34" s="46"/>
      <c r="CL34" s="46"/>
      <c r="CM34" s="57"/>
      <c r="CN34" s="278"/>
      <c r="CO34" s="279"/>
      <c r="CP34" s="263"/>
      <c r="CQ34" s="280"/>
      <c r="CR34" s="281"/>
      <c r="CS34" s="264"/>
      <c r="CT34" s="282"/>
      <c r="CU34" s="281"/>
      <c r="CV34" s="265"/>
      <c r="CW34" s="283"/>
      <c r="CX34" s="283"/>
      <c r="CY34" s="264"/>
      <c r="CZ34" s="50"/>
      <c r="DA34" s="284"/>
      <c r="DB34" s="285"/>
      <c r="DC34" s="286"/>
      <c r="DD34" s="285"/>
      <c r="DE34" s="287"/>
      <c r="DF34" s="285"/>
      <c r="DG34" s="285"/>
      <c r="DH34" s="285"/>
      <c r="DI34" s="307"/>
      <c r="DJ34" s="286"/>
      <c r="DK34" s="307"/>
      <c r="DL34" s="289"/>
      <c r="DM34" s="290"/>
      <c r="DN34" s="45"/>
      <c r="DO34" s="46"/>
      <c r="DP34" s="46"/>
      <c r="DQ34" s="46"/>
      <c r="DR34" s="46"/>
      <c r="DS34" s="45"/>
      <c r="DT34" s="46"/>
      <c r="DU34" s="46"/>
      <c r="DV34" s="47"/>
      <c r="DW34" s="47"/>
      <c r="DX34" s="48">
        <v>30</v>
      </c>
      <c r="DY34" s="49"/>
      <c r="DZ34" s="40">
        <f t="shared" si="0"/>
        <v>90</v>
      </c>
      <c r="EA34" s="51">
        <v>150</v>
      </c>
      <c r="EB34" s="42">
        <f t="shared" si="1"/>
        <v>13.5</v>
      </c>
      <c r="EC34" s="243">
        <v>90</v>
      </c>
      <c r="ED34" s="186">
        <v>90</v>
      </c>
      <c r="EE34" s="244">
        <f t="shared" si="2"/>
        <v>100</v>
      </c>
      <c r="EF34" s="88"/>
      <c r="EG34" s="316">
        <v>120</v>
      </c>
      <c r="EH34" s="246">
        <f t="shared" si="3"/>
        <v>10.8</v>
      </c>
    </row>
    <row r="35" spans="2:138" ht="18.399999999999999" customHeight="1" x14ac:dyDescent="0.25">
      <c r="B35" s="43" t="s">
        <v>51</v>
      </c>
      <c r="C35" s="435"/>
      <c r="D35" s="248"/>
      <c r="E35" s="248"/>
      <c r="F35" s="248"/>
      <c r="G35" s="249"/>
      <c r="H35" s="249"/>
      <c r="I35" s="191"/>
      <c r="J35" s="248"/>
      <c r="K35" s="249"/>
      <c r="L35" s="248"/>
      <c r="M35" s="248"/>
      <c r="N35" s="250"/>
      <c r="O35" s="251"/>
      <c r="P35" s="252"/>
      <c r="Q35" s="253"/>
      <c r="R35" s="254"/>
      <c r="S35" s="253"/>
      <c r="T35" s="253"/>
      <c r="U35" s="253"/>
      <c r="V35" s="195"/>
      <c r="W35" s="255"/>
      <c r="X35" s="253"/>
      <c r="Y35" s="253"/>
      <c r="Z35" s="333"/>
      <c r="AA35" s="253"/>
      <c r="AB35" s="256"/>
      <c r="AC35" s="257"/>
      <c r="AD35" s="258"/>
      <c r="AE35" s="259"/>
      <c r="AF35" s="258"/>
      <c r="AG35" s="258"/>
      <c r="AH35" s="258"/>
      <c r="AI35" s="258"/>
      <c r="AJ35" s="260"/>
      <c r="AK35" s="260"/>
      <c r="AL35" s="260"/>
      <c r="AM35" s="258"/>
      <c r="AN35" s="261"/>
      <c r="AO35" s="262"/>
      <c r="AP35" s="263"/>
      <c r="AQ35" s="263"/>
      <c r="AR35" s="264"/>
      <c r="AS35" s="264"/>
      <c r="AT35" s="264"/>
      <c r="AU35" s="300"/>
      <c r="AV35" s="266"/>
      <c r="AW35" s="264"/>
      <c r="AX35" s="264"/>
      <c r="AY35" s="264"/>
      <c r="AZ35" s="58"/>
      <c r="BA35" s="267"/>
      <c r="BB35" s="268"/>
      <c r="BC35" s="269"/>
      <c r="BD35" s="269"/>
      <c r="BE35" s="270"/>
      <c r="BF35" s="270"/>
      <c r="BG35" s="215"/>
      <c r="BH35" s="271"/>
      <c r="BI35" s="268"/>
      <c r="BJ35" s="269"/>
      <c r="BK35" s="269"/>
      <c r="BL35" s="272"/>
      <c r="BM35" s="273"/>
      <c r="BN35" s="274"/>
      <c r="BO35" s="275"/>
      <c r="BP35" s="275"/>
      <c r="BQ35" s="276"/>
      <c r="BR35" s="276"/>
      <c r="BS35" s="276"/>
      <c r="BT35" s="276"/>
      <c r="BU35" s="276"/>
      <c r="BV35" s="276"/>
      <c r="BW35" s="276"/>
      <c r="BX35" s="276"/>
      <c r="BY35" s="276"/>
      <c r="BZ35" s="277"/>
      <c r="CA35" s="44"/>
      <c r="CB35" s="45"/>
      <c r="CC35" s="47"/>
      <c r="CD35" s="47"/>
      <c r="CE35" s="46"/>
      <c r="CF35" s="46"/>
      <c r="CG35" s="45"/>
      <c r="CH35" s="35"/>
      <c r="CI35" s="46"/>
      <c r="CJ35" s="45"/>
      <c r="CK35" s="46"/>
      <c r="CL35" s="46">
        <v>23.5</v>
      </c>
      <c r="CM35" s="57"/>
      <c r="CN35" s="278"/>
      <c r="CO35" s="301"/>
      <c r="CP35" s="263"/>
      <c r="CQ35" s="302"/>
      <c r="CR35" s="281"/>
      <c r="CS35" s="264"/>
      <c r="CT35" s="282"/>
      <c r="CU35" s="281"/>
      <c r="CV35" s="300"/>
      <c r="CW35" s="303"/>
      <c r="CX35" s="303"/>
      <c r="CY35" s="264"/>
      <c r="CZ35" s="50"/>
      <c r="DA35" s="284"/>
      <c r="DB35" s="285"/>
      <c r="DC35" s="286"/>
      <c r="DD35" s="285"/>
      <c r="DE35" s="287"/>
      <c r="DF35" s="285"/>
      <c r="DG35" s="285"/>
      <c r="DH35" s="285"/>
      <c r="DI35" s="334"/>
      <c r="DJ35" s="286"/>
      <c r="DK35" s="335"/>
      <c r="DL35" s="289"/>
      <c r="DM35" s="290"/>
      <c r="DN35" s="45"/>
      <c r="DO35" s="46"/>
      <c r="DP35" s="46"/>
      <c r="DQ35" s="46"/>
      <c r="DR35" s="46"/>
      <c r="DS35" s="45"/>
      <c r="DT35" s="35"/>
      <c r="DU35" s="46"/>
      <c r="DV35" s="47"/>
      <c r="DW35" s="47"/>
      <c r="DX35" s="48"/>
      <c r="DY35" s="49"/>
      <c r="DZ35" s="40">
        <f t="shared" si="0"/>
        <v>23.5</v>
      </c>
      <c r="EA35" s="51">
        <v>166.666</v>
      </c>
      <c r="EB35" s="42">
        <f t="shared" si="1"/>
        <v>3.9166509999999999</v>
      </c>
      <c r="EC35" s="243"/>
      <c r="ED35" s="186"/>
      <c r="EE35" s="244"/>
      <c r="EF35" s="88"/>
      <c r="EG35" s="89"/>
      <c r="EH35" s="246"/>
    </row>
    <row r="36" spans="2:138" ht="18.399999999999999" customHeight="1" x14ac:dyDescent="0.25">
      <c r="B36" s="43" t="s">
        <v>52</v>
      </c>
      <c r="C36" s="435"/>
      <c r="D36" s="248"/>
      <c r="E36" s="248"/>
      <c r="F36" s="248"/>
      <c r="G36" s="249"/>
      <c r="H36" s="249">
        <v>16.399999999999999</v>
      </c>
      <c r="I36" s="249"/>
      <c r="J36" s="248"/>
      <c r="K36" s="249"/>
      <c r="L36" s="248"/>
      <c r="M36" s="248"/>
      <c r="N36" s="250"/>
      <c r="O36" s="251"/>
      <c r="P36" s="252"/>
      <c r="Q36" s="253"/>
      <c r="R36" s="254"/>
      <c r="S36" s="253"/>
      <c r="T36" s="253"/>
      <c r="U36" s="253"/>
      <c r="V36" s="253"/>
      <c r="W36" s="255"/>
      <c r="X36" s="253"/>
      <c r="Y36" s="253"/>
      <c r="Z36" s="337"/>
      <c r="AA36" s="253"/>
      <c r="AB36" s="256"/>
      <c r="AC36" s="257"/>
      <c r="AD36" s="258"/>
      <c r="AE36" s="259"/>
      <c r="AF36" s="258"/>
      <c r="AG36" s="258"/>
      <c r="AH36" s="258"/>
      <c r="AI36" s="258"/>
      <c r="AJ36" s="260"/>
      <c r="AK36" s="260"/>
      <c r="AL36" s="260"/>
      <c r="AM36" s="258"/>
      <c r="AN36" s="261"/>
      <c r="AO36" s="262"/>
      <c r="AP36" s="263"/>
      <c r="AQ36" s="263"/>
      <c r="AR36" s="264"/>
      <c r="AS36" s="264"/>
      <c r="AT36" s="264"/>
      <c r="AU36" s="265"/>
      <c r="AV36" s="266"/>
      <c r="AW36" s="264"/>
      <c r="AX36" s="264"/>
      <c r="AY36" s="264"/>
      <c r="AZ36" s="58"/>
      <c r="BA36" s="267"/>
      <c r="BB36" s="268"/>
      <c r="BC36" s="269"/>
      <c r="BD36" s="269"/>
      <c r="BE36" s="270"/>
      <c r="BF36" s="270">
        <v>16.399999999999999</v>
      </c>
      <c r="BG36" s="270"/>
      <c r="BH36" s="271"/>
      <c r="BI36" s="268"/>
      <c r="BJ36" s="269"/>
      <c r="BK36" s="269"/>
      <c r="BL36" s="272"/>
      <c r="BM36" s="273"/>
      <c r="BN36" s="274"/>
      <c r="BO36" s="275"/>
      <c r="BP36" s="275"/>
      <c r="BQ36" s="276"/>
      <c r="BR36" s="276"/>
      <c r="BS36" s="276"/>
      <c r="BT36" s="276"/>
      <c r="BU36" s="276"/>
      <c r="BV36" s="276"/>
      <c r="BW36" s="276"/>
      <c r="BX36" s="276"/>
      <c r="BY36" s="276"/>
      <c r="BZ36" s="277"/>
      <c r="CA36" s="44"/>
      <c r="CB36" s="45"/>
      <c r="CC36" s="47"/>
      <c r="CD36" s="47"/>
      <c r="CE36" s="46"/>
      <c r="CF36" s="46"/>
      <c r="CG36" s="45"/>
      <c r="CH36" s="46"/>
      <c r="CI36" s="46"/>
      <c r="CJ36" s="45"/>
      <c r="CK36" s="46"/>
      <c r="CL36" s="46"/>
      <c r="CM36" s="57"/>
      <c r="CN36" s="278"/>
      <c r="CO36" s="279"/>
      <c r="CP36" s="263"/>
      <c r="CQ36" s="280"/>
      <c r="CR36" s="281"/>
      <c r="CS36" s="264"/>
      <c r="CT36" s="282"/>
      <c r="CU36" s="281"/>
      <c r="CV36" s="265"/>
      <c r="CW36" s="283"/>
      <c r="CX36" s="283"/>
      <c r="CY36" s="264"/>
      <c r="CZ36" s="50"/>
      <c r="DA36" s="284"/>
      <c r="DB36" s="285"/>
      <c r="DC36" s="286"/>
      <c r="DD36" s="285"/>
      <c r="DE36" s="287"/>
      <c r="DF36" s="285"/>
      <c r="DG36" s="285"/>
      <c r="DH36" s="285"/>
      <c r="DI36" s="307"/>
      <c r="DJ36" s="286"/>
      <c r="DK36" s="307"/>
      <c r="DL36" s="289"/>
      <c r="DM36" s="290"/>
      <c r="DN36" s="45"/>
      <c r="DO36" s="46"/>
      <c r="DP36" s="46"/>
      <c r="DQ36" s="46"/>
      <c r="DR36" s="46"/>
      <c r="DS36" s="45"/>
      <c r="DT36" s="46"/>
      <c r="DU36" s="46"/>
      <c r="DV36" s="47"/>
      <c r="DW36" s="47"/>
      <c r="DX36" s="48"/>
      <c r="DY36" s="49"/>
      <c r="DZ36" s="40">
        <f t="shared" si="0"/>
        <v>32.799999999999997</v>
      </c>
      <c r="EA36" s="51">
        <v>76.66</v>
      </c>
      <c r="EB36" s="42">
        <f t="shared" si="1"/>
        <v>2.5144479999999998</v>
      </c>
      <c r="EC36" s="243"/>
      <c r="ED36" s="186"/>
      <c r="EE36" s="244"/>
      <c r="EF36" s="88"/>
      <c r="EG36" s="89"/>
      <c r="EH36" s="246"/>
    </row>
    <row r="37" spans="2:138" ht="18.399999999999999" customHeight="1" x14ac:dyDescent="0.25">
      <c r="B37" s="43" t="s">
        <v>53</v>
      </c>
      <c r="C37" s="435">
        <v>0.23</v>
      </c>
      <c r="D37" s="248"/>
      <c r="E37" s="248"/>
      <c r="F37" s="248"/>
      <c r="G37" s="249"/>
      <c r="H37" s="249">
        <v>0.15</v>
      </c>
      <c r="I37" s="249">
        <v>0.25</v>
      </c>
      <c r="J37" s="248">
        <v>0.6</v>
      </c>
      <c r="K37" s="249"/>
      <c r="L37" s="248"/>
      <c r="M37" s="248"/>
      <c r="N37" s="250"/>
      <c r="O37" s="251">
        <v>0.3</v>
      </c>
      <c r="P37" s="252">
        <v>0.23</v>
      </c>
      <c r="Q37" s="253"/>
      <c r="R37" s="254"/>
      <c r="S37" s="253"/>
      <c r="T37" s="253">
        <v>0.06</v>
      </c>
      <c r="U37" s="253">
        <v>0.9</v>
      </c>
      <c r="V37" s="253">
        <v>0.8</v>
      </c>
      <c r="W37" s="255">
        <v>0.2</v>
      </c>
      <c r="X37" s="253"/>
      <c r="Y37" s="253"/>
      <c r="Z37" s="333"/>
      <c r="AA37" s="253">
        <v>0.2</v>
      </c>
      <c r="AB37" s="256"/>
      <c r="AC37" s="257">
        <v>0.23</v>
      </c>
      <c r="AD37" s="258"/>
      <c r="AE37" s="259"/>
      <c r="AF37" s="258"/>
      <c r="AG37" s="258">
        <v>0.2</v>
      </c>
      <c r="AH37" s="258">
        <v>0.15</v>
      </c>
      <c r="AI37" s="258">
        <v>0.5</v>
      </c>
      <c r="AJ37" s="260"/>
      <c r="AK37" s="260"/>
      <c r="AL37" s="260"/>
      <c r="AM37" s="258"/>
      <c r="AN37" s="261"/>
      <c r="AO37" s="262">
        <v>0.3</v>
      </c>
      <c r="AP37" s="263"/>
      <c r="AQ37" s="263"/>
      <c r="AR37" s="264"/>
      <c r="AS37" s="264">
        <v>0.12</v>
      </c>
      <c r="AT37" s="264"/>
      <c r="AU37" s="300">
        <v>0.2</v>
      </c>
      <c r="AV37" s="266"/>
      <c r="AW37" s="264"/>
      <c r="AX37" s="264"/>
      <c r="AY37" s="338"/>
      <c r="AZ37" s="58"/>
      <c r="BA37" s="267">
        <v>0.23</v>
      </c>
      <c r="BB37" s="268"/>
      <c r="BC37" s="269"/>
      <c r="BD37" s="269"/>
      <c r="BE37" s="270"/>
      <c r="BF37" s="270">
        <v>0.15</v>
      </c>
      <c r="BG37" s="270">
        <v>0.6</v>
      </c>
      <c r="BH37" s="271">
        <v>0.4</v>
      </c>
      <c r="BI37" s="268"/>
      <c r="BJ37" s="269"/>
      <c r="BK37" s="269"/>
      <c r="BL37" s="272"/>
      <c r="BM37" s="273"/>
      <c r="BN37" s="274">
        <v>0.23</v>
      </c>
      <c r="BO37" s="275"/>
      <c r="BP37" s="275"/>
      <c r="BQ37" s="276"/>
      <c r="BR37" s="276"/>
      <c r="BS37" s="276">
        <v>0.15</v>
      </c>
      <c r="BT37" s="276">
        <v>0.6</v>
      </c>
      <c r="BU37" s="276">
        <v>0.3</v>
      </c>
      <c r="BV37" s="276"/>
      <c r="BW37" s="276"/>
      <c r="BX37" s="276"/>
      <c r="BY37" s="339">
        <v>0.16</v>
      </c>
      <c r="BZ37" s="277"/>
      <c r="CA37" s="44">
        <v>0.23</v>
      </c>
      <c r="CB37" s="45"/>
      <c r="CC37" s="47"/>
      <c r="CD37" s="47"/>
      <c r="CE37" s="46">
        <v>0.06</v>
      </c>
      <c r="CF37" s="46">
        <v>0.17</v>
      </c>
      <c r="CG37" s="45">
        <v>0.2</v>
      </c>
      <c r="CH37" s="46">
        <v>0.8</v>
      </c>
      <c r="CI37" s="46"/>
      <c r="CJ37" s="45"/>
      <c r="CK37" s="46"/>
      <c r="CL37" s="46">
        <v>0.4</v>
      </c>
      <c r="CM37" s="57"/>
      <c r="CN37" s="278">
        <v>0.4</v>
      </c>
      <c r="CO37" s="301"/>
      <c r="CP37" s="263"/>
      <c r="CQ37" s="302"/>
      <c r="CR37" s="281"/>
      <c r="CS37" s="264">
        <v>0.12</v>
      </c>
      <c r="CT37" s="282">
        <v>0.8</v>
      </c>
      <c r="CU37" s="281">
        <v>0.24</v>
      </c>
      <c r="CV37" s="300"/>
      <c r="CW37" s="303"/>
      <c r="CX37" s="303"/>
      <c r="CY37" s="338"/>
      <c r="CZ37" s="50"/>
      <c r="DA37" s="284">
        <v>0.2</v>
      </c>
      <c r="DB37" s="285"/>
      <c r="DC37" s="286"/>
      <c r="DD37" s="285"/>
      <c r="DE37" s="287">
        <v>0.1</v>
      </c>
      <c r="DF37" s="285">
        <v>0.5</v>
      </c>
      <c r="DG37" s="285"/>
      <c r="DH37" s="285"/>
      <c r="DI37" s="334"/>
      <c r="DJ37" s="286"/>
      <c r="DK37" s="335">
        <v>0.3</v>
      </c>
      <c r="DL37" s="289"/>
      <c r="DM37" s="290">
        <v>0.3</v>
      </c>
      <c r="DN37" s="45"/>
      <c r="DO37" s="46"/>
      <c r="DP37" s="46"/>
      <c r="DQ37" s="46">
        <v>0.1</v>
      </c>
      <c r="DR37" s="46"/>
      <c r="DS37" s="45">
        <v>0.3</v>
      </c>
      <c r="DT37" s="46">
        <v>0.8</v>
      </c>
      <c r="DU37" s="46"/>
      <c r="DV37" s="47"/>
      <c r="DW37" s="47"/>
      <c r="DX37" s="48"/>
      <c r="DY37" s="49"/>
      <c r="DZ37" s="40">
        <f t="shared" ref="DZ37:DZ65" si="4">SUM(C37:DY37)</f>
        <v>14.460000000000006</v>
      </c>
      <c r="EA37" s="51">
        <v>24</v>
      </c>
      <c r="EB37" s="42">
        <f t="shared" ref="EB37:EB65" si="5">DZ37*EA37/1000</f>
        <v>0.34704000000000013</v>
      </c>
      <c r="EC37" s="243">
        <v>22.5</v>
      </c>
      <c r="ED37" s="186">
        <v>14.4</v>
      </c>
      <c r="EE37" s="244">
        <f>ED37/EC37%</f>
        <v>64</v>
      </c>
      <c r="EF37" s="88"/>
      <c r="EG37" s="245">
        <v>18</v>
      </c>
      <c r="EH37" s="246">
        <f>EC37*EG37/1000</f>
        <v>0.40500000000000003</v>
      </c>
    </row>
    <row r="38" spans="2:138" ht="18" customHeight="1" x14ac:dyDescent="0.25">
      <c r="B38" s="55" t="s">
        <v>54</v>
      </c>
      <c r="C38" s="435">
        <v>1.2</v>
      </c>
      <c r="D38" s="248">
        <v>6</v>
      </c>
      <c r="E38" s="248"/>
      <c r="F38" s="248"/>
      <c r="G38" s="249"/>
      <c r="H38" s="249"/>
      <c r="I38" s="249"/>
      <c r="J38" s="248"/>
      <c r="K38" s="249">
        <v>6</v>
      </c>
      <c r="L38" s="248"/>
      <c r="M38" s="248"/>
      <c r="N38" s="250"/>
      <c r="O38" s="251">
        <v>4</v>
      </c>
      <c r="P38" s="252">
        <v>1.2</v>
      </c>
      <c r="Q38" s="253"/>
      <c r="R38" s="254">
        <v>6</v>
      </c>
      <c r="S38" s="253"/>
      <c r="T38" s="253"/>
      <c r="U38" s="253"/>
      <c r="V38" s="253"/>
      <c r="W38" s="255"/>
      <c r="X38" s="253"/>
      <c r="Y38" s="253"/>
      <c r="Z38" s="333">
        <v>6</v>
      </c>
      <c r="AA38" s="253">
        <v>1.3</v>
      </c>
      <c r="AB38" s="256">
        <v>6</v>
      </c>
      <c r="AC38" s="257">
        <v>1.2</v>
      </c>
      <c r="AD38" s="258"/>
      <c r="AE38" s="259">
        <v>6</v>
      </c>
      <c r="AF38" s="258"/>
      <c r="AG38" s="258"/>
      <c r="AH38" s="258"/>
      <c r="AI38" s="258"/>
      <c r="AJ38" s="260">
        <v>6</v>
      </c>
      <c r="AK38" s="260"/>
      <c r="AL38" s="260"/>
      <c r="AM38" s="258"/>
      <c r="AN38" s="261">
        <v>6</v>
      </c>
      <c r="AO38" s="262"/>
      <c r="AP38" s="263"/>
      <c r="AQ38" s="263">
        <v>6</v>
      </c>
      <c r="AR38" s="264"/>
      <c r="AS38" s="264">
        <v>1.5</v>
      </c>
      <c r="AT38" s="264"/>
      <c r="AU38" s="318"/>
      <c r="AV38" s="266"/>
      <c r="AW38" s="264"/>
      <c r="AX38" s="264"/>
      <c r="AY38" s="340">
        <v>6.4</v>
      </c>
      <c r="AZ38" s="58">
        <v>6</v>
      </c>
      <c r="BA38" s="267">
        <v>1.2</v>
      </c>
      <c r="BB38" s="268">
        <v>6</v>
      </c>
      <c r="BC38" s="269"/>
      <c r="BD38" s="269"/>
      <c r="BE38" s="270"/>
      <c r="BF38" s="270"/>
      <c r="BG38" s="270"/>
      <c r="BH38" s="271"/>
      <c r="BI38" s="268">
        <v>6</v>
      </c>
      <c r="BJ38" s="269"/>
      <c r="BK38" s="269"/>
      <c r="BL38" s="272"/>
      <c r="BM38" s="273"/>
      <c r="BN38" s="274">
        <v>1.2</v>
      </c>
      <c r="BO38" s="275"/>
      <c r="BP38" s="275">
        <v>6</v>
      </c>
      <c r="BQ38" s="276"/>
      <c r="BR38" s="276"/>
      <c r="BS38" s="276"/>
      <c r="BT38" s="276"/>
      <c r="BU38" s="276"/>
      <c r="BV38" s="276">
        <v>7</v>
      </c>
      <c r="BW38" s="276"/>
      <c r="BX38" s="276"/>
      <c r="BY38" s="341">
        <v>10</v>
      </c>
      <c r="BZ38" s="277">
        <v>6</v>
      </c>
      <c r="CA38" s="44">
        <v>1.2</v>
      </c>
      <c r="CB38" s="45"/>
      <c r="CC38" s="47">
        <v>6</v>
      </c>
      <c r="CD38" s="47"/>
      <c r="CE38" s="46">
        <v>2</v>
      </c>
      <c r="CF38" s="46">
        <v>0.75</v>
      </c>
      <c r="CG38" s="45"/>
      <c r="CH38" s="46"/>
      <c r="CI38" s="46">
        <v>6</v>
      </c>
      <c r="CJ38" s="45"/>
      <c r="CK38" s="46"/>
      <c r="CL38" s="46">
        <v>1.4</v>
      </c>
      <c r="CM38" s="57"/>
      <c r="CN38" s="278"/>
      <c r="CO38" s="319">
        <v>6</v>
      </c>
      <c r="CP38" s="263"/>
      <c r="CQ38" s="320"/>
      <c r="CR38" s="281"/>
      <c r="CS38" s="264">
        <v>1.5</v>
      </c>
      <c r="CT38" s="282"/>
      <c r="CU38" s="281"/>
      <c r="CV38" s="318">
        <v>6</v>
      </c>
      <c r="CW38" s="321"/>
      <c r="CX38" s="321"/>
      <c r="CY38" s="340">
        <v>6.4</v>
      </c>
      <c r="CZ38" s="50">
        <v>6</v>
      </c>
      <c r="DA38" s="284">
        <v>1.2</v>
      </c>
      <c r="DB38" s="285"/>
      <c r="DC38" s="286">
        <v>6</v>
      </c>
      <c r="DD38" s="285"/>
      <c r="DE38" s="287"/>
      <c r="DF38" s="285"/>
      <c r="DG38" s="285"/>
      <c r="DH38" s="285"/>
      <c r="DI38" s="334"/>
      <c r="DJ38" s="286"/>
      <c r="DK38" s="335">
        <v>6</v>
      </c>
      <c r="DL38" s="289">
        <v>6</v>
      </c>
      <c r="DM38" s="290"/>
      <c r="DN38" s="45">
        <v>6</v>
      </c>
      <c r="DO38" s="46"/>
      <c r="DP38" s="46"/>
      <c r="DQ38" s="46"/>
      <c r="DR38" s="46"/>
      <c r="DS38" s="45"/>
      <c r="DT38" s="46"/>
      <c r="DU38" s="46">
        <v>6</v>
      </c>
      <c r="DV38" s="47"/>
      <c r="DW38" s="47"/>
      <c r="DX38" s="48"/>
      <c r="DY38" s="49"/>
      <c r="DZ38" s="40">
        <f t="shared" si="4"/>
        <v>194.65000000000003</v>
      </c>
      <c r="EA38" s="51">
        <v>60</v>
      </c>
      <c r="EB38" s="42">
        <f t="shared" si="5"/>
        <v>11.679000000000002</v>
      </c>
      <c r="EC38" s="243">
        <v>195</v>
      </c>
      <c r="ED38" s="186">
        <v>194.7</v>
      </c>
      <c r="EE38" s="244">
        <f>ED38/EC38%</f>
        <v>99.84615384615384</v>
      </c>
      <c r="EF38" s="88"/>
      <c r="EG38" s="245">
        <v>50</v>
      </c>
      <c r="EH38" s="246">
        <f>EC38*EG38/1000</f>
        <v>9.75</v>
      </c>
    </row>
    <row r="39" spans="2:138" ht="18.399999999999999" customHeight="1" x14ac:dyDescent="0.25">
      <c r="B39" s="43" t="s">
        <v>55</v>
      </c>
      <c r="C39" s="435"/>
      <c r="D39" s="248">
        <v>0.2</v>
      </c>
      <c r="E39" s="248"/>
      <c r="F39" s="248"/>
      <c r="G39" s="249"/>
      <c r="H39" s="249"/>
      <c r="I39" s="249"/>
      <c r="J39" s="248"/>
      <c r="K39" s="249"/>
      <c r="L39" s="248"/>
      <c r="M39" s="248"/>
      <c r="N39" s="250"/>
      <c r="O39" s="251"/>
      <c r="P39" s="252"/>
      <c r="Q39" s="342"/>
      <c r="R39" s="254">
        <v>0.2</v>
      </c>
      <c r="S39" s="253"/>
      <c r="T39" s="253"/>
      <c r="U39" s="253"/>
      <c r="V39" s="253"/>
      <c r="W39" s="255"/>
      <c r="X39" s="253"/>
      <c r="Y39" s="253"/>
      <c r="Z39" s="331"/>
      <c r="AA39" s="253"/>
      <c r="AB39" s="256"/>
      <c r="AC39" s="257"/>
      <c r="AD39" s="258"/>
      <c r="AE39" s="259">
        <v>0.2</v>
      </c>
      <c r="AF39" s="258"/>
      <c r="AG39" s="258"/>
      <c r="AH39" s="258"/>
      <c r="AI39" s="258"/>
      <c r="AJ39" s="260"/>
      <c r="AK39" s="260"/>
      <c r="AL39" s="260"/>
      <c r="AM39" s="258"/>
      <c r="AN39" s="261"/>
      <c r="AO39" s="262"/>
      <c r="AP39" s="263"/>
      <c r="AQ39" s="263">
        <v>0.2</v>
      </c>
      <c r="AR39" s="264"/>
      <c r="AS39" s="264"/>
      <c r="AT39" s="264"/>
      <c r="AU39" s="265"/>
      <c r="AV39" s="266"/>
      <c r="AW39" s="264"/>
      <c r="AX39" s="264"/>
      <c r="AY39" s="264"/>
      <c r="AZ39" s="58">
        <v>0.2</v>
      </c>
      <c r="BA39" s="267"/>
      <c r="BB39" s="268">
        <v>0.2</v>
      </c>
      <c r="BC39" s="269"/>
      <c r="BD39" s="269"/>
      <c r="BE39" s="270"/>
      <c r="BF39" s="270"/>
      <c r="BG39" s="270"/>
      <c r="BH39" s="271"/>
      <c r="BI39" s="268"/>
      <c r="BJ39" s="269"/>
      <c r="BK39" s="269"/>
      <c r="BL39" s="343"/>
      <c r="BM39" s="273"/>
      <c r="BN39" s="274"/>
      <c r="BO39" s="275"/>
      <c r="BP39" s="275"/>
      <c r="BQ39" s="276"/>
      <c r="BR39" s="276"/>
      <c r="BS39" s="276"/>
      <c r="BT39" s="276"/>
      <c r="BU39" s="276"/>
      <c r="BV39" s="276"/>
      <c r="BW39" s="276"/>
      <c r="BX39" s="276"/>
      <c r="BY39" s="276"/>
      <c r="BZ39" s="277">
        <v>0.2</v>
      </c>
      <c r="CA39" s="44"/>
      <c r="CB39" s="45"/>
      <c r="CC39" s="47">
        <v>0.2</v>
      </c>
      <c r="CD39" s="47"/>
      <c r="CE39" s="46"/>
      <c r="CF39" s="46"/>
      <c r="CG39" s="45"/>
      <c r="CH39" s="46"/>
      <c r="CI39" s="46"/>
      <c r="CJ39" s="45"/>
      <c r="CK39" s="46"/>
      <c r="CL39" s="46"/>
      <c r="CM39" s="57"/>
      <c r="CN39" s="278"/>
      <c r="CO39" s="279">
        <v>0.2</v>
      </c>
      <c r="CP39" s="263"/>
      <c r="CQ39" s="344"/>
      <c r="CR39" s="281"/>
      <c r="CS39" s="264"/>
      <c r="CT39" s="282"/>
      <c r="CU39" s="281"/>
      <c r="CV39" s="265"/>
      <c r="CW39" s="283"/>
      <c r="CX39" s="283"/>
      <c r="CY39" s="264"/>
      <c r="CZ39" s="50">
        <v>0.2</v>
      </c>
      <c r="DA39" s="284"/>
      <c r="DB39" s="285"/>
      <c r="DC39" s="286">
        <v>0.2</v>
      </c>
      <c r="DD39" s="285"/>
      <c r="DE39" s="287"/>
      <c r="DF39" s="285"/>
      <c r="DG39" s="285"/>
      <c r="DH39" s="285"/>
      <c r="DI39" s="332"/>
      <c r="DJ39" s="286"/>
      <c r="DK39" s="312"/>
      <c r="DL39" s="289"/>
      <c r="DM39" s="290"/>
      <c r="DN39" s="45">
        <v>0.2</v>
      </c>
      <c r="DO39" s="46"/>
      <c r="DP39" s="46"/>
      <c r="DQ39" s="46"/>
      <c r="DR39" s="46"/>
      <c r="DS39" s="45"/>
      <c r="DT39" s="46"/>
      <c r="DU39" s="46">
        <v>0.2</v>
      </c>
      <c r="DV39" s="47"/>
      <c r="DW39" s="47"/>
      <c r="DX39" s="56"/>
      <c r="DY39" s="49"/>
      <c r="DZ39" s="40">
        <f t="shared" si="4"/>
        <v>2.6</v>
      </c>
      <c r="EA39" s="51">
        <v>650</v>
      </c>
      <c r="EB39" s="42">
        <f t="shared" si="5"/>
        <v>1.69</v>
      </c>
      <c r="EC39" s="243">
        <v>3.7</v>
      </c>
      <c r="ED39" s="186">
        <v>2.6</v>
      </c>
      <c r="EE39" s="244">
        <f>ED39/EC39%</f>
        <v>70.27027027027026</v>
      </c>
      <c r="EF39" s="88"/>
      <c r="EG39" s="245">
        <v>620</v>
      </c>
      <c r="EH39" s="246">
        <f>EC39*EG39/1000</f>
        <v>2.294</v>
      </c>
    </row>
    <row r="40" spans="2:138" ht="18.399999999999999" customHeight="1" x14ac:dyDescent="0.25">
      <c r="B40" s="43" t="s">
        <v>56</v>
      </c>
      <c r="C40" s="435"/>
      <c r="D40" s="248"/>
      <c r="E40" s="248"/>
      <c r="F40" s="248"/>
      <c r="G40" s="249"/>
      <c r="H40" s="249"/>
      <c r="I40" s="249"/>
      <c r="J40" s="248"/>
      <c r="K40" s="249"/>
      <c r="L40" s="248"/>
      <c r="M40" s="248"/>
      <c r="N40" s="250"/>
      <c r="O40" s="251"/>
      <c r="P40" s="252"/>
      <c r="Q40" s="253"/>
      <c r="R40" s="254"/>
      <c r="S40" s="253"/>
      <c r="T40" s="253"/>
      <c r="U40" s="253"/>
      <c r="V40" s="253"/>
      <c r="W40" s="255"/>
      <c r="X40" s="253"/>
      <c r="Y40" s="253"/>
      <c r="Z40" s="333"/>
      <c r="AA40" s="253"/>
      <c r="AB40" s="256"/>
      <c r="AC40" s="257"/>
      <c r="AD40" s="258"/>
      <c r="AE40" s="259"/>
      <c r="AF40" s="258"/>
      <c r="AG40" s="258"/>
      <c r="AH40" s="258"/>
      <c r="AI40" s="258"/>
      <c r="AJ40" s="260"/>
      <c r="AK40" s="260"/>
      <c r="AL40" s="260"/>
      <c r="AM40" s="258"/>
      <c r="AN40" s="261"/>
      <c r="AO40" s="262"/>
      <c r="AP40" s="263"/>
      <c r="AQ40" s="263"/>
      <c r="AR40" s="264"/>
      <c r="AS40" s="264"/>
      <c r="AT40" s="264"/>
      <c r="AU40" s="294"/>
      <c r="AV40" s="266"/>
      <c r="AW40" s="264"/>
      <c r="AX40" s="264"/>
      <c r="AY40" s="264"/>
      <c r="AZ40" s="58"/>
      <c r="BA40" s="267"/>
      <c r="BB40" s="268"/>
      <c r="BC40" s="269"/>
      <c r="BD40" s="269"/>
      <c r="BE40" s="270"/>
      <c r="BF40" s="270"/>
      <c r="BG40" s="270"/>
      <c r="BH40" s="271"/>
      <c r="BI40" s="268"/>
      <c r="BJ40" s="269"/>
      <c r="BK40" s="269"/>
      <c r="BL40" s="272"/>
      <c r="BM40" s="273"/>
      <c r="BN40" s="274"/>
      <c r="BO40" s="275"/>
      <c r="BP40" s="275"/>
      <c r="BQ40" s="276"/>
      <c r="BR40" s="276"/>
      <c r="BS40" s="276"/>
      <c r="BT40" s="276"/>
      <c r="BU40" s="276"/>
      <c r="BV40" s="276"/>
      <c r="BW40" s="276"/>
      <c r="BX40" s="276"/>
      <c r="BY40" s="276"/>
      <c r="BZ40" s="277"/>
      <c r="CA40" s="44"/>
      <c r="CB40" s="45"/>
      <c r="CC40" s="47"/>
      <c r="CD40" s="47"/>
      <c r="CE40" s="46"/>
      <c r="CF40" s="46"/>
      <c r="CG40" s="45"/>
      <c r="CH40" s="46"/>
      <c r="CI40" s="46"/>
      <c r="CJ40" s="45"/>
      <c r="CK40" s="46"/>
      <c r="CL40" s="46"/>
      <c r="CM40" s="57"/>
      <c r="CN40" s="278"/>
      <c r="CO40" s="296"/>
      <c r="CP40" s="263"/>
      <c r="CQ40" s="297"/>
      <c r="CR40" s="281"/>
      <c r="CS40" s="264"/>
      <c r="CT40" s="282"/>
      <c r="CU40" s="281"/>
      <c r="CV40" s="294"/>
      <c r="CW40" s="298"/>
      <c r="CX40" s="298"/>
      <c r="CY40" s="264"/>
      <c r="CZ40" s="50"/>
      <c r="DA40" s="284"/>
      <c r="DB40" s="285"/>
      <c r="DC40" s="286"/>
      <c r="DD40" s="285"/>
      <c r="DE40" s="287"/>
      <c r="DF40" s="285"/>
      <c r="DG40" s="285"/>
      <c r="DH40" s="285"/>
      <c r="DI40" s="334"/>
      <c r="DJ40" s="286"/>
      <c r="DK40" s="335"/>
      <c r="DL40" s="289"/>
      <c r="DM40" s="290"/>
      <c r="DN40" s="45"/>
      <c r="DO40" s="46"/>
      <c r="DP40" s="46"/>
      <c r="DQ40" s="46"/>
      <c r="DR40" s="46"/>
      <c r="DS40" s="45"/>
      <c r="DT40" s="46"/>
      <c r="DU40" s="46"/>
      <c r="DV40" s="47"/>
      <c r="DW40" s="47"/>
      <c r="DX40" s="48"/>
      <c r="DY40" s="49"/>
      <c r="DZ40" s="40">
        <f t="shared" si="4"/>
        <v>0</v>
      </c>
      <c r="EA40" s="51">
        <v>230</v>
      </c>
      <c r="EB40" s="42">
        <f t="shared" si="5"/>
        <v>0</v>
      </c>
      <c r="EC40" s="243"/>
      <c r="ED40" s="186"/>
      <c r="EE40" s="244"/>
      <c r="EF40" s="88"/>
      <c r="EG40" s="89"/>
      <c r="EH40" s="246"/>
    </row>
    <row r="41" spans="2:138" ht="18.399999999999999" customHeight="1" x14ac:dyDescent="0.25">
      <c r="B41" s="43" t="s">
        <v>57</v>
      </c>
      <c r="C41" s="435"/>
      <c r="D41" s="248"/>
      <c r="E41" s="248"/>
      <c r="F41" s="248"/>
      <c r="G41" s="249"/>
      <c r="H41" s="249"/>
      <c r="I41" s="249"/>
      <c r="J41" s="248"/>
      <c r="K41" s="249"/>
      <c r="L41" s="248"/>
      <c r="M41" s="248"/>
      <c r="N41" s="250"/>
      <c r="O41" s="251">
        <v>0.5</v>
      </c>
      <c r="P41" s="252"/>
      <c r="Q41" s="253"/>
      <c r="R41" s="254"/>
      <c r="S41" s="253"/>
      <c r="T41" s="253"/>
      <c r="U41" s="253"/>
      <c r="V41" s="253"/>
      <c r="W41" s="255"/>
      <c r="X41" s="253"/>
      <c r="Y41" s="253"/>
      <c r="Z41" s="331"/>
      <c r="AA41" s="253">
        <v>0.25</v>
      </c>
      <c r="AB41" s="256"/>
      <c r="AC41" s="257"/>
      <c r="AD41" s="258"/>
      <c r="AE41" s="259"/>
      <c r="AF41" s="258"/>
      <c r="AG41" s="258"/>
      <c r="AH41" s="258"/>
      <c r="AI41" s="258"/>
      <c r="AJ41" s="260"/>
      <c r="AK41" s="260"/>
      <c r="AL41" s="260"/>
      <c r="AM41" s="258"/>
      <c r="AN41" s="261"/>
      <c r="AO41" s="262"/>
      <c r="AP41" s="263"/>
      <c r="AQ41" s="263"/>
      <c r="AR41" s="264"/>
      <c r="AS41" s="264"/>
      <c r="AT41" s="264"/>
      <c r="AU41" s="300"/>
      <c r="AV41" s="266"/>
      <c r="AW41" s="264"/>
      <c r="AX41" s="264"/>
      <c r="AY41" s="264"/>
      <c r="AZ41" s="58"/>
      <c r="BA41" s="267"/>
      <c r="BB41" s="268"/>
      <c r="BC41" s="269"/>
      <c r="BD41" s="269"/>
      <c r="BE41" s="270"/>
      <c r="BF41" s="270"/>
      <c r="BG41" s="270"/>
      <c r="BH41" s="271"/>
      <c r="BI41" s="268"/>
      <c r="BJ41" s="269"/>
      <c r="BK41" s="269"/>
      <c r="BL41" s="272"/>
      <c r="BM41" s="273"/>
      <c r="BN41" s="274"/>
      <c r="BO41" s="275"/>
      <c r="BP41" s="275"/>
      <c r="BQ41" s="276"/>
      <c r="BR41" s="276"/>
      <c r="BS41" s="276"/>
      <c r="BT41" s="276"/>
      <c r="BU41" s="276"/>
      <c r="BV41" s="276"/>
      <c r="BW41" s="276"/>
      <c r="BX41" s="276"/>
      <c r="BY41" s="276"/>
      <c r="BZ41" s="277"/>
      <c r="CA41" s="44"/>
      <c r="CB41" s="45"/>
      <c r="CC41" s="47"/>
      <c r="CD41" s="47"/>
      <c r="CE41" s="46"/>
      <c r="CF41" s="46"/>
      <c r="CG41" s="45"/>
      <c r="CH41" s="46"/>
      <c r="CI41" s="46"/>
      <c r="CJ41" s="45"/>
      <c r="CK41" s="46"/>
      <c r="CL41" s="46">
        <v>0.39</v>
      </c>
      <c r="CM41" s="57"/>
      <c r="CN41" s="278"/>
      <c r="CO41" s="301"/>
      <c r="CP41" s="263"/>
      <c r="CQ41" s="302"/>
      <c r="CR41" s="281"/>
      <c r="CS41" s="264"/>
      <c r="CT41" s="282"/>
      <c r="CU41" s="281"/>
      <c r="CV41" s="300"/>
      <c r="CW41" s="303"/>
      <c r="CX41" s="303"/>
      <c r="CY41" s="264"/>
      <c r="CZ41" s="50"/>
      <c r="DA41" s="284"/>
      <c r="DB41" s="285"/>
      <c r="DC41" s="286"/>
      <c r="DD41" s="285"/>
      <c r="DE41" s="287"/>
      <c r="DF41" s="285"/>
      <c r="DG41" s="285"/>
      <c r="DH41" s="285"/>
      <c r="DI41" s="332"/>
      <c r="DJ41" s="286"/>
      <c r="DK41" s="312">
        <v>0.48</v>
      </c>
      <c r="DL41" s="289"/>
      <c r="DM41" s="290"/>
      <c r="DN41" s="45"/>
      <c r="DO41" s="46"/>
      <c r="DP41" s="46"/>
      <c r="DQ41" s="46"/>
      <c r="DR41" s="46"/>
      <c r="DS41" s="45"/>
      <c r="DT41" s="46"/>
      <c r="DU41" s="46"/>
      <c r="DV41" s="47"/>
      <c r="DW41" s="47"/>
      <c r="DX41" s="48"/>
      <c r="DY41" s="49"/>
      <c r="DZ41" s="40">
        <f t="shared" si="4"/>
        <v>1.62</v>
      </c>
      <c r="EA41" s="51">
        <v>400</v>
      </c>
      <c r="EB41" s="42">
        <f t="shared" si="5"/>
        <v>0.64800000000000002</v>
      </c>
      <c r="EC41" s="243">
        <v>3</v>
      </c>
      <c r="ED41" s="186">
        <v>1.6</v>
      </c>
      <c r="EE41" s="244">
        <f>ED41/EC41%</f>
        <v>53.333333333333336</v>
      </c>
      <c r="EF41" s="88"/>
      <c r="EG41" s="245">
        <v>300</v>
      </c>
      <c r="EH41" s="246">
        <f>EC41*EG41/1000</f>
        <v>0.9</v>
      </c>
    </row>
    <row r="42" spans="2:138" ht="18.399999999999999" customHeight="1" x14ac:dyDescent="0.25">
      <c r="B42" s="43" t="s">
        <v>58</v>
      </c>
      <c r="C42" s="435"/>
      <c r="D42" s="248"/>
      <c r="E42" s="248"/>
      <c r="F42" s="248"/>
      <c r="G42" s="249"/>
      <c r="H42" s="249"/>
      <c r="I42" s="249"/>
      <c r="J42" s="248"/>
      <c r="K42" s="249"/>
      <c r="L42" s="248"/>
      <c r="M42" s="248"/>
      <c r="N42" s="250"/>
      <c r="O42" s="251"/>
      <c r="P42" s="252"/>
      <c r="Q42" s="253"/>
      <c r="R42" s="254"/>
      <c r="S42" s="253"/>
      <c r="T42" s="253"/>
      <c r="U42" s="253"/>
      <c r="V42" s="253"/>
      <c r="W42" s="255"/>
      <c r="X42" s="253"/>
      <c r="Y42" s="253"/>
      <c r="Z42" s="333"/>
      <c r="AA42" s="253">
        <v>5</v>
      </c>
      <c r="AB42" s="256"/>
      <c r="AC42" s="257"/>
      <c r="AD42" s="258"/>
      <c r="AE42" s="259"/>
      <c r="AF42" s="258"/>
      <c r="AG42" s="258"/>
      <c r="AH42" s="258"/>
      <c r="AI42" s="258"/>
      <c r="AJ42" s="260"/>
      <c r="AK42" s="260"/>
      <c r="AL42" s="260"/>
      <c r="AM42" s="258"/>
      <c r="AN42" s="261"/>
      <c r="AO42" s="262"/>
      <c r="AP42" s="263"/>
      <c r="AQ42" s="263"/>
      <c r="AR42" s="264"/>
      <c r="AS42" s="264">
        <v>1.6</v>
      </c>
      <c r="AT42" s="264"/>
      <c r="AU42" s="318"/>
      <c r="AV42" s="266"/>
      <c r="AW42" s="264"/>
      <c r="AX42" s="264"/>
      <c r="AY42" s="264"/>
      <c r="AZ42" s="58"/>
      <c r="BA42" s="267"/>
      <c r="BB42" s="268"/>
      <c r="BC42" s="269"/>
      <c r="BD42" s="269"/>
      <c r="BE42" s="270"/>
      <c r="BF42" s="270"/>
      <c r="BG42" s="270"/>
      <c r="BH42" s="271"/>
      <c r="BI42" s="268"/>
      <c r="BJ42" s="269"/>
      <c r="BK42" s="269"/>
      <c r="BL42" s="272"/>
      <c r="BM42" s="273"/>
      <c r="BN42" s="274"/>
      <c r="BO42" s="275"/>
      <c r="BP42" s="275"/>
      <c r="BQ42" s="276"/>
      <c r="BR42" s="276"/>
      <c r="BS42" s="276">
        <v>0.9</v>
      </c>
      <c r="BT42" s="276"/>
      <c r="BU42" s="276"/>
      <c r="BV42" s="276"/>
      <c r="BW42" s="276"/>
      <c r="BX42" s="276"/>
      <c r="BY42" s="276"/>
      <c r="BZ42" s="277"/>
      <c r="CA42" s="44"/>
      <c r="CB42" s="45"/>
      <c r="CC42" s="47"/>
      <c r="CD42" s="47"/>
      <c r="CE42" s="46"/>
      <c r="CF42" s="46">
        <v>0.75</v>
      </c>
      <c r="CG42" s="45"/>
      <c r="CH42" s="46"/>
      <c r="CI42" s="46"/>
      <c r="CJ42" s="45"/>
      <c r="CK42" s="46"/>
      <c r="CL42" s="46"/>
      <c r="CM42" s="57"/>
      <c r="CN42" s="278"/>
      <c r="CO42" s="319"/>
      <c r="CP42" s="263"/>
      <c r="CQ42" s="320"/>
      <c r="CR42" s="281"/>
      <c r="CS42" s="264">
        <v>1.6</v>
      </c>
      <c r="CT42" s="282"/>
      <c r="CU42" s="281">
        <v>3</v>
      </c>
      <c r="CV42" s="318"/>
      <c r="CW42" s="321"/>
      <c r="CX42" s="321"/>
      <c r="CY42" s="264"/>
      <c r="CZ42" s="50"/>
      <c r="DA42" s="284"/>
      <c r="DB42" s="285"/>
      <c r="DC42" s="286"/>
      <c r="DD42" s="285"/>
      <c r="DE42" s="287"/>
      <c r="DF42" s="285"/>
      <c r="DG42" s="285"/>
      <c r="DH42" s="285"/>
      <c r="DI42" s="334"/>
      <c r="DJ42" s="286"/>
      <c r="DK42" s="335"/>
      <c r="DL42" s="289"/>
      <c r="DM42" s="290"/>
      <c r="DN42" s="45"/>
      <c r="DO42" s="46"/>
      <c r="DP42" s="46"/>
      <c r="DQ42" s="46"/>
      <c r="DR42" s="46"/>
      <c r="DS42" s="45"/>
      <c r="DT42" s="46"/>
      <c r="DU42" s="46"/>
      <c r="DV42" s="47"/>
      <c r="DW42" s="47"/>
      <c r="DX42" s="48"/>
      <c r="DY42" s="49"/>
      <c r="DZ42" s="40">
        <f t="shared" si="4"/>
        <v>12.85</v>
      </c>
      <c r="EA42" s="51">
        <v>210</v>
      </c>
      <c r="EB42" s="42">
        <f t="shared" si="5"/>
        <v>2.6985000000000001</v>
      </c>
      <c r="EC42" s="243"/>
      <c r="ED42" s="186"/>
      <c r="EE42" s="244"/>
      <c r="EF42" s="88"/>
      <c r="EG42" s="89"/>
      <c r="EH42" s="246">
        <f>EC42*EG42/1000</f>
        <v>0</v>
      </c>
    </row>
    <row r="43" spans="2:138" ht="18" customHeight="1" x14ac:dyDescent="0.25">
      <c r="B43" s="55" t="s">
        <v>59</v>
      </c>
      <c r="C43" s="435"/>
      <c r="D43" s="248"/>
      <c r="E43" s="248"/>
      <c r="F43" s="248"/>
      <c r="G43" s="249"/>
      <c r="H43" s="249">
        <v>60</v>
      </c>
      <c r="I43" s="249"/>
      <c r="J43" s="248"/>
      <c r="K43" s="249"/>
      <c r="L43" s="248"/>
      <c r="M43" s="248"/>
      <c r="N43" s="250"/>
      <c r="O43" s="251"/>
      <c r="P43" s="252"/>
      <c r="Q43" s="253"/>
      <c r="R43" s="254"/>
      <c r="S43" s="253"/>
      <c r="T43" s="253"/>
      <c r="U43" s="253">
        <v>40</v>
      </c>
      <c r="V43" s="253">
        <v>147.6</v>
      </c>
      <c r="W43" s="253"/>
      <c r="X43" s="253"/>
      <c r="Y43" s="253"/>
      <c r="Z43" s="331"/>
      <c r="AA43" s="253"/>
      <c r="AB43" s="256"/>
      <c r="AC43" s="257"/>
      <c r="AD43" s="258"/>
      <c r="AE43" s="259"/>
      <c r="AF43" s="258"/>
      <c r="AG43" s="258"/>
      <c r="AH43" s="258">
        <v>40</v>
      </c>
      <c r="AI43" s="258"/>
      <c r="AJ43" s="260"/>
      <c r="AK43" s="260"/>
      <c r="AL43" s="260"/>
      <c r="AM43" s="258"/>
      <c r="AN43" s="261"/>
      <c r="AO43" s="262"/>
      <c r="AP43" s="263"/>
      <c r="AQ43" s="263"/>
      <c r="AR43" s="264"/>
      <c r="AS43" s="264">
        <v>16.100000000000001</v>
      </c>
      <c r="AT43" s="264"/>
      <c r="AU43" s="280">
        <v>109</v>
      </c>
      <c r="AV43" s="266"/>
      <c r="AW43" s="264"/>
      <c r="AX43" s="264"/>
      <c r="AY43" s="264"/>
      <c r="AZ43" s="58"/>
      <c r="BA43" s="267"/>
      <c r="BB43" s="268"/>
      <c r="BC43" s="269"/>
      <c r="BD43" s="269"/>
      <c r="BE43" s="270"/>
      <c r="BF43" s="270">
        <v>60</v>
      </c>
      <c r="BG43" s="270"/>
      <c r="BH43" s="271"/>
      <c r="BI43" s="268"/>
      <c r="BJ43" s="269"/>
      <c r="BK43" s="269"/>
      <c r="BL43" s="272"/>
      <c r="BM43" s="273"/>
      <c r="BN43" s="274"/>
      <c r="BO43" s="275"/>
      <c r="BP43" s="275"/>
      <c r="BQ43" s="276"/>
      <c r="BR43" s="276"/>
      <c r="BS43" s="276">
        <v>24</v>
      </c>
      <c r="BT43" s="276"/>
      <c r="BU43" s="276"/>
      <c r="BV43" s="276"/>
      <c r="BW43" s="276"/>
      <c r="BX43" s="276"/>
      <c r="BY43" s="276"/>
      <c r="BZ43" s="345"/>
      <c r="CA43" s="44"/>
      <c r="CB43" s="46"/>
      <c r="CC43" s="47"/>
      <c r="CD43" s="47"/>
      <c r="CE43" s="46"/>
      <c r="CF43" s="46">
        <v>31.5</v>
      </c>
      <c r="CG43" s="46"/>
      <c r="CH43" s="46">
        <v>147.6</v>
      </c>
      <c r="CI43" s="46"/>
      <c r="CJ43" s="45"/>
      <c r="CK43" s="46"/>
      <c r="CL43" s="46"/>
      <c r="CM43" s="57"/>
      <c r="CN43" s="278"/>
      <c r="CO43" s="279"/>
      <c r="CP43" s="263"/>
      <c r="CQ43" s="280"/>
      <c r="CR43" s="281"/>
      <c r="CS43" s="264">
        <v>16.100000000000001</v>
      </c>
      <c r="CT43" s="282"/>
      <c r="CU43" s="281"/>
      <c r="CV43" s="265"/>
      <c r="CW43" s="283"/>
      <c r="CX43" s="283"/>
      <c r="CY43" s="264"/>
      <c r="CZ43" s="58"/>
      <c r="DA43" s="284"/>
      <c r="DB43" s="285"/>
      <c r="DC43" s="286"/>
      <c r="DD43" s="285"/>
      <c r="DE43" s="287">
        <v>72</v>
      </c>
      <c r="DF43" s="285"/>
      <c r="DG43" s="285"/>
      <c r="DH43" s="285"/>
      <c r="DI43" s="332"/>
      <c r="DJ43" s="286"/>
      <c r="DK43" s="312"/>
      <c r="DL43" s="289"/>
      <c r="DM43" s="290"/>
      <c r="DN43" s="45"/>
      <c r="DO43" s="46"/>
      <c r="DP43" s="46"/>
      <c r="DQ43" s="46">
        <v>40</v>
      </c>
      <c r="DR43" s="46"/>
      <c r="DS43" s="46"/>
      <c r="DT43" s="46">
        <v>147.6</v>
      </c>
      <c r="DU43" s="46"/>
      <c r="DV43" s="47"/>
      <c r="DW43" s="47"/>
      <c r="DX43" s="48"/>
      <c r="DY43" s="57"/>
      <c r="DZ43" s="40">
        <f t="shared" si="4"/>
        <v>951.50000000000011</v>
      </c>
      <c r="EA43" s="51">
        <v>32</v>
      </c>
      <c r="EB43" s="42">
        <f t="shared" si="5"/>
        <v>30.448000000000004</v>
      </c>
      <c r="EC43" s="243">
        <v>970</v>
      </c>
      <c r="ED43" s="186">
        <v>963.5</v>
      </c>
      <c r="EE43" s="244">
        <f>ED43/EC43%</f>
        <v>99.329896907216508</v>
      </c>
      <c r="EF43" s="88"/>
      <c r="EG43" s="245">
        <v>24</v>
      </c>
      <c r="EH43" s="246">
        <f>EC43*EG43/1000</f>
        <v>23.28</v>
      </c>
    </row>
    <row r="44" spans="2:138" ht="18.399999999999999" customHeight="1" x14ac:dyDescent="0.25">
      <c r="B44" s="43" t="s">
        <v>60</v>
      </c>
      <c r="C44" s="435"/>
      <c r="D44" s="248"/>
      <c r="E44" s="248"/>
      <c r="F44" s="248"/>
      <c r="G44" s="249"/>
      <c r="H44" s="249"/>
      <c r="I44" s="249"/>
      <c r="J44" s="248"/>
      <c r="K44" s="249"/>
      <c r="L44" s="248"/>
      <c r="M44" s="248"/>
      <c r="N44" s="250"/>
      <c r="O44" s="251"/>
      <c r="P44" s="252"/>
      <c r="Q44" s="253"/>
      <c r="R44" s="254"/>
      <c r="S44" s="253"/>
      <c r="T44" s="253"/>
      <c r="U44" s="253"/>
      <c r="V44" s="253"/>
      <c r="W44" s="253"/>
      <c r="X44" s="253"/>
      <c r="Y44" s="253"/>
      <c r="Z44" s="333"/>
      <c r="AA44" s="253"/>
      <c r="AB44" s="256"/>
      <c r="AC44" s="257"/>
      <c r="AD44" s="258"/>
      <c r="AE44" s="259"/>
      <c r="AF44" s="258"/>
      <c r="AG44" s="258"/>
      <c r="AH44" s="258">
        <v>13.5</v>
      </c>
      <c r="AI44" s="258"/>
      <c r="AJ44" s="260"/>
      <c r="AK44" s="260"/>
      <c r="AL44" s="260"/>
      <c r="AM44" s="258"/>
      <c r="AN44" s="261"/>
      <c r="AO44" s="262"/>
      <c r="AP44" s="263"/>
      <c r="AQ44" s="263"/>
      <c r="AR44" s="264"/>
      <c r="AS44" s="264">
        <v>15</v>
      </c>
      <c r="AT44" s="264"/>
      <c r="AU44" s="346"/>
      <c r="AV44" s="266"/>
      <c r="AW44" s="264"/>
      <c r="AX44" s="264"/>
      <c r="AY44" s="264"/>
      <c r="AZ44" s="58"/>
      <c r="BA44" s="267"/>
      <c r="BB44" s="268"/>
      <c r="BC44" s="269"/>
      <c r="BD44" s="269"/>
      <c r="BE44" s="270"/>
      <c r="BF44" s="270"/>
      <c r="BG44" s="270"/>
      <c r="BH44" s="271"/>
      <c r="BI44" s="268"/>
      <c r="BJ44" s="269"/>
      <c r="BK44" s="269"/>
      <c r="BL44" s="272"/>
      <c r="BM44" s="273"/>
      <c r="BN44" s="274"/>
      <c r="BO44" s="275"/>
      <c r="BP44" s="275"/>
      <c r="BQ44" s="276"/>
      <c r="BR44" s="276"/>
      <c r="BS44" s="276">
        <v>37.5</v>
      </c>
      <c r="BT44" s="276"/>
      <c r="BU44" s="276"/>
      <c r="BV44" s="276"/>
      <c r="BW44" s="276"/>
      <c r="BX44" s="276"/>
      <c r="BY44" s="276"/>
      <c r="BZ44" s="345"/>
      <c r="CA44" s="44"/>
      <c r="CB44" s="46"/>
      <c r="CC44" s="47"/>
      <c r="CD44" s="47"/>
      <c r="CE44" s="46">
        <v>40</v>
      </c>
      <c r="CF44" s="46"/>
      <c r="CG44" s="46"/>
      <c r="CH44" s="46"/>
      <c r="CI44" s="46"/>
      <c r="CJ44" s="45"/>
      <c r="CK44" s="46"/>
      <c r="CL44" s="46"/>
      <c r="CM44" s="57"/>
      <c r="CN44" s="278"/>
      <c r="CO44" s="346"/>
      <c r="CP44" s="263"/>
      <c r="CQ44" s="347"/>
      <c r="CR44" s="281"/>
      <c r="CS44" s="264">
        <v>15</v>
      </c>
      <c r="CT44" s="282"/>
      <c r="CU44" s="281"/>
      <c r="CV44" s="300"/>
      <c r="CW44" s="348"/>
      <c r="CX44" s="346"/>
      <c r="CY44" s="264"/>
      <c r="CZ44" s="58"/>
      <c r="DA44" s="284"/>
      <c r="DB44" s="285"/>
      <c r="DC44" s="286"/>
      <c r="DD44" s="285"/>
      <c r="DE44" s="287"/>
      <c r="DF44" s="285">
        <v>90</v>
      </c>
      <c r="DG44" s="285"/>
      <c r="DH44" s="285"/>
      <c r="DI44" s="334"/>
      <c r="DJ44" s="286"/>
      <c r="DK44" s="335"/>
      <c r="DL44" s="289"/>
      <c r="DM44" s="290"/>
      <c r="DN44" s="45"/>
      <c r="DO44" s="46"/>
      <c r="DP44" s="46"/>
      <c r="DQ44" s="46"/>
      <c r="DR44" s="46"/>
      <c r="DS44" s="46"/>
      <c r="DT44" s="46"/>
      <c r="DU44" s="46"/>
      <c r="DV44" s="47"/>
      <c r="DW44" s="47"/>
      <c r="DX44" s="48"/>
      <c r="DY44" s="57"/>
      <c r="DZ44" s="40">
        <f t="shared" si="4"/>
        <v>211</v>
      </c>
      <c r="EA44" s="51">
        <v>60</v>
      </c>
      <c r="EB44" s="42">
        <f t="shared" si="5"/>
        <v>12.66</v>
      </c>
      <c r="EC44" s="243"/>
      <c r="ED44" s="186"/>
      <c r="EE44" s="244"/>
      <c r="EF44" s="88"/>
      <c r="EG44" s="89"/>
      <c r="EH44" s="246"/>
    </row>
    <row r="45" spans="2:138" ht="18.399999999999999" customHeight="1" x14ac:dyDescent="0.25">
      <c r="B45" s="43" t="s">
        <v>61</v>
      </c>
      <c r="C45" s="435"/>
      <c r="D45" s="248"/>
      <c r="E45" s="248"/>
      <c r="F45" s="248"/>
      <c r="G45" s="249"/>
      <c r="H45" s="249">
        <v>7.5</v>
      </c>
      <c r="I45" s="249"/>
      <c r="J45" s="248"/>
      <c r="K45" s="249"/>
      <c r="L45" s="248"/>
      <c r="M45" s="248"/>
      <c r="N45" s="250"/>
      <c r="O45" s="251"/>
      <c r="P45" s="252"/>
      <c r="Q45" s="253"/>
      <c r="R45" s="254"/>
      <c r="S45" s="253"/>
      <c r="T45" s="253"/>
      <c r="U45" s="253">
        <v>9.6</v>
      </c>
      <c r="V45" s="253"/>
      <c r="W45" s="253"/>
      <c r="X45" s="253"/>
      <c r="Y45" s="253"/>
      <c r="Z45" s="331"/>
      <c r="AA45" s="253"/>
      <c r="AB45" s="256"/>
      <c r="AC45" s="257"/>
      <c r="AD45" s="258"/>
      <c r="AE45" s="259"/>
      <c r="AF45" s="258"/>
      <c r="AG45" s="258"/>
      <c r="AH45" s="258">
        <v>7.5</v>
      </c>
      <c r="AI45" s="258">
        <v>14</v>
      </c>
      <c r="AJ45" s="260"/>
      <c r="AK45" s="260"/>
      <c r="AL45" s="260"/>
      <c r="AM45" s="258"/>
      <c r="AN45" s="261"/>
      <c r="AO45" s="262"/>
      <c r="AP45" s="263"/>
      <c r="AQ45" s="263"/>
      <c r="AR45" s="264"/>
      <c r="AS45" s="264">
        <v>9.4</v>
      </c>
      <c r="AT45" s="264"/>
      <c r="AU45" s="265">
        <v>10</v>
      </c>
      <c r="AV45" s="266"/>
      <c r="AW45" s="264"/>
      <c r="AX45" s="264"/>
      <c r="AY45" s="340"/>
      <c r="AZ45" s="58"/>
      <c r="BA45" s="267"/>
      <c r="BB45" s="268"/>
      <c r="BC45" s="269"/>
      <c r="BD45" s="269"/>
      <c r="BE45" s="270"/>
      <c r="BF45" s="270">
        <v>7.5</v>
      </c>
      <c r="BG45" s="270"/>
      <c r="BH45" s="271"/>
      <c r="BI45" s="268"/>
      <c r="BJ45" s="269"/>
      <c r="BK45" s="269"/>
      <c r="BL45" s="272"/>
      <c r="BM45" s="273"/>
      <c r="BN45" s="274"/>
      <c r="BO45" s="275"/>
      <c r="BP45" s="275"/>
      <c r="BQ45" s="276"/>
      <c r="BR45" s="276"/>
      <c r="BS45" s="276">
        <v>9.5</v>
      </c>
      <c r="BT45" s="276"/>
      <c r="BU45" s="276"/>
      <c r="BV45" s="276"/>
      <c r="BW45" s="276"/>
      <c r="BX45" s="276"/>
      <c r="BY45" s="341">
        <v>19.2</v>
      </c>
      <c r="BZ45" s="345"/>
      <c r="CA45" s="44"/>
      <c r="CB45" s="46"/>
      <c r="CC45" s="47"/>
      <c r="CD45" s="47"/>
      <c r="CE45" s="46">
        <v>5</v>
      </c>
      <c r="CF45" s="46">
        <v>7.5</v>
      </c>
      <c r="CG45" s="46"/>
      <c r="CH45" s="46"/>
      <c r="CI45" s="46"/>
      <c r="CJ45" s="46"/>
      <c r="CK45" s="46"/>
      <c r="CL45" s="46"/>
      <c r="CM45" s="57"/>
      <c r="CN45" s="278"/>
      <c r="CO45" s="279"/>
      <c r="CP45" s="263"/>
      <c r="CQ45" s="280"/>
      <c r="CR45" s="281"/>
      <c r="CS45" s="264">
        <v>9.4</v>
      </c>
      <c r="CT45" s="282"/>
      <c r="CU45" s="281">
        <v>9</v>
      </c>
      <c r="CV45" s="265"/>
      <c r="CW45" s="283"/>
      <c r="CX45" s="283"/>
      <c r="CY45" s="340"/>
      <c r="CZ45" s="58"/>
      <c r="DA45" s="284"/>
      <c r="DB45" s="285"/>
      <c r="DC45" s="286"/>
      <c r="DD45" s="285"/>
      <c r="DE45" s="287">
        <v>9</v>
      </c>
      <c r="DF45" s="285"/>
      <c r="DG45" s="285"/>
      <c r="DH45" s="285"/>
      <c r="DI45" s="332"/>
      <c r="DJ45" s="286"/>
      <c r="DK45" s="312"/>
      <c r="DL45" s="289"/>
      <c r="DM45" s="290"/>
      <c r="DN45" s="45"/>
      <c r="DO45" s="46"/>
      <c r="DP45" s="46"/>
      <c r="DQ45" s="46">
        <v>7.5</v>
      </c>
      <c r="DR45" s="46"/>
      <c r="DS45" s="46">
        <v>21</v>
      </c>
      <c r="DT45" s="46"/>
      <c r="DU45" s="46"/>
      <c r="DV45" s="47"/>
      <c r="DW45" s="47"/>
      <c r="DX45" s="48"/>
      <c r="DY45" s="57"/>
      <c r="DZ45" s="40">
        <f t="shared" si="4"/>
        <v>162.60000000000002</v>
      </c>
      <c r="EA45" s="51">
        <v>30</v>
      </c>
      <c r="EB45" s="42">
        <f t="shared" si="5"/>
        <v>4.878000000000001</v>
      </c>
      <c r="EC45" s="243"/>
      <c r="ED45" s="186"/>
      <c r="EE45" s="244"/>
      <c r="EF45" s="88"/>
      <c r="EG45" s="89"/>
      <c r="EH45" s="246"/>
    </row>
    <row r="46" spans="2:138" ht="18.399999999999999" customHeight="1" x14ac:dyDescent="0.25">
      <c r="B46" s="43" t="s">
        <v>62</v>
      </c>
      <c r="C46" s="435"/>
      <c r="D46" s="248"/>
      <c r="E46" s="248"/>
      <c r="F46" s="248"/>
      <c r="G46" s="249"/>
      <c r="H46" s="249">
        <v>3.6</v>
      </c>
      <c r="I46" s="249"/>
      <c r="J46" s="248"/>
      <c r="K46" s="249"/>
      <c r="L46" s="248"/>
      <c r="M46" s="248"/>
      <c r="N46" s="250"/>
      <c r="O46" s="251"/>
      <c r="P46" s="252"/>
      <c r="Q46" s="253"/>
      <c r="R46" s="254"/>
      <c r="S46" s="253"/>
      <c r="T46" s="253">
        <v>11.5</v>
      </c>
      <c r="U46" s="253">
        <v>7.2</v>
      </c>
      <c r="V46" s="253"/>
      <c r="W46" s="253"/>
      <c r="X46" s="253"/>
      <c r="Y46" s="253"/>
      <c r="Z46" s="253"/>
      <c r="AA46" s="253"/>
      <c r="AB46" s="256"/>
      <c r="AC46" s="257"/>
      <c r="AD46" s="258"/>
      <c r="AE46" s="259"/>
      <c r="AF46" s="258"/>
      <c r="AG46" s="258"/>
      <c r="AH46" s="258">
        <v>7.2</v>
      </c>
      <c r="AI46" s="258">
        <v>7</v>
      </c>
      <c r="AJ46" s="260"/>
      <c r="AK46" s="260"/>
      <c r="AL46" s="260"/>
      <c r="AM46" s="258"/>
      <c r="AN46" s="261"/>
      <c r="AO46" s="262"/>
      <c r="AP46" s="263"/>
      <c r="AQ46" s="263"/>
      <c r="AR46" s="264"/>
      <c r="AS46" s="264">
        <v>7.2</v>
      </c>
      <c r="AT46" s="264"/>
      <c r="AU46" s="300">
        <v>8.5</v>
      </c>
      <c r="AV46" s="266"/>
      <c r="AW46" s="264"/>
      <c r="AX46" s="264"/>
      <c r="AY46" s="264"/>
      <c r="AZ46" s="58"/>
      <c r="BA46" s="267"/>
      <c r="BB46" s="268"/>
      <c r="BC46" s="269"/>
      <c r="BD46" s="269"/>
      <c r="BE46" s="270"/>
      <c r="BF46" s="270">
        <v>3.6</v>
      </c>
      <c r="BG46" s="270"/>
      <c r="BH46" s="271"/>
      <c r="BI46" s="268"/>
      <c r="BJ46" s="269"/>
      <c r="BK46" s="269"/>
      <c r="BL46" s="272"/>
      <c r="BM46" s="273"/>
      <c r="BN46" s="274"/>
      <c r="BO46" s="275"/>
      <c r="BP46" s="275"/>
      <c r="BQ46" s="276"/>
      <c r="BR46" s="276"/>
      <c r="BS46" s="276">
        <v>7</v>
      </c>
      <c r="BT46" s="276"/>
      <c r="BU46" s="276">
        <v>5</v>
      </c>
      <c r="BV46" s="276"/>
      <c r="BW46" s="276"/>
      <c r="BX46" s="276"/>
      <c r="BY46" s="276"/>
      <c r="BZ46" s="345"/>
      <c r="CA46" s="44"/>
      <c r="CB46" s="46"/>
      <c r="CC46" s="47"/>
      <c r="CD46" s="47"/>
      <c r="CE46" s="46"/>
      <c r="CF46" s="46">
        <v>8.3000000000000007</v>
      </c>
      <c r="CG46" s="46"/>
      <c r="CH46" s="46"/>
      <c r="CI46" s="46"/>
      <c r="CJ46" s="46"/>
      <c r="CK46" s="46"/>
      <c r="CL46" s="46"/>
      <c r="CM46" s="57"/>
      <c r="CN46" s="278"/>
      <c r="CO46" s="301"/>
      <c r="CP46" s="263"/>
      <c r="CQ46" s="302"/>
      <c r="CR46" s="281"/>
      <c r="CS46" s="264">
        <v>7.2</v>
      </c>
      <c r="CT46" s="282"/>
      <c r="CU46" s="281">
        <v>9</v>
      </c>
      <c r="CV46" s="300"/>
      <c r="CW46" s="303"/>
      <c r="CX46" s="303"/>
      <c r="CY46" s="264"/>
      <c r="CZ46" s="58"/>
      <c r="DA46" s="284"/>
      <c r="DB46" s="285"/>
      <c r="DC46" s="286"/>
      <c r="DD46" s="285"/>
      <c r="DE46" s="287">
        <v>8.6</v>
      </c>
      <c r="DF46" s="285">
        <v>12</v>
      </c>
      <c r="DG46" s="285"/>
      <c r="DH46" s="285"/>
      <c r="DI46" s="285"/>
      <c r="DJ46" s="286"/>
      <c r="DK46" s="285"/>
      <c r="DL46" s="289"/>
      <c r="DM46" s="290"/>
      <c r="DN46" s="45"/>
      <c r="DO46" s="46"/>
      <c r="DP46" s="46"/>
      <c r="DQ46" s="46">
        <v>7.2</v>
      </c>
      <c r="DR46" s="46"/>
      <c r="DS46" s="46">
        <v>8</v>
      </c>
      <c r="DT46" s="46"/>
      <c r="DU46" s="46"/>
      <c r="DV46" s="47"/>
      <c r="DW46" s="47"/>
      <c r="DX46" s="48"/>
      <c r="DY46" s="57"/>
      <c r="DZ46" s="40">
        <f t="shared" si="4"/>
        <v>128.10000000000002</v>
      </c>
      <c r="EA46" s="51">
        <v>70</v>
      </c>
      <c r="EB46" s="42">
        <f t="shared" si="5"/>
        <v>8.9670000000000023</v>
      </c>
      <c r="EC46" s="243">
        <v>1350</v>
      </c>
      <c r="ED46" s="314">
        <f>DZ44+DZ45+DZ46+DZ47+DZ48+DZ49+DZ50+DZ51+DZ52+AVERAGE(DZ44:DZ51)</f>
        <v>1135.6875</v>
      </c>
      <c r="EE46" s="244">
        <f>ED46/EC46%</f>
        <v>84.125</v>
      </c>
      <c r="EF46" s="88"/>
      <c r="EG46" s="89"/>
      <c r="EH46" s="246"/>
    </row>
    <row r="47" spans="2:138" ht="18.399999999999999" customHeight="1" x14ac:dyDescent="0.25">
      <c r="B47" s="43" t="s">
        <v>63</v>
      </c>
      <c r="C47" s="435"/>
      <c r="D47" s="248"/>
      <c r="E47" s="248"/>
      <c r="F47" s="248"/>
      <c r="G47" s="249"/>
      <c r="H47" s="249"/>
      <c r="I47" s="249"/>
      <c r="J47" s="248"/>
      <c r="K47" s="249"/>
      <c r="L47" s="248"/>
      <c r="M47" s="248"/>
      <c r="N47" s="250"/>
      <c r="O47" s="251"/>
      <c r="P47" s="252"/>
      <c r="Q47" s="253"/>
      <c r="R47" s="255"/>
      <c r="S47" s="253"/>
      <c r="T47" s="253"/>
      <c r="U47" s="253"/>
      <c r="V47" s="253"/>
      <c r="W47" s="253"/>
      <c r="X47" s="253"/>
      <c r="Y47" s="253"/>
      <c r="Z47" s="195"/>
      <c r="AA47" s="253"/>
      <c r="AB47" s="256"/>
      <c r="AC47" s="257"/>
      <c r="AD47" s="258"/>
      <c r="AE47" s="259"/>
      <c r="AF47" s="258"/>
      <c r="AG47" s="258">
        <v>48.6</v>
      </c>
      <c r="AH47" s="258"/>
      <c r="AI47" s="258"/>
      <c r="AJ47" s="260"/>
      <c r="AK47" s="260"/>
      <c r="AL47" s="260"/>
      <c r="AM47" s="258"/>
      <c r="AN47" s="261"/>
      <c r="AO47" s="262"/>
      <c r="AP47" s="263"/>
      <c r="AQ47" s="263"/>
      <c r="AR47" s="264"/>
      <c r="AS47" s="264">
        <v>30</v>
      </c>
      <c r="AT47" s="264"/>
      <c r="AU47" s="265"/>
      <c r="AV47" s="266"/>
      <c r="AW47" s="264"/>
      <c r="AX47" s="264"/>
      <c r="AY47" s="264"/>
      <c r="AZ47" s="58"/>
      <c r="BA47" s="267"/>
      <c r="BB47" s="268"/>
      <c r="BC47" s="269"/>
      <c r="BD47" s="269"/>
      <c r="BE47" s="270"/>
      <c r="BF47" s="270"/>
      <c r="BG47" s="270"/>
      <c r="BH47" s="271"/>
      <c r="BI47" s="268"/>
      <c r="BJ47" s="269"/>
      <c r="BK47" s="269"/>
      <c r="BL47" s="272"/>
      <c r="BM47" s="273"/>
      <c r="BN47" s="274"/>
      <c r="BO47" s="275"/>
      <c r="BP47" s="275"/>
      <c r="BQ47" s="276"/>
      <c r="BR47" s="276"/>
      <c r="BS47" s="276"/>
      <c r="BT47" s="276"/>
      <c r="BU47" s="276"/>
      <c r="BV47" s="276"/>
      <c r="BW47" s="276"/>
      <c r="BX47" s="276"/>
      <c r="BY47" s="276"/>
      <c r="BZ47" s="345"/>
      <c r="CA47" s="44"/>
      <c r="CB47" s="46"/>
      <c r="CC47" s="47"/>
      <c r="CD47" s="47"/>
      <c r="CE47" s="46"/>
      <c r="CF47" s="46">
        <v>48.75</v>
      </c>
      <c r="CG47" s="46"/>
      <c r="CH47" s="46"/>
      <c r="CI47" s="46"/>
      <c r="CJ47" s="46"/>
      <c r="CK47" s="46"/>
      <c r="CL47" s="46"/>
      <c r="CM47" s="57"/>
      <c r="CN47" s="278"/>
      <c r="CO47" s="279"/>
      <c r="CP47" s="263"/>
      <c r="CQ47" s="280"/>
      <c r="CR47" s="281"/>
      <c r="CS47" s="264">
        <v>30</v>
      </c>
      <c r="CT47" s="282"/>
      <c r="CU47" s="281"/>
      <c r="CV47" s="265"/>
      <c r="CW47" s="283"/>
      <c r="CX47" s="283"/>
      <c r="CY47" s="264"/>
      <c r="CZ47" s="58"/>
      <c r="DA47" s="284"/>
      <c r="DB47" s="285"/>
      <c r="DC47" s="286"/>
      <c r="DD47" s="285"/>
      <c r="DE47" s="287"/>
      <c r="DF47" s="285"/>
      <c r="DG47" s="285"/>
      <c r="DH47" s="285"/>
      <c r="DI47" s="239"/>
      <c r="DJ47" s="286"/>
      <c r="DK47" s="239"/>
      <c r="DL47" s="289"/>
      <c r="DM47" s="290"/>
      <c r="DN47" s="45"/>
      <c r="DO47" s="46"/>
      <c r="DP47" s="46"/>
      <c r="DQ47" s="46"/>
      <c r="DR47" s="46"/>
      <c r="DS47" s="46"/>
      <c r="DT47" s="46"/>
      <c r="DU47" s="46"/>
      <c r="DV47" s="47"/>
      <c r="DW47" s="47"/>
      <c r="DX47" s="48"/>
      <c r="DY47" s="57"/>
      <c r="DZ47" s="40">
        <f t="shared" si="4"/>
        <v>157.35</v>
      </c>
      <c r="EA47" s="51">
        <v>27</v>
      </c>
      <c r="EB47" s="42">
        <f t="shared" si="5"/>
        <v>4.2484500000000001</v>
      </c>
      <c r="EC47" s="243"/>
      <c r="ED47" s="186"/>
      <c r="EE47" s="244"/>
      <c r="EF47" s="88"/>
      <c r="EG47" s="89"/>
      <c r="EH47" s="246"/>
    </row>
    <row r="48" spans="2:138" ht="18.399999999999999" customHeight="1" x14ac:dyDescent="0.25">
      <c r="B48" s="43" t="s">
        <v>64</v>
      </c>
      <c r="C48" s="435"/>
      <c r="D48" s="248"/>
      <c r="E48" s="248"/>
      <c r="F48" s="248"/>
      <c r="G48" s="249"/>
      <c r="H48" s="249"/>
      <c r="I48" s="249"/>
      <c r="J48" s="248"/>
      <c r="K48" s="249"/>
      <c r="L48" s="248"/>
      <c r="M48" s="248"/>
      <c r="N48" s="250"/>
      <c r="O48" s="251"/>
      <c r="P48" s="252"/>
      <c r="Q48" s="253"/>
      <c r="R48" s="255"/>
      <c r="S48" s="253"/>
      <c r="T48" s="253"/>
      <c r="U48" s="253"/>
      <c r="V48" s="253"/>
      <c r="W48" s="253"/>
      <c r="X48" s="253"/>
      <c r="Y48" s="253"/>
      <c r="Z48" s="305"/>
      <c r="AA48" s="253"/>
      <c r="AB48" s="256"/>
      <c r="AC48" s="257"/>
      <c r="AD48" s="258"/>
      <c r="AE48" s="259"/>
      <c r="AF48" s="258"/>
      <c r="AG48" s="258"/>
      <c r="AH48" s="258"/>
      <c r="AI48" s="258"/>
      <c r="AJ48" s="260"/>
      <c r="AK48" s="260"/>
      <c r="AL48" s="260"/>
      <c r="AM48" s="258"/>
      <c r="AN48" s="261"/>
      <c r="AO48" s="262"/>
      <c r="AP48" s="263"/>
      <c r="AQ48" s="263"/>
      <c r="AR48" s="264"/>
      <c r="AS48" s="264"/>
      <c r="AT48" s="264"/>
      <c r="AU48" s="294"/>
      <c r="AV48" s="266"/>
      <c r="AW48" s="264"/>
      <c r="AX48" s="264"/>
      <c r="AY48" s="264"/>
      <c r="AZ48" s="58"/>
      <c r="BA48" s="267"/>
      <c r="BB48" s="268"/>
      <c r="BC48" s="269"/>
      <c r="BD48" s="269"/>
      <c r="BE48" s="270"/>
      <c r="BF48" s="270"/>
      <c r="BG48" s="270"/>
      <c r="BH48" s="271"/>
      <c r="BI48" s="268"/>
      <c r="BJ48" s="269"/>
      <c r="BK48" s="269"/>
      <c r="BL48" s="272"/>
      <c r="BM48" s="273"/>
      <c r="BN48" s="274"/>
      <c r="BO48" s="275"/>
      <c r="BP48" s="275"/>
      <c r="BQ48" s="276"/>
      <c r="BR48" s="276">
        <v>33</v>
      </c>
      <c r="BS48" s="276"/>
      <c r="BT48" s="276"/>
      <c r="BU48" s="276"/>
      <c r="BV48" s="276"/>
      <c r="BW48" s="276"/>
      <c r="BX48" s="276"/>
      <c r="BY48" s="276"/>
      <c r="BZ48" s="345"/>
      <c r="CA48" s="44"/>
      <c r="CB48" s="46"/>
      <c r="CC48" s="47"/>
      <c r="CD48" s="47"/>
      <c r="CE48" s="46"/>
      <c r="CF48" s="46"/>
      <c r="CG48" s="46"/>
      <c r="CH48" s="46"/>
      <c r="CI48" s="46"/>
      <c r="CJ48" s="46"/>
      <c r="CK48" s="46"/>
      <c r="CL48" s="46"/>
      <c r="CM48" s="57"/>
      <c r="CN48" s="278"/>
      <c r="CO48" s="296"/>
      <c r="CP48" s="263"/>
      <c r="CQ48" s="297"/>
      <c r="CR48" s="281"/>
      <c r="CS48" s="264"/>
      <c r="CT48" s="282"/>
      <c r="CU48" s="281"/>
      <c r="CV48" s="294"/>
      <c r="CW48" s="298"/>
      <c r="CX48" s="298"/>
      <c r="CY48" s="264"/>
      <c r="CZ48" s="58"/>
      <c r="DA48" s="284"/>
      <c r="DB48" s="285"/>
      <c r="DC48" s="286"/>
      <c r="DD48" s="285"/>
      <c r="DE48" s="287"/>
      <c r="DF48" s="285"/>
      <c r="DG48" s="285"/>
      <c r="DH48" s="285"/>
      <c r="DI48" s="336"/>
      <c r="DJ48" s="286"/>
      <c r="DK48" s="304"/>
      <c r="DL48" s="289"/>
      <c r="DM48" s="290"/>
      <c r="DN48" s="45"/>
      <c r="DO48" s="46"/>
      <c r="DP48" s="46"/>
      <c r="DQ48" s="46"/>
      <c r="DR48" s="46"/>
      <c r="DS48" s="46"/>
      <c r="DT48" s="46"/>
      <c r="DU48" s="46"/>
      <c r="DV48" s="47"/>
      <c r="DW48" s="47"/>
      <c r="DX48" s="48"/>
      <c r="DY48" s="57"/>
      <c r="DZ48" s="40">
        <f t="shared" si="4"/>
        <v>33</v>
      </c>
      <c r="EA48" s="51">
        <v>162.5</v>
      </c>
      <c r="EB48" s="42">
        <f t="shared" si="5"/>
        <v>5.3624999999999998</v>
      </c>
      <c r="EC48" s="243"/>
      <c r="ED48" s="186"/>
      <c r="EE48" s="244"/>
      <c r="EF48" s="88"/>
      <c r="EG48" s="89"/>
      <c r="EH48" s="246"/>
    </row>
    <row r="49" spans="2:138" ht="18.399999999999999" customHeight="1" x14ac:dyDescent="0.25">
      <c r="B49" s="43" t="s">
        <v>65</v>
      </c>
      <c r="C49" s="435"/>
      <c r="D49" s="248"/>
      <c r="E49" s="248"/>
      <c r="F49" s="248"/>
      <c r="G49" s="249"/>
      <c r="H49" s="249"/>
      <c r="I49" s="292"/>
      <c r="J49" s="248"/>
      <c r="K49" s="249"/>
      <c r="L49" s="248"/>
      <c r="M49" s="248"/>
      <c r="N49" s="250"/>
      <c r="O49" s="251"/>
      <c r="P49" s="252"/>
      <c r="Q49" s="253"/>
      <c r="R49" s="255"/>
      <c r="S49" s="253"/>
      <c r="T49" s="253"/>
      <c r="U49" s="253"/>
      <c r="V49" s="293"/>
      <c r="W49" s="253"/>
      <c r="X49" s="253"/>
      <c r="Y49" s="253"/>
      <c r="Z49" s="253"/>
      <c r="AA49" s="253"/>
      <c r="AB49" s="256"/>
      <c r="AC49" s="257"/>
      <c r="AD49" s="258"/>
      <c r="AE49" s="259"/>
      <c r="AF49" s="258"/>
      <c r="AG49" s="258"/>
      <c r="AH49" s="258">
        <v>6.75</v>
      </c>
      <c r="AI49" s="258"/>
      <c r="AJ49" s="260"/>
      <c r="AK49" s="260"/>
      <c r="AL49" s="260"/>
      <c r="AM49" s="258"/>
      <c r="AN49" s="261"/>
      <c r="AO49" s="262"/>
      <c r="AP49" s="263"/>
      <c r="AQ49" s="263"/>
      <c r="AR49" s="264"/>
      <c r="AS49" s="264"/>
      <c r="AT49" s="264"/>
      <c r="AU49" s="265"/>
      <c r="AV49" s="266"/>
      <c r="AW49" s="264"/>
      <c r="AX49" s="264"/>
      <c r="AY49" s="264"/>
      <c r="AZ49" s="58"/>
      <c r="BA49" s="267"/>
      <c r="BB49" s="268"/>
      <c r="BC49" s="269"/>
      <c r="BD49" s="269"/>
      <c r="BE49" s="270"/>
      <c r="BF49" s="270"/>
      <c r="BG49" s="295"/>
      <c r="BH49" s="271"/>
      <c r="BI49" s="268"/>
      <c r="BJ49" s="269"/>
      <c r="BK49" s="269"/>
      <c r="BL49" s="272"/>
      <c r="BM49" s="273"/>
      <c r="BN49" s="274"/>
      <c r="BO49" s="275"/>
      <c r="BP49" s="275"/>
      <c r="BQ49" s="276"/>
      <c r="BR49" s="276"/>
      <c r="BS49" s="276"/>
      <c r="BT49" s="276"/>
      <c r="BU49" s="276"/>
      <c r="BV49" s="276"/>
      <c r="BW49" s="276"/>
      <c r="BX49" s="276"/>
      <c r="BY49" s="276"/>
      <c r="BZ49" s="345"/>
      <c r="CA49" s="44"/>
      <c r="CB49" s="46"/>
      <c r="CC49" s="47"/>
      <c r="CD49" s="47"/>
      <c r="CE49" s="46"/>
      <c r="CF49" s="46"/>
      <c r="CG49" s="46"/>
      <c r="CH49" s="53"/>
      <c r="CI49" s="46"/>
      <c r="CJ49" s="46"/>
      <c r="CK49" s="46"/>
      <c r="CL49" s="46"/>
      <c r="CM49" s="57"/>
      <c r="CN49" s="278"/>
      <c r="CO49" s="279"/>
      <c r="CP49" s="263"/>
      <c r="CQ49" s="280"/>
      <c r="CR49" s="281"/>
      <c r="CS49" s="264"/>
      <c r="CT49" s="282"/>
      <c r="CU49" s="281"/>
      <c r="CV49" s="265"/>
      <c r="CW49" s="283"/>
      <c r="CX49" s="283"/>
      <c r="CY49" s="264"/>
      <c r="CZ49" s="58"/>
      <c r="DA49" s="284"/>
      <c r="DB49" s="285"/>
      <c r="DC49" s="286"/>
      <c r="DD49" s="285"/>
      <c r="DE49" s="287"/>
      <c r="DF49" s="285"/>
      <c r="DG49" s="285"/>
      <c r="DH49" s="285"/>
      <c r="DI49" s="285"/>
      <c r="DJ49" s="286"/>
      <c r="DK49" s="285"/>
      <c r="DL49" s="289"/>
      <c r="DM49" s="290"/>
      <c r="DN49" s="45"/>
      <c r="DO49" s="46"/>
      <c r="DP49" s="46"/>
      <c r="DQ49" s="46"/>
      <c r="DR49" s="46"/>
      <c r="DS49" s="46"/>
      <c r="DT49" s="53"/>
      <c r="DU49" s="46"/>
      <c r="DV49" s="47"/>
      <c r="DW49" s="47"/>
      <c r="DX49" s="48"/>
      <c r="DY49" s="57"/>
      <c r="DZ49" s="40">
        <f t="shared" si="4"/>
        <v>6.75</v>
      </c>
      <c r="EA49" s="51">
        <v>138.46</v>
      </c>
      <c r="EB49" s="42">
        <f t="shared" si="5"/>
        <v>0.93460500000000002</v>
      </c>
      <c r="EC49" s="243"/>
      <c r="ED49" s="186"/>
      <c r="EE49" s="244"/>
      <c r="EF49" s="88"/>
      <c r="EG49" s="89"/>
      <c r="EH49" s="246"/>
    </row>
    <row r="50" spans="2:138" ht="18.399999999999999" customHeight="1" x14ac:dyDescent="0.25">
      <c r="B50" s="43" t="s">
        <v>181</v>
      </c>
      <c r="C50" s="435"/>
      <c r="D50" s="248"/>
      <c r="E50" s="248"/>
      <c r="F50" s="248"/>
      <c r="G50" s="249">
        <v>47</v>
      </c>
      <c r="H50" s="249"/>
      <c r="I50" s="349"/>
      <c r="J50" s="248"/>
      <c r="K50" s="249"/>
      <c r="L50" s="248"/>
      <c r="M50" s="248"/>
      <c r="N50" s="250"/>
      <c r="O50" s="251"/>
      <c r="P50" s="252"/>
      <c r="Q50" s="253"/>
      <c r="R50" s="255"/>
      <c r="S50" s="253"/>
      <c r="T50" s="253">
        <v>33.9</v>
      </c>
      <c r="U50" s="253"/>
      <c r="V50" s="350"/>
      <c r="W50" s="253"/>
      <c r="X50" s="253"/>
      <c r="Y50" s="253"/>
      <c r="Z50" s="195"/>
      <c r="AA50" s="253"/>
      <c r="AB50" s="256"/>
      <c r="AC50" s="257"/>
      <c r="AD50" s="258"/>
      <c r="AE50" s="259"/>
      <c r="AF50" s="258"/>
      <c r="AG50" s="258"/>
      <c r="AH50" s="258"/>
      <c r="AI50" s="258"/>
      <c r="AJ50" s="260"/>
      <c r="AK50" s="260"/>
      <c r="AL50" s="260"/>
      <c r="AM50" s="258"/>
      <c r="AN50" s="261"/>
      <c r="AO50" s="262"/>
      <c r="AP50" s="263"/>
      <c r="AQ50" s="263"/>
      <c r="AR50" s="264"/>
      <c r="AS50" s="264"/>
      <c r="AT50" s="264"/>
      <c r="AU50" s="300"/>
      <c r="AV50" s="266"/>
      <c r="AW50" s="264"/>
      <c r="AX50" s="264"/>
      <c r="AY50" s="264"/>
      <c r="AZ50" s="58"/>
      <c r="BA50" s="267"/>
      <c r="BB50" s="268"/>
      <c r="BC50" s="269"/>
      <c r="BD50" s="269"/>
      <c r="BE50" s="270">
        <v>47</v>
      </c>
      <c r="BF50" s="270"/>
      <c r="BG50" s="351"/>
      <c r="BH50" s="271"/>
      <c r="BI50" s="268"/>
      <c r="BJ50" s="269"/>
      <c r="BK50" s="269"/>
      <c r="BL50" s="272"/>
      <c r="BM50" s="273"/>
      <c r="BN50" s="274"/>
      <c r="BO50" s="275"/>
      <c r="BP50" s="275"/>
      <c r="BQ50" s="276"/>
      <c r="BR50" s="276"/>
      <c r="BS50" s="276"/>
      <c r="BT50" s="276"/>
      <c r="BU50" s="276"/>
      <c r="BV50" s="276"/>
      <c r="BW50" s="276"/>
      <c r="BX50" s="276"/>
      <c r="BY50" s="276"/>
      <c r="BZ50" s="345"/>
      <c r="CA50" s="44"/>
      <c r="CB50" s="46"/>
      <c r="CC50" s="47"/>
      <c r="CD50" s="47"/>
      <c r="CE50" s="46"/>
      <c r="CF50" s="46"/>
      <c r="CG50" s="46"/>
      <c r="CH50" s="59"/>
      <c r="CI50" s="46"/>
      <c r="CJ50" s="46"/>
      <c r="CK50" s="46"/>
      <c r="CL50" s="46"/>
      <c r="CM50" s="57"/>
      <c r="CN50" s="278"/>
      <c r="CO50" s="301"/>
      <c r="CP50" s="263"/>
      <c r="CQ50" s="302"/>
      <c r="CR50" s="281"/>
      <c r="CS50" s="264"/>
      <c r="CT50" s="282"/>
      <c r="CU50" s="281"/>
      <c r="CV50" s="300"/>
      <c r="CW50" s="303"/>
      <c r="CX50" s="303"/>
      <c r="CY50" s="264"/>
      <c r="CZ50" s="58"/>
      <c r="DA50" s="284"/>
      <c r="DB50" s="285"/>
      <c r="DC50" s="286"/>
      <c r="DD50" s="285"/>
      <c r="DE50" s="287"/>
      <c r="DF50" s="285"/>
      <c r="DG50" s="285">
        <v>47</v>
      </c>
      <c r="DH50" s="285"/>
      <c r="DI50" s="239"/>
      <c r="DJ50" s="286"/>
      <c r="DK50" s="239"/>
      <c r="DL50" s="289"/>
      <c r="DM50" s="290"/>
      <c r="DN50" s="45"/>
      <c r="DO50" s="46"/>
      <c r="DP50" s="46"/>
      <c r="DQ50" s="46"/>
      <c r="DR50" s="46"/>
      <c r="DS50" s="46"/>
      <c r="DT50" s="59"/>
      <c r="DU50" s="46"/>
      <c r="DV50" s="47"/>
      <c r="DW50" s="47"/>
      <c r="DX50" s="48"/>
      <c r="DY50" s="57"/>
      <c r="DZ50" s="40">
        <f t="shared" si="4"/>
        <v>174.9</v>
      </c>
      <c r="EA50" s="51">
        <v>100</v>
      </c>
      <c r="EB50" s="42">
        <f t="shared" si="5"/>
        <v>17.489999999999998</v>
      </c>
      <c r="EC50" s="243"/>
      <c r="ED50" s="186"/>
      <c r="EE50" s="244"/>
      <c r="EF50" s="88"/>
      <c r="EG50" s="89"/>
      <c r="EH50" s="246"/>
    </row>
    <row r="51" spans="2:138" ht="18.399999999999999" customHeight="1" x14ac:dyDescent="0.25">
      <c r="B51" s="43" t="s">
        <v>67</v>
      </c>
      <c r="C51" s="435"/>
      <c r="D51" s="248"/>
      <c r="E51" s="248"/>
      <c r="F51" s="248"/>
      <c r="G51" s="249"/>
      <c r="H51" s="249"/>
      <c r="I51" s="250"/>
      <c r="J51" s="248"/>
      <c r="K51" s="249"/>
      <c r="L51" s="248"/>
      <c r="M51" s="248"/>
      <c r="N51" s="352"/>
      <c r="O51" s="251"/>
      <c r="P51" s="252"/>
      <c r="Q51" s="253"/>
      <c r="R51" s="255"/>
      <c r="S51" s="253"/>
      <c r="T51" s="253"/>
      <c r="U51" s="253"/>
      <c r="V51" s="353"/>
      <c r="W51" s="253"/>
      <c r="X51" s="253"/>
      <c r="Y51" s="253"/>
      <c r="Z51" s="305"/>
      <c r="AA51" s="253"/>
      <c r="AB51" s="256"/>
      <c r="AC51" s="257"/>
      <c r="AD51" s="258"/>
      <c r="AE51" s="259"/>
      <c r="AF51" s="258"/>
      <c r="AG51" s="258"/>
      <c r="AH51" s="258"/>
      <c r="AI51" s="258"/>
      <c r="AJ51" s="260"/>
      <c r="AK51" s="260"/>
      <c r="AL51" s="260"/>
      <c r="AM51" s="258"/>
      <c r="AN51" s="261"/>
      <c r="AO51" s="262"/>
      <c r="AP51" s="263"/>
      <c r="AQ51" s="263"/>
      <c r="AR51" s="264"/>
      <c r="AS51" s="264"/>
      <c r="AT51" s="264">
        <v>42.6</v>
      </c>
      <c r="AU51" s="318"/>
      <c r="AV51" s="266"/>
      <c r="AW51" s="264"/>
      <c r="AX51" s="264"/>
      <c r="AY51" s="264"/>
      <c r="AZ51" s="58"/>
      <c r="BA51" s="267"/>
      <c r="BB51" s="268"/>
      <c r="BC51" s="269"/>
      <c r="BD51" s="269"/>
      <c r="BE51" s="270"/>
      <c r="BF51" s="270"/>
      <c r="BG51" s="354"/>
      <c r="BH51" s="271"/>
      <c r="BI51" s="268"/>
      <c r="BJ51" s="269"/>
      <c r="BK51" s="269"/>
      <c r="BL51" s="355"/>
      <c r="BM51" s="273"/>
      <c r="BN51" s="274"/>
      <c r="BO51" s="275"/>
      <c r="BP51" s="275"/>
      <c r="BQ51" s="276"/>
      <c r="BR51" s="276"/>
      <c r="BS51" s="276"/>
      <c r="BT51" s="276"/>
      <c r="BU51" s="276"/>
      <c r="BV51" s="276"/>
      <c r="BW51" s="276"/>
      <c r="BX51" s="276"/>
      <c r="BY51" s="276"/>
      <c r="BZ51" s="345"/>
      <c r="CA51" s="44"/>
      <c r="CB51" s="46"/>
      <c r="CC51" s="47"/>
      <c r="CD51" s="47"/>
      <c r="CE51" s="46"/>
      <c r="CF51" s="46"/>
      <c r="CG51" s="46"/>
      <c r="CH51" s="48"/>
      <c r="CI51" s="46"/>
      <c r="CJ51" s="46"/>
      <c r="CK51" s="46"/>
      <c r="CL51" s="46"/>
      <c r="CM51" s="57"/>
      <c r="CN51" s="278"/>
      <c r="CO51" s="319"/>
      <c r="CP51" s="263"/>
      <c r="CQ51" s="320"/>
      <c r="CR51" s="281">
        <v>42.6</v>
      </c>
      <c r="CS51" s="264"/>
      <c r="CT51" s="282"/>
      <c r="CU51" s="281"/>
      <c r="CV51" s="318"/>
      <c r="CW51" s="321"/>
      <c r="CX51" s="321"/>
      <c r="CY51" s="264"/>
      <c r="CZ51" s="58"/>
      <c r="DA51" s="284"/>
      <c r="DB51" s="285"/>
      <c r="DC51" s="286"/>
      <c r="DD51" s="285"/>
      <c r="DE51" s="287"/>
      <c r="DF51" s="285"/>
      <c r="DG51" s="285"/>
      <c r="DH51" s="285"/>
      <c r="DI51" s="336"/>
      <c r="DJ51" s="286"/>
      <c r="DK51" s="304"/>
      <c r="DL51" s="289"/>
      <c r="DM51" s="290"/>
      <c r="DN51" s="45"/>
      <c r="DO51" s="46"/>
      <c r="DP51" s="46"/>
      <c r="DQ51" s="46"/>
      <c r="DR51" s="46">
        <v>42.6</v>
      </c>
      <c r="DS51" s="46"/>
      <c r="DT51" s="48"/>
      <c r="DU51" s="46"/>
      <c r="DV51" s="47"/>
      <c r="DW51" s="47"/>
      <c r="DX51" s="60"/>
      <c r="DY51" s="57"/>
      <c r="DZ51" s="40">
        <f t="shared" si="4"/>
        <v>127.80000000000001</v>
      </c>
      <c r="EA51" s="51">
        <v>70</v>
      </c>
      <c r="EB51" s="42">
        <f t="shared" si="5"/>
        <v>8.9459999999999997</v>
      </c>
      <c r="EC51" s="243"/>
      <c r="ED51" s="186"/>
      <c r="EE51" s="244"/>
      <c r="EF51" s="88"/>
      <c r="EG51" s="89"/>
      <c r="EH51" s="246"/>
    </row>
    <row r="52" spans="2:138" ht="18.399999999999999" customHeight="1" x14ac:dyDescent="0.25">
      <c r="B52" s="43" t="s">
        <v>68</v>
      </c>
      <c r="C52" s="435"/>
      <c r="D52" s="248"/>
      <c r="E52" s="248"/>
      <c r="F52" s="248"/>
      <c r="G52" s="249"/>
      <c r="H52" s="249"/>
      <c r="I52" s="356"/>
      <c r="J52" s="248"/>
      <c r="K52" s="249"/>
      <c r="L52" s="248"/>
      <c r="M52" s="248"/>
      <c r="N52" s="357"/>
      <c r="O52" s="251"/>
      <c r="P52" s="252"/>
      <c r="Q52" s="253"/>
      <c r="R52" s="255"/>
      <c r="S52" s="253"/>
      <c r="T52" s="253"/>
      <c r="U52" s="253"/>
      <c r="V52" s="358"/>
      <c r="W52" s="253"/>
      <c r="X52" s="253"/>
      <c r="Y52" s="253"/>
      <c r="Z52" s="253"/>
      <c r="AA52" s="253"/>
      <c r="AB52" s="256"/>
      <c r="AC52" s="257"/>
      <c r="AD52" s="258"/>
      <c r="AE52" s="259"/>
      <c r="AF52" s="258"/>
      <c r="AG52" s="258"/>
      <c r="AH52" s="258"/>
      <c r="AI52" s="258"/>
      <c r="AJ52" s="260"/>
      <c r="AK52" s="260"/>
      <c r="AL52" s="260"/>
      <c r="AM52" s="258"/>
      <c r="AN52" s="261"/>
      <c r="AO52" s="262"/>
      <c r="AP52" s="263"/>
      <c r="AQ52" s="263"/>
      <c r="AR52" s="264"/>
      <c r="AS52" s="264"/>
      <c r="AT52" s="264"/>
      <c r="AU52" s="318"/>
      <c r="AV52" s="266"/>
      <c r="AW52" s="264"/>
      <c r="AX52" s="264"/>
      <c r="AY52" s="264"/>
      <c r="AZ52" s="58"/>
      <c r="BA52" s="267"/>
      <c r="BB52" s="268"/>
      <c r="BC52" s="269"/>
      <c r="BD52" s="269"/>
      <c r="BE52" s="270"/>
      <c r="BF52" s="270"/>
      <c r="BG52" s="359"/>
      <c r="BH52" s="271"/>
      <c r="BI52" s="268"/>
      <c r="BJ52" s="269"/>
      <c r="BK52" s="269"/>
      <c r="BL52" s="272"/>
      <c r="BM52" s="273"/>
      <c r="BN52" s="274">
        <v>9</v>
      </c>
      <c r="BO52" s="275"/>
      <c r="BP52" s="275"/>
      <c r="BQ52" s="276"/>
      <c r="BR52" s="276"/>
      <c r="BS52" s="276"/>
      <c r="BT52" s="276"/>
      <c r="BU52" s="276"/>
      <c r="BV52" s="276"/>
      <c r="BW52" s="276"/>
      <c r="BX52" s="276"/>
      <c r="BY52" s="276"/>
      <c r="BZ52" s="345"/>
      <c r="CA52" s="44"/>
      <c r="CB52" s="46"/>
      <c r="CC52" s="47"/>
      <c r="CD52" s="47"/>
      <c r="CE52" s="46"/>
      <c r="CF52" s="46"/>
      <c r="CG52" s="46"/>
      <c r="CH52" s="61"/>
      <c r="CI52" s="46"/>
      <c r="CJ52" s="46"/>
      <c r="CK52" s="46"/>
      <c r="CL52" s="46"/>
      <c r="CM52" s="57"/>
      <c r="CN52" s="278"/>
      <c r="CO52" s="319"/>
      <c r="CP52" s="263"/>
      <c r="CQ52" s="320"/>
      <c r="CR52" s="281"/>
      <c r="CS52" s="264"/>
      <c r="CT52" s="282"/>
      <c r="CU52" s="281"/>
      <c r="CV52" s="318"/>
      <c r="CW52" s="321"/>
      <c r="CX52" s="321"/>
      <c r="CY52" s="264"/>
      <c r="CZ52" s="58"/>
      <c r="DA52" s="284"/>
      <c r="DB52" s="285"/>
      <c r="DC52" s="286"/>
      <c r="DD52" s="285"/>
      <c r="DE52" s="287"/>
      <c r="DF52" s="285"/>
      <c r="DG52" s="285"/>
      <c r="DH52" s="285"/>
      <c r="DI52" s="285"/>
      <c r="DJ52" s="286"/>
      <c r="DK52" s="285"/>
      <c r="DL52" s="289"/>
      <c r="DM52" s="290"/>
      <c r="DN52" s="45"/>
      <c r="DO52" s="46"/>
      <c r="DP52" s="46"/>
      <c r="DQ52" s="46"/>
      <c r="DR52" s="46"/>
      <c r="DS52" s="46"/>
      <c r="DT52" s="61"/>
      <c r="DU52" s="46"/>
      <c r="DV52" s="47"/>
      <c r="DW52" s="47"/>
      <c r="DX52" s="48"/>
      <c r="DY52" s="57"/>
      <c r="DZ52" s="40">
        <f t="shared" si="4"/>
        <v>9</v>
      </c>
      <c r="EA52" s="51">
        <v>38</v>
      </c>
      <c r="EB52" s="42">
        <f t="shared" si="5"/>
        <v>0.34200000000000003</v>
      </c>
      <c r="EC52" s="243"/>
      <c r="ED52" s="186"/>
      <c r="EE52" s="244"/>
      <c r="EF52" s="88"/>
      <c r="EG52" s="89"/>
      <c r="EH52" s="246"/>
    </row>
    <row r="53" spans="2:138" ht="18.399999999999999" customHeight="1" x14ac:dyDescent="0.25">
      <c r="B53" s="43" t="s">
        <v>69</v>
      </c>
      <c r="C53" s="435"/>
      <c r="D53" s="248"/>
      <c r="E53" s="248"/>
      <c r="F53" s="248"/>
      <c r="G53" s="249"/>
      <c r="H53" s="249"/>
      <c r="I53" s="360"/>
      <c r="J53" s="248"/>
      <c r="K53" s="249"/>
      <c r="L53" s="248"/>
      <c r="M53" s="248"/>
      <c r="N53" s="250"/>
      <c r="O53" s="251"/>
      <c r="P53" s="252"/>
      <c r="Q53" s="253"/>
      <c r="R53" s="255"/>
      <c r="S53" s="253"/>
      <c r="T53" s="253"/>
      <c r="U53" s="253"/>
      <c r="V53" s="361"/>
      <c r="W53" s="253"/>
      <c r="X53" s="253"/>
      <c r="Y53" s="253"/>
      <c r="Z53" s="305"/>
      <c r="AA53" s="253"/>
      <c r="AB53" s="256"/>
      <c r="AC53" s="257"/>
      <c r="AD53" s="258"/>
      <c r="AE53" s="259"/>
      <c r="AF53" s="258">
        <v>100</v>
      </c>
      <c r="AG53" s="258"/>
      <c r="AH53" s="258"/>
      <c r="AI53" s="258"/>
      <c r="AJ53" s="260"/>
      <c r="AK53" s="260"/>
      <c r="AL53" s="260"/>
      <c r="AM53" s="258"/>
      <c r="AN53" s="261"/>
      <c r="AO53" s="262"/>
      <c r="AP53" s="263"/>
      <c r="AQ53" s="263"/>
      <c r="AR53" s="264"/>
      <c r="AS53" s="264"/>
      <c r="AT53" s="264"/>
      <c r="AU53" s="318"/>
      <c r="AV53" s="266">
        <v>130</v>
      </c>
      <c r="AW53" s="264"/>
      <c r="AX53" s="264"/>
      <c r="AY53" s="264"/>
      <c r="AZ53" s="58"/>
      <c r="BA53" s="267"/>
      <c r="BB53" s="268"/>
      <c r="BC53" s="269"/>
      <c r="BD53" s="269"/>
      <c r="BE53" s="270"/>
      <c r="BF53" s="270"/>
      <c r="BG53" s="362"/>
      <c r="BH53" s="271"/>
      <c r="BI53" s="268"/>
      <c r="BJ53" s="269"/>
      <c r="BK53" s="269"/>
      <c r="BL53" s="272"/>
      <c r="BM53" s="273"/>
      <c r="BN53" s="274"/>
      <c r="BO53" s="275"/>
      <c r="BP53" s="275"/>
      <c r="BQ53" s="276"/>
      <c r="BR53" s="276"/>
      <c r="BS53" s="276"/>
      <c r="BT53" s="276"/>
      <c r="BU53" s="276"/>
      <c r="BV53" s="276"/>
      <c r="BW53" s="276"/>
      <c r="BX53" s="276"/>
      <c r="BY53" s="276"/>
      <c r="BZ53" s="345"/>
      <c r="CA53" s="44"/>
      <c r="CB53" s="46"/>
      <c r="CC53" s="47"/>
      <c r="CD53" s="47">
        <v>100</v>
      </c>
      <c r="CE53" s="46"/>
      <c r="CF53" s="46"/>
      <c r="CG53" s="46"/>
      <c r="CH53" s="62"/>
      <c r="CI53" s="46"/>
      <c r="CJ53" s="46"/>
      <c r="CK53" s="46"/>
      <c r="CL53" s="46"/>
      <c r="CM53" s="57"/>
      <c r="CN53" s="278"/>
      <c r="CO53" s="319"/>
      <c r="CP53" s="263"/>
      <c r="CQ53" s="320"/>
      <c r="CR53" s="281"/>
      <c r="CS53" s="264"/>
      <c r="CT53" s="282"/>
      <c r="CU53" s="281"/>
      <c r="CV53" s="318"/>
      <c r="CW53" s="321"/>
      <c r="CX53" s="321"/>
      <c r="CY53" s="264"/>
      <c r="CZ53" s="58"/>
      <c r="DA53" s="284"/>
      <c r="DB53" s="285"/>
      <c r="DC53" s="286"/>
      <c r="DD53" s="285"/>
      <c r="DE53" s="287"/>
      <c r="DF53" s="285"/>
      <c r="DG53" s="285"/>
      <c r="DH53" s="285"/>
      <c r="DI53" s="336"/>
      <c r="DJ53" s="286">
        <v>130</v>
      </c>
      <c r="DK53" s="304"/>
      <c r="DL53" s="289"/>
      <c r="DM53" s="290"/>
      <c r="DN53" s="45"/>
      <c r="DO53" s="46"/>
      <c r="DP53" s="46">
        <v>100</v>
      </c>
      <c r="DQ53" s="46"/>
      <c r="DR53" s="46"/>
      <c r="DS53" s="46"/>
      <c r="DT53" s="62"/>
      <c r="DU53" s="46"/>
      <c r="DV53" s="47"/>
      <c r="DW53" s="47"/>
      <c r="DX53" s="48"/>
      <c r="DY53" s="57"/>
      <c r="DZ53" s="40">
        <f t="shared" si="4"/>
        <v>560</v>
      </c>
      <c r="EA53" s="51">
        <v>48.332999999999998</v>
      </c>
      <c r="EB53" s="42">
        <f t="shared" si="5"/>
        <v>27.066479999999999</v>
      </c>
      <c r="EC53" s="243">
        <v>750</v>
      </c>
      <c r="ED53" s="314">
        <f>SUM(DZ53, DZ9)</f>
        <v>560</v>
      </c>
      <c r="EE53" s="244">
        <f>ED53/EC53%</f>
        <v>74.666666666666671</v>
      </c>
      <c r="EF53" s="88"/>
      <c r="EG53" s="245">
        <v>45</v>
      </c>
      <c r="EH53" s="246">
        <f>EC53*EG53/1000</f>
        <v>33.75</v>
      </c>
    </row>
    <row r="54" spans="2:138" ht="18.399999999999999" customHeight="1" x14ac:dyDescent="0.25">
      <c r="B54" s="43" t="s">
        <v>70</v>
      </c>
      <c r="C54" s="435"/>
      <c r="D54" s="248"/>
      <c r="E54" s="248"/>
      <c r="F54" s="248"/>
      <c r="G54" s="249"/>
      <c r="H54" s="249"/>
      <c r="I54" s="363"/>
      <c r="J54" s="248"/>
      <c r="K54" s="249"/>
      <c r="L54" s="248"/>
      <c r="M54" s="248"/>
      <c r="N54" s="250"/>
      <c r="O54" s="251">
        <v>0.6</v>
      </c>
      <c r="P54" s="252"/>
      <c r="Q54" s="253"/>
      <c r="R54" s="255"/>
      <c r="S54" s="253"/>
      <c r="T54" s="253"/>
      <c r="U54" s="253"/>
      <c r="V54" s="364"/>
      <c r="W54" s="253"/>
      <c r="X54" s="253"/>
      <c r="Y54" s="253"/>
      <c r="Z54" s="253"/>
      <c r="AA54" s="253"/>
      <c r="AB54" s="256"/>
      <c r="AC54" s="257"/>
      <c r="AD54" s="258"/>
      <c r="AE54" s="259"/>
      <c r="AF54" s="258"/>
      <c r="AG54" s="258"/>
      <c r="AH54" s="258"/>
      <c r="AI54" s="258"/>
      <c r="AJ54" s="260"/>
      <c r="AK54" s="260"/>
      <c r="AL54" s="260"/>
      <c r="AM54" s="258"/>
      <c r="AN54" s="261"/>
      <c r="AO54" s="262"/>
      <c r="AP54" s="263"/>
      <c r="AQ54" s="263"/>
      <c r="AR54" s="264"/>
      <c r="AS54" s="264"/>
      <c r="AT54" s="264"/>
      <c r="AU54" s="265"/>
      <c r="AV54" s="266"/>
      <c r="AW54" s="264"/>
      <c r="AX54" s="264"/>
      <c r="AY54" s="264"/>
      <c r="AZ54" s="58"/>
      <c r="BA54" s="267"/>
      <c r="BB54" s="268"/>
      <c r="BC54" s="269"/>
      <c r="BD54" s="269"/>
      <c r="BE54" s="270"/>
      <c r="BF54" s="270"/>
      <c r="BG54" s="365"/>
      <c r="BH54" s="271"/>
      <c r="BI54" s="268"/>
      <c r="BJ54" s="269"/>
      <c r="BK54" s="269"/>
      <c r="BL54" s="272"/>
      <c r="BM54" s="273"/>
      <c r="BN54" s="274"/>
      <c r="BO54" s="275"/>
      <c r="BP54" s="275"/>
      <c r="BQ54" s="276"/>
      <c r="BR54" s="276"/>
      <c r="BS54" s="276"/>
      <c r="BT54" s="276"/>
      <c r="BU54" s="276"/>
      <c r="BV54" s="276"/>
      <c r="BW54" s="276"/>
      <c r="BX54" s="276"/>
      <c r="BY54" s="276"/>
      <c r="BZ54" s="345"/>
      <c r="CA54" s="44"/>
      <c r="CB54" s="46"/>
      <c r="CC54" s="47"/>
      <c r="CD54" s="47"/>
      <c r="CE54" s="46"/>
      <c r="CF54" s="46"/>
      <c r="CG54" s="46"/>
      <c r="CH54" s="63"/>
      <c r="CI54" s="46"/>
      <c r="CJ54" s="46"/>
      <c r="CK54" s="46"/>
      <c r="CL54" s="46"/>
      <c r="CM54" s="57"/>
      <c r="CN54" s="278"/>
      <c r="CO54" s="279"/>
      <c r="CP54" s="263"/>
      <c r="CQ54" s="280"/>
      <c r="CR54" s="281"/>
      <c r="CS54" s="264"/>
      <c r="CT54" s="282"/>
      <c r="CU54" s="281"/>
      <c r="CV54" s="265"/>
      <c r="CW54" s="283"/>
      <c r="CX54" s="283"/>
      <c r="CY54" s="264"/>
      <c r="CZ54" s="58"/>
      <c r="DA54" s="284"/>
      <c r="DB54" s="285"/>
      <c r="DC54" s="286"/>
      <c r="DD54" s="285"/>
      <c r="DE54" s="287"/>
      <c r="DF54" s="285"/>
      <c r="DG54" s="285"/>
      <c r="DH54" s="285"/>
      <c r="DI54" s="285"/>
      <c r="DJ54" s="286"/>
      <c r="DK54" s="285"/>
      <c r="DL54" s="289"/>
      <c r="DM54" s="290"/>
      <c r="DN54" s="45"/>
      <c r="DO54" s="46"/>
      <c r="DP54" s="46"/>
      <c r="DQ54" s="46"/>
      <c r="DR54" s="46"/>
      <c r="DS54" s="46"/>
      <c r="DT54" s="63"/>
      <c r="DU54" s="46"/>
      <c r="DV54" s="47"/>
      <c r="DW54" s="47"/>
      <c r="DX54" s="48"/>
      <c r="DY54" s="57"/>
      <c r="DZ54" s="40">
        <f t="shared" si="4"/>
        <v>0.6</v>
      </c>
      <c r="EA54" s="51">
        <v>600</v>
      </c>
      <c r="EB54" s="42">
        <f t="shared" si="5"/>
        <v>0.36</v>
      </c>
      <c r="EC54" s="243"/>
      <c r="ED54" s="186"/>
      <c r="EE54" s="244"/>
      <c r="EF54" s="88"/>
      <c r="EG54" s="245"/>
      <c r="EH54" s="246"/>
    </row>
    <row r="55" spans="2:138" ht="18.399999999999999" customHeight="1" x14ac:dyDescent="0.25">
      <c r="B55" s="43" t="s">
        <v>71</v>
      </c>
      <c r="C55" s="435"/>
      <c r="D55" s="248"/>
      <c r="E55" s="248"/>
      <c r="F55" s="248"/>
      <c r="G55" s="249"/>
      <c r="H55" s="249"/>
      <c r="I55" s="357"/>
      <c r="J55" s="248"/>
      <c r="K55" s="249">
        <v>15</v>
      </c>
      <c r="L55" s="248"/>
      <c r="M55" s="248"/>
      <c r="N55" s="250"/>
      <c r="O55" s="251"/>
      <c r="P55" s="252"/>
      <c r="Q55" s="253"/>
      <c r="R55" s="255"/>
      <c r="S55" s="253"/>
      <c r="T55" s="253"/>
      <c r="U55" s="253"/>
      <c r="V55" s="366"/>
      <c r="W55" s="253"/>
      <c r="X55" s="253"/>
      <c r="Y55" s="253"/>
      <c r="Z55" s="305"/>
      <c r="AA55" s="253"/>
      <c r="AB55" s="256"/>
      <c r="AC55" s="257"/>
      <c r="AD55" s="258"/>
      <c r="AE55" s="259"/>
      <c r="AF55" s="258"/>
      <c r="AG55" s="258"/>
      <c r="AH55" s="258"/>
      <c r="AI55" s="258"/>
      <c r="AJ55" s="260"/>
      <c r="AK55" s="260"/>
      <c r="AL55" s="260"/>
      <c r="AM55" s="258"/>
      <c r="AN55" s="261"/>
      <c r="AO55" s="262"/>
      <c r="AP55" s="263"/>
      <c r="AQ55" s="263"/>
      <c r="AR55" s="264"/>
      <c r="AS55" s="264"/>
      <c r="AT55" s="264"/>
      <c r="AU55" s="265"/>
      <c r="AV55" s="266"/>
      <c r="AW55" s="264"/>
      <c r="AX55" s="264"/>
      <c r="AY55" s="264"/>
      <c r="AZ55" s="58"/>
      <c r="BA55" s="267"/>
      <c r="BB55" s="268"/>
      <c r="BC55" s="269"/>
      <c r="BD55" s="269"/>
      <c r="BE55" s="270"/>
      <c r="BF55" s="270"/>
      <c r="BG55" s="367"/>
      <c r="BH55" s="271"/>
      <c r="BI55" s="268">
        <v>7</v>
      </c>
      <c r="BJ55" s="269"/>
      <c r="BK55" s="269"/>
      <c r="BL55" s="272"/>
      <c r="BM55" s="273"/>
      <c r="BN55" s="274"/>
      <c r="BO55" s="275"/>
      <c r="BP55" s="275"/>
      <c r="BQ55" s="276"/>
      <c r="BR55" s="276"/>
      <c r="BS55" s="276"/>
      <c r="BT55" s="276"/>
      <c r="BU55" s="276"/>
      <c r="BV55" s="276"/>
      <c r="BW55" s="276"/>
      <c r="BX55" s="276"/>
      <c r="BY55" s="276"/>
      <c r="BZ55" s="345"/>
      <c r="CA55" s="44"/>
      <c r="CB55" s="46"/>
      <c r="CC55" s="47"/>
      <c r="CD55" s="47"/>
      <c r="CE55" s="46"/>
      <c r="CF55" s="46"/>
      <c r="CG55" s="46"/>
      <c r="CH55" s="64"/>
      <c r="CI55" s="46">
        <v>15</v>
      </c>
      <c r="CJ55" s="46"/>
      <c r="CK55" s="46"/>
      <c r="CL55" s="46"/>
      <c r="CM55" s="57"/>
      <c r="CN55" s="278"/>
      <c r="CO55" s="279"/>
      <c r="CP55" s="263"/>
      <c r="CQ55" s="280"/>
      <c r="CR55" s="281"/>
      <c r="CS55" s="264"/>
      <c r="CT55" s="282"/>
      <c r="CU55" s="281"/>
      <c r="CV55" s="265"/>
      <c r="CW55" s="283"/>
      <c r="CX55" s="283"/>
      <c r="CY55" s="264"/>
      <c r="CZ55" s="58"/>
      <c r="DA55" s="284"/>
      <c r="DB55" s="285"/>
      <c r="DC55" s="286"/>
      <c r="DD55" s="285"/>
      <c r="DE55" s="287"/>
      <c r="DF55" s="285"/>
      <c r="DG55" s="285"/>
      <c r="DH55" s="285"/>
      <c r="DI55" s="336"/>
      <c r="DJ55" s="286"/>
      <c r="DK55" s="304"/>
      <c r="DL55" s="289"/>
      <c r="DM55" s="290"/>
      <c r="DN55" s="45"/>
      <c r="DO55" s="46"/>
      <c r="DP55" s="46"/>
      <c r="DQ55" s="46"/>
      <c r="DR55" s="46"/>
      <c r="DS55" s="46"/>
      <c r="DT55" s="64"/>
      <c r="DU55" s="46"/>
      <c r="DV55" s="47"/>
      <c r="DW55" s="47"/>
      <c r="DX55" s="48"/>
      <c r="DY55" s="57"/>
      <c r="DZ55" s="40">
        <f t="shared" si="4"/>
        <v>37</v>
      </c>
      <c r="EA55" s="51">
        <v>180</v>
      </c>
      <c r="EB55" s="42">
        <f t="shared" si="5"/>
        <v>6.66</v>
      </c>
      <c r="EC55" s="243">
        <v>67.5</v>
      </c>
      <c r="ED55" s="314">
        <v>37</v>
      </c>
      <c r="EE55" s="244">
        <f>ED55/EC55%</f>
        <v>54.81481481481481</v>
      </c>
      <c r="EF55" s="88"/>
      <c r="EG55" s="316">
        <v>193.33</v>
      </c>
      <c r="EH55" s="246">
        <f>EC55*EG55/1000</f>
        <v>13.049775000000002</v>
      </c>
    </row>
    <row r="56" spans="2:138" ht="18.399999999999999" customHeight="1" x14ac:dyDescent="0.25">
      <c r="B56" s="43" t="s">
        <v>72</v>
      </c>
      <c r="C56" s="435"/>
      <c r="D56" s="248"/>
      <c r="E56" s="248"/>
      <c r="F56" s="248"/>
      <c r="G56" s="249"/>
      <c r="H56" s="249"/>
      <c r="I56" s="356"/>
      <c r="J56" s="248"/>
      <c r="K56" s="249"/>
      <c r="L56" s="248"/>
      <c r="M56" s="248"/>
      <c r="N56" s="250"/>
      <c r="O56" s="251"/>
      <c r="P56" s="252"/>
      <c r="Q56" s="253"/>
      <c r="R56" s="255"/>
      <c r="S56" s="253"/>
      <c r="T56" s="253"/>
      <c r="U56" s="253"/>
      <c r="V56" s="358"/>
      <c r="W56" s="253"/>
      <c r="X56" s="253"/>
      <c r="Y56" s="253"/>
      <c r="Z56" s="253"/>
      <c r="AA56" s="253"/>
      <c r="AB56" s="256"/>
      <c r="AC56" s="257"/>
      <c r="AD56" s="258"/>
      <c r="AE56" s="259"/>
      <c r="AF56" s="258"/>
      <c r="AG56" s="258"/>
      <c r="AH56" s="258"/>
      <c r="AI56" s="258"/>
      <c r="AJ56" s="260"/>
      <c r="AK56" s="260"/>
      <c r="AL56" s="260"/>
      <c r="AM56" s="258"/>
      <c r="AN56" s="261"/>
      <c r="AO56" s="262"/>
      <c r="AP56" s="263"/>
      <c r="AQ56" s="263"/>
      <c r="AR56" s="264"/>
      <c r="AS56" s="264"/>
      <c r="AT56" s="264"/>
      <c r="AU56" s="265"/>
      <c r="AV56" s="266"/>
      <c r="AW56" s="264"/>
      <c r="AX56" s="264"/>
      <c r="AY56" s="264"/>
      <c r="AZ56" s="58"/>
      <c r="BA56" s="267"/>
      <c r="BB56" s="268"/>
      <c r="BC56" s="269"/>
      <c r="BD56" s="269"/>
      <c r="BE56" s="270"/>
      <c r="BF56" s="270"/>
      <c r="BG56" s="359"/>
      <c r="BH56" s="271"/>
      <c r="BI56" s="268"/>
      <c r="BJ56" s="269"/>
      <c r="BK56" s="269"/>
      <c r="BL56" s="272"/>
      <c r="BM56" s="273"/>
      <c r="BN56" s="274"/>
      <c r="BO56" s="275"/>
      <c r="BP56" s="275"/>
      <c r="BQ56" s="276"/>
      <c r="BR56" s="276"/>
      <c r="BS56" s="276"/>
      <c r="BT56" s="276"/>
      <c r="BU56" s="276"/>
      <c r="BV56" s="276"/>
      <c r="BW56" s="276"/>
      <c r="BX56" s="276"/>
      <c r="BY56" s="276"/>
      <c r="BZ56" s="345"/>
      <c r="CA56" s="44"/>
      <c r="CB56" s="46"/>
      <c r="CC56" s="47"/>
      <c r="CD56" s="47"/>
      <c r="CE56" s="46"/>
      <c r="CF56" s="46"/>
      <c r="CG56" s="46"/>
      <c r="CH56" s="61"/>
      <c r="CI56" s="46"/>
      <c r="CJ56" s="46"/>
      <c r="CK56" s="46"/>
      <c r="CL56" s="46"/>
      <c r="CM56" s="57"/>
      <c r="CN56" s="278"/>
      <c r="CO56" s="279"/>
      <c r="CP56" s="263"/>
      <c r="CQ56" s="280"/>
      <c r="CR56" s="281"/>
      <c r="CS56" s="264"/>
      <c r="CT56" s="282"/>
      <c r="CU56" s="281"/>
      <c r="CV56" s="265"/>
      <c r="CW56" s="283"/>
      <c r="CX56" s="283"/>
      <c r="CY56" s="264"/>
      <c r="CZ56" s="58"/>
      <c r="DA56" s="284"/>
      <c r="DB56" s="285"/>
      <c r="DC56" s="286"/>
      <c r="DD56" s="285"/>
      <c r="DE56" s="287"/>
      <c r="DF56" s="285"/>
      <c r="DG56" s="285"/>
      <c r="DH56" s="285"/>
      <c r="DI56" s="285"/>
      <c r="DJ56" s="286"/>
      <c r="DK56" s="285"/>
      <c r="DL56" s="289"/>
      <c r="DM56" s="290"/>
      <c r="DN56" s="45"/>
      <c r="DO56" s="46"/>
      <c r="DP56" s="46"/>
      <c r="DQ56" s="46"/>
      <c r="DR56" s="46"/>
      <c r="DS56" s="46"/>
      <c r="DT56" s="61"/>
      <c r="DU56" s="46"/>
      <c r="DV56" s="47"/>
      <c r="DW56" s="47"/>
      <c r="DX56" s="48"/>
      <c r="DY56" s="57"/>
      <c r="DZ56" s="40">
        <f t="shared" si="4"/>
        <v>0</v>
      </c>
      <c r="EA56" s="51">
        <v>400</v>
      </c>
      <c r="EB56" s="42">
        <f t="shared" si="5"/>
        <v>0</v>
      </c>
      <c r="EC56" s="243"/>
      <c r="ED56" s="186"/>
      <c r="EE56" s="244"/>
      <c r="EF56" s="88"/>
      <c r="EG56" s="89"/>
      <c r="EH56" s="246"/>
    </row>
    <row r="57" spans="2:138" ht="18.399999999999999" customHeight="1" x14ac:dyDescent="0.25">
      <c r="B57" s="43" t="s">
        <v>73</v>
      </c>
      <c r="C57" s="435"/>
      <c r="D57" s="248"/>
      <c r="E57" s="248"/>
      <c r="F57" s="248"/>
      <c r="G57" s="249"/>
      <c r="H57" s="249"/>
      <c r="I57" s="369"/>
      <c r="J57" s="248">
        <v>8</v>
      </c>
      <c r="K57" s="249"/>
      <c r="L57" s="248"/>
      <c r="M57" s="248"/>
      <c r="N57" s="250"/>
      <c r="O57" s="251"/>
      <c r="P57" s="252"/>
      <c r="Q57" s="253"/>
      <c r="R57" s="255"/>
      <c r="S57" s="253"/>
      <c r="T57" s="253"/>
      <c r="U57" s="253"/>
      <c r="V57" s="370"/>
      <c r="W57" s="253">
        <v>6</v>
      </c>
      <c r="X57" s="253"/>
      <c r="Y57" s="253"/>
      <c r="Z57" s="195"/>
      <c r="AA57" s="253"/>
      <c r="AB57" s="256"/>
      <c r="AC57" s="257"/>
      <c r="AD57" s="258"/>
      <c r="AE57" s="259"/>
      <c r="AF57" s="258"/>
      <c r="AG57" s="258"/>
      <c r="AH57" s="258"/>
      <c r="AI57" s="258"/>
      <c r="AJ57" s="260"/>
      <c r="AK57" s="260"/>
      <c r="AL57" s="260"/>
      <c r="AM57" s="258"/>
      <c r="AN57" s="261"/>
      <c r="AO57" s="262"/>
      <c r="AP57" s="263"/>
      <c r="AQ57" s="263"/>
      <c r="AR57" s="264"/>
      <c r="AS57" s="264"/>
      <c r="AT57" s="264"/>
      <c r="AU57" s="265"/>
      <c r="AV57" s="266"/>
      <c r="AW57" s="264"/>
      <c r="AX57" s="264"/>
      <c r="AY57" s="308">
        <v>3.2</v>
      </c>
      <c r="AZ57" s="58"/>
      <c r="BA57" s="267"/>
      <c r="BB57" s="268"/>
      <c r="BC57" s="269"/>
      <c r="BD57" s="269"/>
      <c r="BE57" s="270"/>
      <c r="BF57" s="270"/>
      <c r="BG57" s="371"/>
      <c r="BH57" s="271">
        <v>6</v>
      </c>
      <c r="BI57" s="268"/>
      <c r="BJ57" s="269"/>
      <c r="BK57" s="269"/>
      <c r="BL57" s="272"/>
      <c r="BM57" s="273"/>
      <c r="BN57" s="274"/>
      <c r="BO57" s="275"/>
      <c r="BP57" s="275"/>
      <c r="BQ57" s="276"/>
      <c r="BR57" s="276"/>
      <c r="BS57" s="276"/>
      <c r="BT57" s="276"/>
      <c r="BU57" s="276"/>
      <c r="BV57" s="276"/>
      <c r="BW57" s="276"/>
      <c r="BX57" s="276"/>
      <c r="BY57" s="309">
        <v>4</v>
      </c>
      <c r="BZ57" s="345"/>
      <c r="CA57" s="44"/>
      <c r="CB57" s="46"/>
      <c r="CC57" s="47"/>
      <c r="CD57" s="47"/>
      <c r="CE57" s="46"/>
      <c r="CF57" s="46"/>
      <c r="CG57" s="46">
        <v>6</v>
      </c>
      <c r="CH57" s="65"/>
      <c r="CI57" s="46"/>
      <c r="CJ57" s="46"/>
      <c r="CK57" s="46"/>
      <c r="CL57" s="46"/>
      <c r="CM57" s="57"/>
      <c r="CN57" s="278"/>
      <c r="CO57" s="279"/>
      <c r="CP57" s="263"/>
      <c r="CQ57" s="280"/>
      <c r="CR57" s="281"/>
      <c r="CS57" s="264"/>
      <c r="CT57" s="282"/>
      <c r="CU57" s="281"/>
      <c r="CV57" s="265"/>
      <c r="CW57" s="283"/>
      <c r="CX57" s="283"/>
      <c r="CY57" s="308">
        <v>3.2</v>
      </c>
      <c r="CZ57" s="58"/>
      <c r="DA57" s="284"/>
      <c r="DB57" s="285"/>
      <c r="DC57" s="286"/>
      <c r="DD57" s="285"/>
      <c r="DE57" s="372"/>
      <c r="DF57" s="285"/>
      <c r="DG57" s="285"/>
      <c r="DH57" s="285"/>
      <c r="DI57" s="239"/>
      <c r="DJ57" s="286"/>
      <c r="DK57" s="239"/>
      <c r="DL57" s="289"/>
      <c r="DM57" s="290"/>
      <c r="DN57" s="45"/>
      <c r="DO57" s="46"/>
      <c r="DP57" s="46"/>
      <c r="DQ57" s="46"/>
      <c r="DR57" s="46"/>
      <c r="DS57" s="46"/>
      <c r="DT57" s="65"/>
      <c r="DU57" s="46"/>
      <c r="DV57" s="47"/>
      <c r="DW57" s="47"/>
      <c r="DX57" s="48"/>
      <c r="DY57" s="57"/>
      <c r="DZ57" s="40">
        <f t="shared" si="4"/>
        <v>36.400000000000006</v>
      </c>
      <c r="EA57" s="51">
        <v>110</v>
      </c>
      <c r="EB57" s="42">
        <f t="shared" si="5"/>
        <v>4.0040000000000004</v>
      </c>
      <c r="EC57" s="243"/>
      <c r="ED57" s="186"/>
      <c r="EE57" s="244"/>
      <c r="EF57" s="88"/>
      <c r="EG57" s="245"/>
      <c r="EH57" s="246"/>
    </row>
    <row r="58" spans="2:138" ht="18.399999999999999" customHeight="1" x14ac:dyDescent="0.25">
      <c r="B58" s="43" t="s">
        <v>74</v>
      </c>
      <c r="C58" s="435"/>
      <c r="D58" s="248">
        <v>4</v>
      </c>
      <c r="E58" s="248"/>
      <c r="F58" s="248"/>
      <c r="G58" s="249"/>
      <c r="H58" s="249"/>
      <c r="I58" s="369"/>
      <c r="J58" s="248"/>
      <c r="K58" s="249"/>
      <c r="L58" s="248"/>
      <c r="M58" s="248"/>
      <c r="N58" s="250"/>
      <c r="O58" s="251"/>
      <c r="P58" s="252"/>
      <c r="Q58" s="253"/>
      <c r="R58" s="255"/>
      <c r="S58" s="253"/>
      <c r="T58" s="253"/>
      <c r="U58" s="253"/>
      <c r="V58" s="370"/>
      <c r="W58" s="253"/>
      <c r="X58" s="253"/>
      <c r="Y58" s="253"/>
      <c r="Z58" s="305"/>
      <c r="AA58" s="253"/>
      <c r="AB58" s="256"/>
      <c r="AC58" s="257"/>
      <c r="AD58" s="258"/>
      <c r="AE58" s="259">
        <v>4</v>
      </c>
      <c r="AF58" s="258"/>
      <c r="AG58" s="258"/>
      <c r="AH58" s="258"/>
      <c r="AI58" s="258"/>
      <c r="AJ58" s="260"/>
      <c r="AK58" s="260"/>
      <c r="AL58" s="260"/>
      <c r="AM58" s="258"/>
      <c r="AN58" s="261"/>
      <c r="AO58" s="262"/>
      <c r="AP58" s="263"/>
      <c r="AQ58" s="263"/>
      <c r="AR58" s="264"/>
      <c r="AS58" s="264"/>
      <c r="AT58" s="264"/>
      <c r="AU58" s="300"/>
      <c r="AV58" s="266"/>
      <c r="AW58" s="264"/>
      <c r="AX58" s="264"/>
      <c r="AY58" s="264"/>
      <c r="AZ58" s="58"/>
      <c r="BA58" s="267"/>
      <c r="BB58" s="268">
        <v>4</v>
      </c>
      <c r="BC58" s="269"/>
      <c r="BD58" s="269"/>
      <c r="BE58" s="270"/>
      <c r="BF58" s="270"/>
      <c r="BG58" s="371"/>
      <c r="BH58" s="271"/>
      <c r="BI58" s="268"/>
      <c r="BJ58" s="269"/>
      <c r="BK58" s="269"/>
      <c r="BL58" s="272"/>
      <c r="BM58" s="273"/>
      <c r="BN58" s="274"/>
      <c r="BO58" s="275"/>
      <c r="BP58" s="275"/>
      <c r="BQ58" s="276"/>
      <c r="BR58" s="276"/>
      <c r="BS58" s="276"/>
      <c r="BT58" s="276"/>
      <c r="BU58" s="276"/>
      <c r="BV58" s="276"/>
      <c r="BW58" s="276"/>
      <c r="BX58" s="276"/>
      <c r="BY58" s="276"/>
      <c r="BZ58" s="345"/>
      <c r="CA58" s="44"/>
      <c r="CB58" s="46"/>
      <c r="CC58" s="47">
        <v>8</v>
      </c>
      <c r="CD58" s="47"/>
      <c r="CE58" s="46"/>
      <c r="CF58" s="46"/>
      <c r="CG58" s="46"/>
      <c r="CH58" s="65"/>
      <c r="CI58" s="46"/>
      <c r="CJ58" s="46"/>
      <c r="CK58" s="46"/>
      <c r="CL58" s="46"/>
      <c r="CM58" s="57"/>
      <c r="CN58" s="278"/>
      <c r="CO58" s="301">
        <v>4</v>
      </c>
      <c r="CP58" s="263"/>
      <c r="CQ58" s="302"/>
      <c r="CR58" s="281"/>
      <c r="CS58" s="264"/>
      <c r="CT58" s="282"/>
      <c r="CU58" s="281"/>
      <c r="CV58" s="300"/>
      <c r="CW58" s="303"/>
      <c r="CX58" s="303"/>
      <c r="CY58" s="264"/>
      <c r="CZ58" s="58"/>
      <c r="DA58" s="284"/>
      <c r="DB58" s="285"/>
      <c r="DC58" s="286"/>
      <c r="DD58" s="285"/>
      <c r="DE58" s="372"/>
      <c r="DF58" s="285"/>
      <c r="DG58" s="285"/>
      <c r="DH58" s="285"/>
      <c r="DI58" s="336"/>
      <c r="DJ58" s="286"/>
      <c r="DK58" s="304"/>
      <c r="DL58" s="289"/>
      <c r="DM58" s="290"/>
      <c r="DN58" s="45">
        <v>4</v>
      </c>
      <c r="DO58" s="46"/>
      <c r="DP58" s="46"/>
      <c r="DQ58" s="46"/>
      <c r="DR58" s="46"/>
      <c r="DS58" s="46"/>
      <c r="DT58" s="65"/>
      <c r="DU58" s="46"/>
      <c r="DV58" s="47"/>
      <c r="DW58" s="47"/>
      <c r="DX58" s="48"/>
      <c r="DY58" s="57"/>
      <c r="DZ58" s="40">
        <f t="shared" si="4"/>
        <v>28</v>
      </c>
      <c r="EA58" s="51">
        <v>130</v>
      </c>
      <c r="EB58" s="42">
        <f t="shared" si="5"/>
        <v>3.64</v>
      </c>
      <c r="EC58" s="243">
        <v>712</v>
      </c>
      <c r="ED58" s="314">
        <f>SUM(DZ59:DZ60, DZ58)</f>
        <v>705.8</v>
      </c>
      <c r="EE58" s="244">
        <f>ED58/EC58%</f>
        <v>99.12921348314606</v>
      </c>
      <c r="EF58" s="88"/>
      <c r="EG58" s="187">
        <v>85</v>
      </c>
      <c r="EH58" s="246">
        <f>EC58*EG58/1000</f>
        <v>60.52</v>
      </c>
    </row>
    <row r="59" spans="2:138" ht="18.399999999999999" customHeight="1" x14ac:dyDescent="0.25">
      <c r="B59" s="43" t="s">
        <v>75</v>
      </c>
      <c r="C59" s="435"/>
      <c r="D59" s="248"/>
      <c r="E59" s="248"/>
      <c r="F59" s="248">
        <v>133.6</v>
      </c>
      <c r="G59" s="249"/>
      <c r="H59" s="249"/>
      <c r="I59" s="248"/>
      <c r="J59" s="248"/>
      <c r="K59" s="249"/>
      <c r="L59" s="248"/>
      <c r="M59" s="248"/>
      <c r="N59" s="250"/>
      <c r="O59" s="251"/>
      <c r="P59" s="252"/>
      <c r="Q59" s="253"/>
      <c r="R59" s="255"/>
      <c r="S59" s="253"/>
      <c r="T59" s="253"/>
      <c r="U59" s="253"/>
      <c r="V59" s="255"/>
      <c r="W59" s="253"/>
      <c r="X59" s="253"/>
      <c r="Y59" s="253"/>
      <c r="Z59" s="293"/>
      <c r="AA59" s="253"/>
      <c r="AB59" s="256"/>
      <c r="AC59" s="257"/>
      <c r="AD59" s="258"/>
      <c r="AE59" s="259"/>
      <c r="AF59" s="258"/>
      <c r="AG59" s="258"/>
      <c r="AH59" s="258"/>
      <c r="AI59" s="258"/>
      <c r="AJ59" s="260"/>
      <c r="AK59" s="260"/>
      <c r="AL59" s="260"/>
      <c r="AM59" s="258"/>
      <c r="AN59" s="261"/>
      <c r="AO59" s="262"/>
      <c r="AP59" s="263"/>
      <c r="AQ59" s="263"/>
      <c r="AR59" s="264"/>
      <c r="AS59" s="264"/>
      <c r="AT59" s="264"/>
      <c r="AU59" s="318"/>
      <c r="AV59" s="266"/>
      <c r="AW59" s="264"/>
      <c r="AX59" s="264"/>
      <c r="AY59" s="264"/>
      <c r="AZ59" s="58"/>
      <c r="BA59" s="267"/>
      <c r="BB59" s="268"/>
      <c r="BC59" s="269"/>
      <c r="BD59" s="269"/>
      <c r="BE59" s="270"/>
      <c r="BF59" s="270"/>
      <c r="BG59" s="271"/>
      <c r="BH59" s="271"/>
      <c r="BI59" s="268"/>
      <c r="BJ59" s="269"/>
      <c r="BK59" s="269"/>
      <c r="BL59" s="272"/>
      <c r="BM59" s="273"/>
      <c r="BN59" s="274"/>
      <c r="BO59" s="275"/>
      <c r="BP59" s="275"/>
      <c r="BQ59" s="276">
        <v>133.6</v>
      </c>
      <c r="BR59" s="276"/>
      <c r="BS59" s="276"/>
      <c r="BT59" s="276"/>
      <c r="BU59" s="276"/>
      <c r="BV59" s="276"/>
      <c r="BW59" s="276"/>
      <c r="BX59" s="276"/>
      <c r="BY59" s="276"/>
      <c r="BZ59" s="345"/>
      <c r="CA59" s="44"/>
      <c r="CB59" s="46"/>
      <c r="CC59" s="47"/>
      <c r="CD59" s="47"/>
      <c r="CE59" s="46"/>
      <c r="CF59" s="46"/>
      <c r="CG59" s="46"/>
      <c r="CH59" s="45"/>
      <c r="CI59" s="46"/>
      <c r="CJ59" s="46"/>
      <c r="CK59" s="46"/>
      <c r="CL59" s="46"/>
      <c r="CM59" s="57"/>
      <c r="CN59" s="278"/>
      <c r="CO59" s="319"/>
      <c r="CP59" s="263"/>
      <c r="CQ59" s="320"/>
      <c r="CR59" s="281"/>
      <c r="CS59" s="264"/>
      <c r="CT59" s="282"/>
      <c r="CU59" s="281"/>
      <c r="CV59" s="318"/>
      <c r="CW59" s="321"/>
      <c r="CX59" s="321"/>
      <c r="CY59" s="264"/>
      <c r="CZ59" s="58"/>
      <c r="DA59" s="284"/>
      <c r="DB59" s="285"/>
      <c r="DC59" s="286"/>
      <c r="DD59" s="285"/>
      <c r="DE59" s="372"/>
      <c r="DF59" s="285"/>
      <c r="DG59" s="285"/>
      <c r="DH59" s="285"/>
      <c r="DI59" s="330"/>
      <c r="DJ59" s="286"/>
      <c r="DK59" s="317"/>
      <c r="DL59" s="289"/>
      <c r="DM59" s="290"/>
      <c r="DN59" s="45"/>
      <c r="DO59" s="46"/>
      <c r="DP59" s="46"/>
      <c r="DQ59" s="46"/>
      <c r="DR59" s="46"/>
      <c r="DS59" s="46"/>
      <c r="DT59" s="45"/>
      <c r="DU59" s="46"/>
      <c r="DV59" s="47"/>
      <c r="DW59" s="47"/>
      <c r="DX59" s="48"/>
      <c r="DY59" s="57"/>
      <c r="DZ59" s="40">
        <f t="shared" si="4"/>
        <v>267.2</v>
      </c>
      <c r="EA59" s="51">
        <v>150</v>
      </c>
      <c r="EB59" s="42">
        <f t="shared" si="5"/>
        <v>40.08</v>
      </c>
      <c r="EC59" s="186"/>
      <c r="ED59" s="186"/>
      <c r="EE59" s="244"/>
      <c r="EF59" s="88"/>
      <c r="EG59" s="89"/>
      <c r="EH59" s="246"/>
    </row>
    <row r="60" spans="2:138" ht="18" customHeight="1" x14ac:dyDescent="0.25">
      <c r="B60" s="43" t="s">
        <v>76</v>
      </c>
      <c r="C60" s="435"/>
      <c r="D60" s="248"/>
      <c r="E60" s="248"/>
      <c r="F60" s="248"/>
      <c r="G60" s="249"/>
      <c r="H60" s="249"/>
      <c r="I60" s="248"/>
      <c r="J60" s="248"/>
      <c r="K60" s="249"/>
      <c r="L60" s="248"/>
      <c r="M60" s="248"/>
      <c r="N60" s="250"/>
      <c r="O60" s="251"/>
      <c r="P60" s="252"/>
      <c r="Q60" s="253"/>
      <c r="R60" s="255"/>
      <c r="S60" s="253">
        <v>114</v>
      </c>
      <c r="T60" s="253"/>
      <c r="U60" s="253"/>
      <c r="V60" s="255"/>
      <c r="W60" s="253"/>
      <c r="X60" s="253"/>
      <c r="Y60" s="253"/>
      <c r="Z60" s="253"/>
      <c r="AA60" s="253"/>
      <c r="AB60" s="256"/>
      <c r="AC60" s="257"/>
      <c r="AD60" s="258"/>
      <c r="AE60" s="259"/>
      <c r="AF60" s="258"/>
      <c r="AG60" s="258"/>
      <c r="AH60" s="258"/>
      <c r="AI60" s="258"/>
      <c r="AJ60" s="260">
        <v>34.299999999999997</v>
      </c>
      <c r="AK60" s="260"/>
      <c r="AL60" s="260"/>
      <c r="AM60" s="258"/>
      <c r="AN60" s="261"/>
      <c r="AO60" s="262"/>
      <c r="AP60" s="263"/>
      <c r="AQ60" s="263"/>
      <c r="AR60" s="264"/>
      <c r="AS60" s="264"/>
      <c r="AT60" s="264"/>
      <c r="AU60" s="265"/>
      <c r="AV60" s="266"/>
      <c r="AW60" s="264"/>
      <c r="AX60" s="264"/>
      <c r="AY60" s="264"/>
      <c r="AZ60" s="58"/>
      <c r="BA60" s="267"/>
      <c r="BB60" s="268"/>
      <c r="BC60" s="269"/>
      <c r="BD60" s="269">
        <v>114</v>
      </c>
      <c r="BE60" s="270"/>
      <c r="BF60" s="270"/>
      <c r="BG60" s="271"/>
      <c r="BH60" s="271"/>
      <c r="BI60" s="268"/>
      <c r="BJ60" s="269"/>
      <c r="BK60" s="269"/>
      <c r="BL60" s="272"/>
      <c r="BM60" s="273"/>
      <c r="BN60" s="274"/>
      <c r="BO60" s="275"/>
      <c r="BP60" s="275"/>
      <c r="BQ60" s="276"/>
      <c r="BR60" s="276"/>
      <c r="BS60" s="276"/>
      <c r="BT60" s="276"/>
      <c r="BU60" s="276"/>
      <c r="BV60" s="276">
        <v>34.299999999999997</v>
      </c>
      <c r="BW60" s="276"/>
      <c r="BX60" s="276"/>
      <c r="BY60" s="276"/>
      <c r="BZ60" s="345"/>
      <c r="CA60" s="44"/>
      <c r="CB60" s="46"/>
      <c r="CC60" s="47"/>
      <c r="CD60" s="47"/>
      <c r="CE60" s="46"/>
      <c r="CF60" s="46"/>
      <c r="CG60" s="46"/>
      <c r="CH60" s="45"/>
      <c r="CI60" s="46"/>
      <c r="CJ60" s="46"/>
      <c r="CK60" s="46"/>
      <c r="CL60" s="46"/>
      <c r="CM60" s="57"/>
      <c r="CN60" s="278"/>
      <c r="CO60" s="279"/>
      <c r="CP60" s="263"/>
      <c r="CQ60" s="280"/>
      <c r="CR60" s="281"/>
      <c r="CS60" s="264"/>
      <c r="CT60" s="282"/>
      <c r="CU60" s="281"/>
      <c r="CV60" s="265"/>
      <c r="CW60" s="283"/>
      <c r="CX60" s="283"/>
      <c r="CY60" s="264"/>
      <c r="CZ60" s="58"/>
      <c r="DA60" s="284"/>
      <c r="DB60" s="285"/>
      <c r="DC60" s="286"/>
      <c r="DD60" s="285">
        <v>114</v>
      </c>
      <c r="DE60" s="372"/>
      <c r="DF60" s="285"/>
      <c r="DG60" s="285"/>
      <c r="DH60" s="285"/>
      <c r="DI60" s="285"/>
      <c r="DJ60" s="286"/>
      <c r="DK60" s="285"/>
      <c r="DL60" s="289"/>
      <c r="DM60" s="290"/>
      <c r="DN60" s="45"/>
      <c r="DO60" s="46"/>
      <c r="DP60" s="46"/>
      <c r="DQ60" s="46"/>
      <c r="DR60" s="46"/>
      <c r="DS60" s="46"/>
      <c r="DT60" s="45"/>
      <c r="DU60" s="46"/>
      <c r="DV60" s="47"/>
      <c r="DW60" s="47"/>
      <c r="DX60" s="48"/>
      <c r="DY60" s="57"/>
      <c r="DZ60" s="40">
        <f t="shared" si="4"/>
        <v>410.6</v>
      </c>
      <c r="EA60" s="51">
        <v>70</v>
      </c>
      <c r="EB60" s="42">
        <f t="shared" si="5"/>
        <v>28.742000000000001</v>
      </c>
      <c r="EC60" s="186"/>
      <c r="ED60" s="186"/>
      <c r="EE60" s="244"/>
      <c r="EF60" s="88"/>
      <c r="EG60" s="89"/>
      <c r="EH60" s="246"/>
    </row>
    <row r="61" spans="2:138" ht="18.399999999999999" customHeight="1" x14ac:dyDescent="0.25">
      <c r="B61" s="43" t="s">
        <v>77</v>
      </c>
      <c r="C61" s="435"/>
      <c r="D61" s="248"/>
      <c r="E61" s="248"/>
      <c r="F61" s="248"/>
      <c r="G61" s="249"/>
      <c r="H61" s="249"/>
      <c r="I61" s="248"/>
      <c r="J61" s="248"/>
      <c r="K61" s="249"/>
      <c r="L61" s="248"/>
      <c r="M61" s="248"/>
      <c r="N61" s="250"/>
      <c r="O61" s="251"/>
      <c r="P61" s="252"/>
      <c r="Q61" s="253"/>
      <c r="R61" s="255"/>
      <c r="S61" s="253"/>
      <c r="T61" s="253"/>
      <c r="U61" s="253"/>
      <c r="V61" s="255"/>
      <c r="W61" s="253"/>
      <c r="X61" s="253"/>
      <c r="Y61" s="253"/>
      <c r="Z61" s="305">
        <v>15</v>
      </c>
      <c r="AA61" s="253"/>
      <c r="AB61" s="256"/>
      <c r="AC61" s="257"/>
      <c r="AD61" s="258"/>
      <c r="AE61" s="259"/>
      <c r="AF61" s="258"/>
      <c r="AG61" s="258"/>
      <c r="AH61" s="258"/>
      <c r="AI61" s="258"/>
      <c r="AJ61" s="260"/>
      <c r="AK61" s="260"/>
      <c r="AL61" s="260"/>
      <c r="AM61" s="258"/>
      <c r="AN61" s="261"/>
      <c r="AO61" s="262"/>
      <c r="AP61" s="263"/>
      <c r="AQ61" s="263"/>
      <c r="AR61" s="264"/>
      <c r="AS61" s="264"/>
      <c r="AT61" s="264"/>
      <c r="AU61" s="300"/>
      <c r="AV61" s="266"/>
      <c r="AW61" s="264"/>
      <c r="AX61" s="264"/>
      <c r="AY61" s="264"/>
      <c r="AZ61" s="58"/>
      <c r="BA61" s="267"/>
      <c r="BB61" s="268"/>
      <c r="BC61" s="269"/>
      <c r="BD61" s="269"/>
      <c r="BE61" s="270"/>
      <c r="BF61" s="270"/>
      <c r="BG61" s="271"/>
      <c r="BH61" s="271"/>
      <c r="BI61" s="268"/>
      <c r="BJ61" s="269"/>
      <c r="BK61" s="269"/>
      <c r="BL61" s="272"/>
      <c r="BM61" s="273"/>
      <c r="BN61" s="274"/>
      <c r="BO61" s="275"/>
      <c r="BP61" s="275"/>
      <c r="BQ61" s="276"/>
      <c r="BR61" s="276"/>
      <c r="BS61" s="276"/>
      <c r="BT61" s="276"/>
      <c r="BU61" s="276"/>
      <c r="BV61" s="276"/>
      <c r="BW61" s="276"/>
      <c r="BX61" s="276"/>
      <c r="BY61" s="276"/>
      <c r="BZ61" s="345"/>
      <c r="CA61" s="44"/>
      <c r="CB61" s="46"/>
      <c r="CC61" s="47"/>
      <c r="CD61" s="47"/>
      <c r="CE61" s="46"/>
      <c r="CF61" s="46"/>
      <c r="CG61" s="46"/>
      <c r="CH61" s="45"/>
      <c r="CI61" s="46"/>
      <c r="CJ61" s="46"/>
      <c r="CK61" s="46"/>
      <c r="CL61" s="46"/>
      <c r="CM61" s="57"/>
      <c r="CN61" s="278"/>
      <c r="CO61" s="301"/>
      <c r="CP61" s="263"/>
      <c r="CQ61" s="302"/>
      <c r="CR61" s="281"/>
      <c r="CS61" s="264"/>
      <c r="CT61" s="282"/>
      <c r="CU61" s="281"/>
      <c r="CV61" s="300">
        <v>5.8</v>
      </c>
      <c r="CW61" s="303"/>
      <c r="CX61" s="303"/>
      <c r="CY61" s="264"/>
      <c r="CZ61" s="58"/>
      <c r="DA61" s="284"/>
      <c r="DB61" s="285"/>
      <c r="DC61" s="286"/>
      <c r="DD61" s="285"/>
      <c r="DE61" s="372"/>
      <c r="DF61" s="285"/>
      <c r="DG61" s="285"/>
      <c r="DH61" s="285"/>
      <c r="DI61" s="336"/>
      <c r="DJ61" s="286"/>
      <c r="DK61" s="285"/>
      <c r="DL61" s="289"/>
      <c r="DM61" s="290"/>
      <c r="DN61" s="45"/>
      <c r="DO61" s="46"/>
      <c r="DP61" s="46"/>
      <c r="DQ61" s="46"/>
      <c r="DR61" s="46"/>
      <c r="DS61" s="46"/>
      <c r="DT61" s="45"/>
      <c r="DU61" s="46"/>
      <c r="DV61" s="47"/>
      <c r="DW61" s="47"/>
      <c r="DX61" s="48"/>
      <c r="DY61" s="57"/>
      <c r="DZ61" s="40">
        <f t="shared" si="4"/>
        <v>20.8</v>
      </c>
      <c r="EA61" s="51">
        <v>300</v>
      </c>
      <c r="EB61" s="42">
        <f t="shared" si="5"/>
        <v>6.24</v>
      </c>
      <c r="EC61" s="186"/>
      <c r="ED61" s="186"/>
      <c r="EE61" s="244"/>
      <c r="EF61" s="88"/>
      <c r="EG61" s="89"/>
      <c r="EH61" s="246"/>
    </row>
    <row r="62" spans="2:138" ht="18.399999999999999" customHeight="1" x14ac:dyDescent="0.25">
      <c r="B62" s="43" t="s">
        <v>78</v>
      </c>
      <c r="C62" s="247"/>
      <c r="D62" s="248"/>
      <c r="E62" s="248"/>
      <c r="F62" s="248"/>
      <c r="G62" s="249"/>
      <c r="H62" s="249"/>
      <c r="I62" s="248"/>
      <c r="J62" s="249"/>
      <c r="K62" s="249">
        <v>0.15</v>
      </c>
      <c r="L62" s="248"/>
      <c r="M62" s="248"/>
      <c r="N62" s="250"/>
      <c r="O62" s="251"/>
      <c r="P62" s="373"/>
      <c r="Q62" s="253"/>
      <c r="R62" s="255"/>
      <c r="S62" s="253"/>
      <c r="T62" s="253"/>
      <c r="U62" s="253"/>
      <c r="V62" s="255"/>
      <c r="W62" s="253"/>
      <c r="X62" s="253"/>
      <c r="Y62" s="253"/>
      <c r="Z62" s="253"/>
      <c r="AA62" s="253"/>
      <c r="AB62" s="256"/>
      <c r="AC62" s="257"/>
      <c r="AD62" s="258"/>
      <c r="AE62" s="259"/>
      <c r="AF62" s="258"/>
      <c r="AG62" s="258"/>
      <c r="AH62" s="258"/>
      <c r="AI62" s="258"/>
      <c r="AJ62" s="260">
        <v>0.15</v>
      </c>
      <c r="AK62" s="260"/>
      <c r="AL62" s="260"/>
      <c r="AM62" s="258"/>
      <c r="AN62" s="261"/>
      <c r="AO62" s="262"/>
      <c r="AP62" s="263"/>
      <c r="AQ62" s="263"/>
      <c r="AR62" s="264"/>
      <c r="AS62" s="264"/>
      <c r="AT62" s="264"/>
      <c r="AU62" s="318"/>
      <c r="AV62" s="266"/>
      <c r="AW62" s="264"/>
      <c r="AX62" s="264"/>
      <c r="AY62" s="264"/>
      <c r="AZ62" s="58"/>
      <c r="BA62" s="267"/>
      <c r="BB62" s="268"/>
      <c r="BC62" s="269"/>
      <c r="BD62" s="269"/>
      <c r="BE62" s="270"/>
      <c r="BF62" s="270"/>
      <c r="BG62" s="271"/>
      <c r="BH62" s="270"/>
      <c r="BI62" s="268"/>
      <c r="BJ62" s="269"/>
      <c r="BK62" s="269"/>
      <c r="BL62" s="272"/>
      <c r="BM62" s="273"/>
      <c r="BN62" s="274"/>
      <c r="BO62" s="275"/>
      <c r="BP62" s="275"/>
      <c r="BQ62" s="276"/>
      <c r="BR62" s="276"/>
      <c r="BS62" s="276"/>
      <c r="BT62" s="276"/>
      <c r="BU62" s="276"/>
      <c r="BV62" s="276">
        <v>0.15</v>
      </c>
      <c r="BW62" s="276"/>
      <c r="BX62" s="276"/>
      <c r="BY62" s="276"/>
      <c r="BZ62" s="345"/>
      <c r="CA62" s="44"/>
      <c r="CB62" s="46"/>
      <c r="CC62" s="47"/>
      <c r="CD62" s="47"/>
      <c r="CE62" s="46">
        <v>0.18</v>
      </c>
      <c r="CF62" s="46"/>
      <c r="CG62" s="46"/>
      <c r="CH62" s="45"/>
      <c r="CI62" s="46">
        <v>0.15</v>
      </c>
      <c r="CJ62" s="46"/>
      <c r="CK62" s="46"/>
      <c r="CL62" s="46"/>
      <c r="CM62" s="57"/>
      <c r="CN62" s="278"/>
      <c r="CO62" s="319"/>
      <c r="CP62" s="263"/>
      <c r="CQ62" s="320"/>
      <c r="CR62" s="281"/>
      <c r="CS62" s="264"/>
      <c r="CT62" s="281"/>
      <c r="CU62" s="281"/>
      <c r="CV62" s="318">
        <v>0.23</v>
      </c>
      <c r="CW62" s="321"/>
      <c r="CX62" s="321"/>
      <c r="CY62" s="264"/>
      <c r="CZ62" s="58"/>
      <c r="DA62" s="284"/>
      <c r="DB62" s="285"/>
      <c r="DC62" s="286"/>
      <c r="DD62" s="285"/>
      <c r="DE62" s="287"/>
      <c r="DF62" s="285"/>
      <c r="DG62" s="285"/>
      <c r="DH62" s="285"/>
      <c r="DI62" s="285"/>
      <c r="DJ62" s="286"/>
      <c r="DK62" s="285"/>
      <c r="DL62" s="289"/>
      <c r="DM62" s="290"/>
      <c r="DN62" s="45"/>
      <c r="DO62" s="46"/>
      <c r="DP62" s="46"/>
      <c r="DQ62" s="46"/>
      <c r="DR62" s="46"/>
      <c r="DS62" s="46"/>
      <c r="DT62" s="45"/>
      <c r="DU62" s="46"/>
      <c r="DV62" s="47"/>
      <c r="DW62" s="47"/>
      <c r="DX62" s="48"/>
      <c r="DY62" s="57"/>
      <c r="DZ62" s="40">
        <f t="shared" si="4"/>
        <v>1.01</v>
      </c>
      <c r="EA62" s="51">
        <v>275</v>
      </c>
      <c r="EB62" s="42">
        <f t="shared" si="5"/>
        <v>0.27775</v>
      </c>
      <c r="EC62" s="186"/>
      <c r="ED62" s="186"/>
      <c r="EE62" s="244"/>
      <c r="EF62" s="88"/>
      <c r="EG62" s="245"/>
      <c r="EH62" s="246"/>
    </row>
    <row r="63" spans="2:138" ht="18.399999999999999" customHeight="1" x14ac:dyDescent="0.25">
      <c r="B63" s="43" t="s">
        <v>182</v>
      </c>
      <c r="C63" s="247"/>
      <c r="D63" s="248"/>
      <c r="E63" s="248"/>
      <c r="F63" s="248"/>
      <c r="G63" s="249"/>
      <c r="H63" s="249"/>
      <c r="I63" s="248"/>
      <c r="J63" s="249"/>
      <c r="K63" s="249"/>
      <c r="L63" s="248"/>
      <c r="M63" s="248"/>
      <c r="N63" s="250"/>
      <c r="O63" s="251"/>
      <c r="P63" s="373"/>
      <c r="Q63" s="253"/>
      <c r="R63" s="255"/>
      <c r="S63" s="253"/>
      <c r="T63" s="253"/>
      <c r="U63" s="253"/>
      <c r="V63" s="255"/>
      <c r="W63" s="253"/>
      <c r="X63" s="253"/>
      <c r="Y63" s="253"/>
      <c r="Z63" s="305"/>
      <c r="AA63" s="253"/>
      <c r="AB63" s="256"/>
      <c r="AC63" s="257"/>
      <c r="AD63" s="258"/>
      <c r="AE63" s="259"/>
      <c r="AF63" s="258"/>
      <c r="AG63" s="258"/>
      <c r="AH63" s="258"/>
      <c r="AI63" s="258"/>
      <c r="AJ63" s="260"/>
      <c r="AK63" s="260"/>
      <c r="AL63" s="260"/>
      <c r="AM63" s="258"/>
      <c r="AN63" s="261"/>
      <c r="AO63" s="262"/>
      <c r="AP63" s="263"/>
      <c r="AQ63" s="263"/>
      <c r="AR63" s="264"/>
      <c r="AS63" s="264"/>
      <c r="AT63" s="264"/>
      <c r="AU63" s="265"/>
      <c r="AV63" s="266"/>
      <c r="AW63" s="264"/>
      <c r="AX63" s="264"/>
      <c r="AY63" s="264"/>
      <c r="AZ63" s="58"/>
      <c r="BA63" s="267"/>
      <c r="BB63" s="268"/>
      <c r="BC63" s="269"/>
      <c r="BD63" s="269"/>
      <c r="BE63" s="270"/>
      <c r="BF63" s="270"/>
      <c r="BG63" s="271"/>
      <c r="BH63" s="270"/>
      <c r="BI63" s="268"/>
      <c r="BJ63" s="269"/>
      <c r="BK63" s="269"/>
      <c r="BL63" s="272"/>
      <c r="BM63" s="273"/>
      <c r="BN63" s="274"/>
      <c r="BO63" s="275"/>
      <c r="BP63" s="275"/>
      <c r="BQ63" s="276"/>
      <c r="BR63" s="276"/>
      <c r="BS63" s="276"/>
      <c r="BT63" s="276"/>
      <c r="BU63" s="276"/>
      <c r="BV63" s="276"/>
      <c r="BW63" s="276"/>
      <c r="BX63" s="276"/>
      <c r="BY63" s="276"/>
      <c r="BZ63" s="345"/>
      <c r="CA63" s="44"/>
      <c r="CB63" s="46"/>
      <c r="CC63" s="47"/>
      <c r="CD63" s="47"/>
      <c r="CE63" s="46"/>
      <c r="CF63" s="46"/>
      <c r="CG63" s="46"/>
      <c r="CH63" s="45"/>
      <c r="CI63" s="46"/>
      <c r="CJ63" s="46"/>
      <c r="CK63" s="46"/>
      <c r="CL63" s="46"/>
      <c r="CM63" s="57"/>
      <c r="CN63" s="278"/>
      <c r="CO63" s="279"/>
      <c r="CP63" s="263"/>
      <c r="CQ63" s="280"/>
      <c r="CR63" s="281"/>
      <c r="CS63" s="264"/>
      <c r="CT63" s="281"/>
      <c r="CU63" s="281"/>
      <c r="CV63" s="265"/>
      <c r="CW63" s="283"/>
      <c r="CX63" s="283"/>
      <c r="CY63" s="264"/>
      <c r="CZ63" s="58"/>
      <c r="DA63" s="284"/>
      <c r="DB63" s="285"/>
      <c r="DC63" s="286"/>
      <c r="DD63" s="285"/>
      <c r="DE63" s="287"/>
      <c r="DF63" s="285"/>
      <c r="DG63" s="285"/>
      <c r="DH63" s="285"/>
      <c r="DI63" s="336"/>
      <c r="DJ63" s="286"/>
      <c r="DK63" s="285"/>
      <c r="DL63" s="289"/>
      <c r="DM63" s="290"/>
      <c r="DN63" s="45"/>
      <c r="DO63" s="46"/>
      <c r="DP63" s="46"/>
      <c r="DQ63" s="46"/>
      <c r="DR63" s="46"/>
      <c r="DS63" s="46"/>
      <c r="DT63" s="45"/>
      <c r="DU63" s="46"/>
      <c r="DV63" s="47"/>
      <c r="DW63" s="47"/>
      <c r="DX63" s="48"/>
      <c r="DY63" s="57"/>
      <c r="DZ63" s="40">
        <f t="shared" si="4"/>
        <v>0</v>
      </c>
      <c r="EA63" s="51"/>
      <c r="EB63" s="42">
        <f t="shared" si="5"/>
        <v>0</v>
      </c>
      <c r="EC63" s="186">
        <v>50</v>
      </c>
      <c r="ED63" s="186">
        <v>0</v>
      </c>
      <c r="EE63" s="244">
        <f>ED63/EC63%</f>
        <v>0</v>
      </c>
      <c r="EF63" s="88"/>
      <c r="EG63" s="245"/>
      <c r="EH63" s="246"/>
    </row>
    <row r="64" spans="2:138" ht="18.399999999999999" customHeight="1" x14ac:dyDescent="0.25">
      <c r="B64" s="43" t="s">
        <v>80</v>
      </c>
      <c r="C64" s="247"/>
      <c r="D64" s="248"/>
      <c r="E64" s="248"/>
      <c r="F64" s="248"/>
      <c r="G64" s="248"/>
      <c r="H64" s="249"/>
      <c r="I64" s="248"/>
      <c r="J64" s="248"/>
      <c r="K64" s="249"/>
      <c r="L64" s="248"/>
      <c r="M64" s="248"/>
      <c r="N64" s="250"/>
      <c r="O64" s="251"/>
      <c r="P64" s="373"/>
      <c r="Q64" s="253"/>
      <c r="R64" s="255"/>
      <c r="S64" s="253"/>
      <c r="T64" s="255"/>
      <c r="U64" s="253"/>
      <c r="V64" s="255"/>
      <c r="W64" s="255"/>
      <c r="X64" s="253"/>
      <c r="Y64" s="253"/>
      <c r="Z64" s="253"/>
      <c r="AA64" s="253"/>
      <c r="AB64" s="256"/>
      <c r="AC64" s="257"/>
      <c r="AD64" s="258"/>
      <c r="AE64" s="259"/>
      <c r="AF64" s="258"/>
      <c r="AG64" s="260"/>
      <c r="AH64" s="258"/>
      <c r="AI64" s="258"/>
      <c r="AJ64" s="260"/>
      <c r="AK64" s="260"/>
      <c r="AL64" s="260"/>
      <c r="AM64" s="258"/>
      <c r="AN64" s="261"/>
      <c r="AO64" s="262"/>
      <c r="AP64" s="263"/>
      <c r="AQ64" s="263"/>
      <c r="AR64" s="263"/>
      <c r="AS64" s="263"/>
      <c r="AT64" s="264"/>
      <c r="AU64" s="294"/>
      <c r="AV64" s="266"/>
      <c r="AW64" s="264"/>
      <c r="AX64" s="264"/>
      <c r="AY64" s="264"/>
      <c r="AZ64" s="58"/>
      <c r="BA64" s="267"/>
      <c r="BB64" s="268"/>
      <c r="BC64" s="269"/>
      <c r="BD64" s="269"/>
      <c r="BE64" s="271"/>
      <c r="BF64" s="270"/>
      <c r="BG64" s="271"/>
      <c r="BH64" s="271"/>
      <c r="BI64" s="268"/>
      <c r="BJ64" s="269"/>
      <c r="BK64" s="269"/>
      <c r="BL64" s="272"/>
      <c r="BM64" s="273"/>
      <c r="BN64" s="274"/>
      <c r="BO64" s="275"/>
      <c r="BP64" s="275"/>
      <c r="BQ64" s="276"/>
      <c r="BR64" s="276"/>
      <c r="BS64" s="276"/>
      <c r="BT64" s="276"/>
      <c r="BU64" s="276"/>
      <c r="BV64" s="276"/>
      <c r="BW64" s="276"/>
      <c r="BX64" s="276"/>
      <c r="BY64" s="276"/>
      <c r="BZ64" s="345"/>
      <c r="CA64" s="44"/>
      <c r="CB64" s="46"/>
      <c r="CC64" s="47"/>
      <c r="CD64" s="47"/>
      <c r="CE64" s="45"/>
      <c r="CF64" s="46"/>
      <c r="CG64" s="45"/>
      <c r="CH64" s="45"/>
      <c r="CI64" s="46"/>
      <c r="CJ64" s="46"/>
      <c r="CK64" s="46"/>
      <c r="CL64" s="46"/>
      <c r="CM64" s="57"/>
      <c r="CN64" s="278"/>
      <c r="CO64" s="296"/>
      <c r="CP64" s="263"/>
      <c r="CQ64" s="297"/>
      <c r="CR64" s="282"/>
      <c r="CS64" s="263"/>
      <c r="CT64" s="282"/>
      <c r="CU64" s="374"/>
      <c r="CV64" s="294"/>
      <c r="CW64" s="298"/>
      <c r="CX64" s="298"/>
      <c r="CY64" s="264"/>
      <c r="CZ64" s="58"/>
      <c r="DA64" s="284"/>
      <c r="DB64" s="285"/>
      <c r="DC64" s="286"/>
      <c r="DD64" s="285"/>
      <c r="DE64" s="287"/>
      <c r="DF64" s="285"/>
      <c r="DG64" s="285"/>
      <c r="DH64" s="285"/>
      <c r="DI64" s="285"/>
      <c r="DJ64" s="286"/>
      <c r="DK64" s="285"/>
      <c r="DL64" s="289"/>
      <c r="DM64" s="290"/>
      <c r="DN64" s="45"/>
      <c r="DO64" s="46"/>
      <c r="DP64" s="46"/>
      <c r="DQ64" s="46"/>
      <c r="DR64" s="46"/>
      <c r="DS64" s="45"/>
      <c r="DT64" s="45"/>
      <c r="DU64" s="48"/>
      <c r="DV64" s="47"/>
      <c r="DW64" s="47"/>
      <c r="DX64" s="48"/>
      <c r="DY64" s="57"/>
      <c r="DZ64" s="40">
        <f t="shared" si="4"/>
        <v>0</v>
      </c>
      <c r="EA64" s="51"/>
      <c r="EB64" s="42">
        <f t="shared" si="5"/>
        <v>0</v>
      </c>
      <c r="EC64" s="186"/>
      <c r="ED64" s="186"/>
      <c r="EE64" s="375"/>
      <c r="EF64" s="88"/>
      <c r="EG64" s="89"/>
      <c r="EH64" s="245">
        <f>SUM(EH5:EH63)</f>
        <v>814.29802499999971</v>
      </c>
    </row>
    <row r="65" spans="2:138" ht="18.399999999999999" customHeight="1" x14ac:dyDescent="0.25">
      <c r="B65" s="67" t="s">
        <v>81</v>
      </c>
      <c r="C65" s="376"/>
      <c r="D65" s="377"/>
      <c r="E65" s="377"/>
      <c r="F65" s="377"/>
      <c r="G65" s="377"/>
      <c r="H65" s="378"/>
      <c r="I65" s="377"/>
      <c r="J65" s="377"/>
      <c r="K65" s="378"/>
      <c r="L65" s="377"/>
      <c r="M65" s="377"/>
      <c r="N65" s="379"/>
      <c r="O65" s="380"/>
      <c r="P65" s="381"/>
      <c r="Q65" s="382"/>
      <c r="R65" s="383"/>
      <c r="S65" s="382"/>
      <c r="T65" s="383"/>
      <c r="U65" s="382"/>
      <c r="V65" s="383"/>
      <c r="W65" s="383"/>
      <c r="X65" s="382"/>
      <c r="Y65" s="382"/>
      <c r="Z65" s="384"/>
      <c r="AA65" s="382"/>
      <c r="AB65" s="385"/>
      <c r="AC65" s="386"/>
      <c r="AD65" s="387"/>
      <c r="AE65" s="388"/>
      <c r="AF65" s="387"/>
      <c r="AG65" s="389"/>
      <c r="AH65" s="387"/>
      <c r="AI65" s="387"/>
      <c r="AJ65" s="389"/>
      <c r="AK65" s="389"/>
      <c r="AL65" s="389"/>
      <c r="AM65" s="387"/>
      <c r="AN65" s="390"/>
      <c r="AO65" s="391"/>
      <c r="AP65" s="392"/>
      <c r="AQ65" s="392"/>
      <c r="AR65" s="392"/>
      <c r="AS65" s="392"/>
      <c r="AT65" s="393"/>
      <c r="AU65" s="394"/>
      <c r="AV65" s="395"/>
      <c r="AW65" s="393"/>
      <c r="AX65" s="393"/>
      <c r="AY65" s="393"/>
      <c r="AZ65" s="74"/>
      <c r="BA65" s="396"/>
      <c r="BB65" s="397"/>
      <c r="BC65" s="398"/>
      <c r="BD65" s="398"/>
      <c r="BE65" s="399"/>
      <c r="BF65" s="400"/>
      <c r="BG65" s="399"/>
      <c r="BH65" s="399"/>
      <c r="BI65" s="397"/>
      <c r="BJ65" s="398"/>
      <c r="BK65" s="398"/>
      <c r="BL65" s="401"/>
      <c r="BM65" s="402"/>
      <c r="BN65" s="403"/>
      <c r="BO65" s="404"/>
      <c r="BP65" s="404"/>
      <c r="BQ65" s="405"/>
      <c r="BR65" s="405"/>
      <c r="BS65" s="405"/>
      <c r="BT65" s="405"/>
      <c r="BU65" s="405"/>
      <c r="BV65" s="405"/>
      <c r="BW65" s="405"/>
      <c r="BX65" s="405"/>
      <c r="BY65" s="405"/>
      <c r="BZ65" s="406"/>
      <c r="CA65" s="68"/>
      <c r="CB65" s="70"/>
      <c r="CC65" s="72"/>
      <c r="CD65" s="72"/>
      <c r="CE65" s="69"/>
      <c r="CF65" s="70"/>
      <c r="CG65" s="69"/>
      <c r="CH65" s="69"/>
      <c r="CI65" s="70"/>
      <c r="CJ65" s="70"/>
      <c r="CK65" s="70"/>
      <c r="CL65" s="70"/>
      <c r="CM65" s="73"/>
      <c r="CN65" s="407"/>
      <c r="CO65" s="408"/>
      <c r="CP65" s="392"/>
      <c r="CQ65" s="409"/>
      <c r="CR65" s="410"/>
      <c r="CS65" s="392"/>
      <c r="CT65" s="410"/>
      <c r="CU65" s="411"/>
      <c r="CV65" s="394"/>
      <c r="CW65" s="412"/>
      <c r="CX65" s="412"/>
      <c r="CY65" s="393"/>
      <c r="CZ65" s="74"/>
      <c r="DA65" s="413"/>
      <c r="DB65" s="414"/>
      <c r="DC65" s="415"/>
      <c r="DD65" s="414"/>
      <c r="DE65" s="416"/>
      <c r="DF65" s="414"/>
      <c r="DG65" s="414"/>
      <c r="DH65" s="414"/>
      <c r="DI65" s="417"/>
      <c r="DJ65" s="415"/>
      <c r="DK65" s="414"/>
      <c r="DL65" s="418"/>
      <c r="DM65" s="419"/>
      <c r="DN65" s="69"/>
      <c r="DO65" s="70"/>
      <c r="DP65" s="70"/>
      <c r="DQ65" s="70"/>
      <c r="DR65" s="70"/>
      <c r="DS65" s="69"/>
      <c r="DT65" s="69"/>
      <c r="DU65" s="71"/>
      <c r="DV65" s="72"/>
      <c r="DW65" s="72"/>
      <c r="DX65" s="71"/>
      <c r="DY65" s="73"/>
      <c r="DZ65" s="40">
        <f t="shared" si="4"/>
        <v>0</v>
      </c>
      <c r="EA65" s="76"/>
      <c r="EB65" s="77">
        <f t="shared" si="5"/>
        <v>0</v>
      </c>
      <c r="EC65" s="420"/>
      <c r="ED65" s="420"/>
      <c r="EE65" s="421"/>
      <c r="EF65" s="88"/>
      <c r="EG65" s="89"/>
      <c r="EH65" s="89"/>
    </row>
    <row r="67" spans="2:138" x14ac:dyDescent="0.2">
      <c r="EB67" s="78">
        <f>SUM(EB5:EB65)</f>
        <v>959.5714534</v>
      </c>
      <c r="EE67" s="422">
        <f>AVERAGE(EE5:EE8, EE10:EE11, EE14, EE16:EE20, EE24, EE29:EE34, EE37:EE39, EE41, EE43, EE46, EE53, EE55, EE58)</f>
        <v>81.15610133004779</v>
      </c>
    </row>
    <row r="69" spans="2:138" x14ac:dyDescent="0.2">
      <c r="EA69" s="423"/>
    </row>
    <row r="71" spans="2:138" x14ac:dyDescent="0.2">
      <c r="DZ71" t="s">
        <v>82</v>
      </c>
    </row>
  </sheetData>
  <mergeCells count="10">
    <mergeCell ref="CA2:CM2"/>
    <mergeCell ref="CN2:CZ2"/>
    <mergeCell ref="DA2:DL2"/>
    <mergeCell ref="DO2:DY2"/>
    <mergeCell ref="C2:O2"/>
    <mergeCell ref="P2:AB2"/>
    <mergeCell ref="AC2:AN2"/>
    <mergeCell ref="AO2:AZ2"/>
    <mergeCell ref="BA2:BM2"/>
    <mergeCell ref="BN2:BZ2"/>
  </mergeCells>
  <pageMargins left="0.30000001192092901" right="0.19999998807907099" top="0.5" bottom="0.25" header="0.259999990463257" footer="2.00000014156103E-2"/>
  <pageSetup paperSize="9" scale="50" orientation="portrait"/>
  <headerFooter>
    <oddHeader>&amp;C&amp;10&amp;"Arial,Regular"&amp;A&amp;12&amp;"-,Regular"</oddHeader>
    <oddFooter>&amp;C&amp;10&amp;"Arial,Regular"Страница &amp;P&amp;12&amp;"-,Regular"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0"/>
  <sheetViews>
    <sheetView tabSelected="1" topLeftCell="A226" workbookViewId="0">
      <selection activeCell="C235" sqref="C235:K236"/>
    </sheetView>
  </sheetViews>
  <sheetFormatPr defaultColWidth="11.28515625" defaultRowHeight="12.75" customHeight="1" x14ac:dyDescent="0.3"/>
  <cols>
    <col min="1" max="1" width="10.5703125" style="436" customWidth="1"/>
    <col min="2" max="2" width="18.140625" style="436" customWidth="1"/>
    <col min="3" max="3" width="61.28515625" style="436" customWidth="1"/>
    <col min="4" max="7" width="13.5703125" style="436" customWidth="1"/>
    <col min="8" max="8" width="14.85546875" style="436" customWidth="1"/>
    <col min="9" max="9" width="15.42578125" style="436" customWidth="1"/>
    <col min="10" max="10" width="16.42578125" style="436" customWidth="1"/>
    <col min="11" max="232" width="10.5703125" style="436" customWidth="1"/>
    <col min="233" max="233" width="11.28515625" style="436" bestFit="1" customWidth="1"/>
    <col min="234" max="16384" width="11.28515625" style="436"/>
  </cols>
  <sheetData>
    <row r="1" spans="2:13" ht="21.75" hidden="1" customHeight="1" x14ac:dyDescent="0.3">
      <c r="H1" s="437"/>
      <c r="I1" s="437"/>
      <c r="J1" s="437"/>
    </row>
    <row r="2" spans="2:13" ht="18" customHeight="1" x14ac:dyDescent="0.3">
      <c r="H2" s="437"/>
      <c r="I2" s="437"/>
      <c r="J2" s="438"/>
      <c r="K2" s="439" t="s">
        <v>187</v>
      </c>
      <c r="L2" s="439"/>
      <c r="M2" s="438"/>
    </row>
    <row r="3" spans="2:13" ht="18.75" x14ac:dyDescent="0.3">
      <c r="H3" s="437"/>
      <c r="I3" s="437"/>
      <c r="J3" s="438"/>
      <c r="K3" s="439" t="s">
        <v>188</v>
      </c>
      <c r="L3" s="439"/>
      <c r="M3" s="438"/>
    </row>
    <row r="4" spans="2:13" ht="6.75" customHeight="1" x14ac:dyDescent="0.3">
      <c r="J4" s="438"/>
      <c r="K4" s="438"/>
      <c r="L4" s="438"/>
      <c r="M4" s="438"/>
    </row>
    <row r="5" spans="2:13" ht="15.75" customHeight="1" x14ac:dyDescent="0.3">
      <c r="B5" s="440"/>
      <c r="C5" s="440"/>
      <c r="D5" s="440"/>
      <c r="E5" s="440"/>
      <c r="F5" s="440"/>
      <c r="G5" s="441"/>
      <c r="H5" s="441"/>
      <c r="I5" s="441"/>
      <c r="J5" s="442"/>
      <c r="K5" s="442" t="s">
        <v>189</v>
      </c>
      <c r="L5" s="442"/>
      <c r="M5" s="438"/>
    </row>
    <row r="6" spans="2:13" ht="3.75" customHeight="1" x14ac:dyDescent="0.3">
      <c r="B6" s="440"/>
      <c r="C6" s="440"/>
      <c r="D6" s="440"/>
      <c r="E6" s="440"/>
      <c r="F6" s="440"/>
      <c r="G6" s="441"/>
      <c r="H6" s="441"/>
      <c r="I6" s="441"/>
      <c r="J6" s="443"/>
    </row>
    <row r="7" spans="2:13" ht="3" customHeight="1" x14ac:dyDescent="0.3">
      <c r="B7" s="440"/>
      <c r="C7" s="440"/>
      <c r="D7" s="440"/>
      <c r="E7" s="440"/>
      <c r="F7" s="440"/>
      <c r="G7" s="440"/>
      <c r="H7" s="440"/>
      <c r="I7" s="440"/>
      <c r="J7" s="444"/>
    </row>
    <row r="8" spans="2:13" ht="16.5" customHeight="1" x14ac:dyDescent="0.3">
      <c r="B8" s="440" t="s">
        <v>305</v>
      </c>
      <c r="C8" s="440"/>
      <c r="D8" s="440"/>
      <c r="E8" s="440"/>
      <c r="F8" s="440"/>
      <c r="G8" s="440"/>
      <c r="H8" s="440"/>
      <c r="I8" s="440"/>
      <c r="J8" s="444"/>
    </row>
    <row r="9" spans="2:13" ht="19.5" customHeight="1" x14ac:dyDescent="0.3">
      <c r="B9" s="440"/>
      <c r="C9" s="445" t="s">
        <v>190</v>
      </c>
      <c r="D9" s="445"/>
      <c r="E9" s="445"/>
      <c r="F9" s="445"/>
      <c r="G9" s="446"/>
      <c r="H9" s="440"/>
      <c r="I9" s="447"/>
      <c r="J9" s="444"/>
    </row>
    <row r="10" spans="2:13" ht="30.95" customHeight="1" x14ac:dyDescent="0.3">
      <c r="B10" s="804" t="s">
        <v>191</v>
      </c>
      <c r="C10" s="825" t="s">
        <v>192</v>
      </c>
      <c r="D10" s="827" t="s">
        <v>193</v>
      </c>
      <c r="E10" s="829" t="s">
        <v>194</v>
      </c>
      <c r="F10" s="830"/>
      <c r="G10" s="831"/>
      <c r="H10" s="832" t="s">
        <v>195</v>
      </c>
      <c r="I10" s="827" t="s">
        <v>196</v>
      </c>
      <c r="J10" s="448"/>
    </row>
    <row r="11" spans="2:13" ht="21" customHeight="1" x14ac:dyDescent="0.3">
      <c r="B11" s="805"/>
      <c r="C11" s="826"/>
      <c r="D11" s="828"/>
      <c r="E11" s="449" t="s">
        <v>197</v>
      </c>
      <c r="F11" s="449" t="s">
        <v>198</v>
      </c>
      <c r="G11" s="449" t="s">
        <v>199</v>
      </c>
      <c r="H11" s="833"/>
      <c r="I11" s="828"/>
      <c r="J11" s="450" t="s">
        <v>200</v>
      </c>
    </row>
    <row r="12" spans="2:13" ht="18.95" customHeight="1" x14ac:dyDescent="0.3">
      <c r="B12" s="801" t="s">
        <v>201</v>
      </c>
      <c r="C12" s="451" t="s">
        <v>202</v>
      </c>
      <c r="D12" s="452"/>
      <c r="E12" s="453"/>
      <c r="F12" s="453"/>
      <c r="G12" s="453"/>
      <c r="H12" s="453"/>
      <c r="I12" s="453"/>
      <c r="J12" s="454"/>
    </row>
    <row r="13" spans="2:13" ht="16.5" customHeight="1" x14ac:dyDescent="0.3">
      <c r="B13" s="802"/>
      <c r="C13" s="455" t="s">
        <v>203</v>
      </c>
      <c r="D13" s="456">
        <v>150</v>
      </c>
      <c r="E13" s="457">
        <v>5.97</v>
      </c>
      <c r="F13" s="457">
        <v>5.48</v>
      </c>
      <c r="G13" s="457">
        <v>17.079999999999998</v>
      </c>
      <c r="H13" s="458">
        <v>141.6</v>
      </c>
      <c r="I13" s="459">
        <v>0.91</v>
      </c>
      <c r="J13" s="460">
        <v>94</v>
      </c>
    </row>
    <row r="14" spans="2:13" ht="16.5" customHeight="1" x14ac:dyDescent="0.3">
      <c r="B14" s="802"/>
      <c r="C14" s="461" t="s">
        <v>204</v>
      </c>
      <c r="D14" s="462" t="s">
        <v>167</v>
      </c>
      <c r="E14" s="459">
        <v>7.0000000000000007E-2</v>
      </c>
      <c r="F14" s="463">
        <v>0.01</v>
      </c>
      <c r="G14" s="459">
        <v>7.1</v>
      </c>
      <c r="H14" s="464">
        <v>29</v>
      </c>
      <c r="I14" s="459">
        <v>1.42</v>
      </c>
      <c r="J14" s="460">
        <v>393</v>
      </c>
    </row>
    <row r="15" spans="2:13" ht="16.5" customHeight="1" x14ac:dyDescent="0.3">
      <c r="B15" s="802"/>
      <c r="C15" s="465" t="s">
        <v>205</v>
      </c>
      <c r="D15" s="466" t="s">
        <v>168</v>
      </c>
      <c r="E15" s="459">
        <v>1.53</v>
      </c>
      <c r="F15" s="467">
        <v>4.72</v>
      </c>
      <c r="G15" s="459">
        <v>9.14</v>
      </c>
      <c r="H15" s="468">
        <v>85</v>
      </c>
      <c r="I15" s="469">
        <v>0</v>
      </c>
      <c r="J15" s="460">
        <v>1</v>
      </c>
    </row>
    <row r="16" spans="2:13" ht="16.5" customHeight="1" x14ac:dyDescent="0.3">
      <c r="B16" s="802"/>
      <c r="C16" s="470" t="s">
        <v>206</v>
      </c>
      <c r="D16" s="471"/>
      <c r="E16" s="472">
        <f>SUM(E13:E15)</f>
        <v>7.57</v>
      </c>
      <c r="F16" s="472">
        <f>SUM(F13:F15)</f>
        <v>10.210000000000001</v>
      </c>
      <c r="G16" s="472">
        <f>SUM(G13:G15)</f>
        <v>33.32</v>
      </c>
      <c r="H16" s="473">
        <f>SUM(H13:H15)</f>
        <v>255.6</v>
      </c>
      <c r="I16" s="472">
        <f>SUM(I13:I15)</f>
        <v>2.33</v>
      </c>
      <c r="J16" s="474"/>
    </row>
    <row r="17" spans="2:10" ht="16.5" customHeight="1" x14ac:dyDescent="0.3">
      <c r="B17" s="802"/>
      <c r="C17" s="475" t="s">
        <v>207</v>
      </c>
      <c r="D17" s="471"/>
      <c r="E17" s="459"/>
      <c r="F17" s="459"/>
      <c r="G17" s="459"/>
      <c r="H17" s="464"/>
      <c r="I17" s="459"/>
      <c r="J17" s="460"/>
    </row>
    <row r="18" spans="2:10" ht="16.5" customHeight="1" x14ac:dyDescent="0.3">
      <c r="B18" s="802"/>
      <c r="C18" s="476" t="s">
        <v>208</v>
      </c>
      <c r="D18" s="477">
        <v>100</v>
      </c>
      <c r="E18" s="478">
        <v>0.4</v>
      </c>
      <c r="F18" s="479">
        <v>0.4</v>
      </c>
      <c r="G18" s="480">
        <v>9.75</v>
      </c>
      <c r="H18" s="481">
        <v>44</v>
      </c>
      <c r="I18" s="479">
        <v>10</v>
      </c>
      <c r="J18" s="460">
        <v>368</v>
      </c>
    </row>
    <row r="19" spans="2:10" ht="16.5" customHeight="1" x14ac:dyDescent="0.3">
      <c r="B19" s="802"/>
      <c r="C19" s="475" t="s">
        <v>209</v>
      </c>
      <c r="D19" s="471"/>
      <c r="E19" s="482"/>
      <c r="F19" s="482"/>
      <c r="G19" s="482"/>
      <c r="H19" s="482"/>
      <c r="I19" s="482"/>
      <c r="J19" s="483"/>
    </row>
    <row r="20" spans="2:10" ht="16.5" customHeight="1" x14ac:dyDescent="0.3">
      <c r="B20" s="802"/>
      <c r="C20" s="484" t="s">
        <v>210</v>
      </c>
      <c r="D20" s="471">
        <v>40</v>
      </c>
      <c r="E20" s="485">
        <v>1.1299999999999999</v>
      </c>
      <c r="F20" s="485">
        <v>4.0599999999999996</v>
      </c>
      <c r="G20" s="485">
        <v>6.92</v>
      </c>
      <c r="H20" s="485">
        <v>68.72</v>
      </c>
      <c r="I20" s="485">
        <v>52.3</v>
      </c>
      <c r="J20" s="486">
        <v>49</v>
      </c>
    </row>
    <row r="21" spans="2:10" ht="16.5" customHeight="1" x14ac:dyDescent="0.3">
      <c r="B21" s="802"/>
      <c r="C21" s="487" t="s">
        <v>211</v>
      </c>
      <c r="D21" s="477">
        <v>150</v>
      </c>
      <c r="E21" s="488">
        <v>1.26</v>
      </c>
      <c r="F21" s="459">
        <v>3.07</v>
      </c>
      <c r="G21" s="459">
        <v>9.9499999999999993</v>
      </c>
      <c r="H21" s="459">
        <v>72.5</v>
      </c>
      <c r="I21" s="459">
        <v>4.5199999999999996</v>
      </c>
      <c r="J21" s="460">
        <v>76</v>
      </c>
    </row>
    <row r="22" spans="2:10" ht="16.5" customHeight="1" x14ac:dyDescent="0.3">
      <c r="B22" s="802"/>
      <c r="C22" s="489" t="s">
        <v>212</v>
      </c>
      <c r="D22" s="490" t="s">
        <v>170</v>
      </c>
      <c r="E22" s="459">
        <v>2.7</v>
      </c>
      <c r="F22" s="459">
        <v>2.7</v>
      </c>
      <c r="G22" s="459">
        <v>19.84</v>
      </c>
      <c r="H22" s="491">
        <v>114.61</v>
      </c>
      <c r="I22" s="467">
        <v>0</v>
      </c>
      <c r="J22" s="460">
        <v>168</v>
      </c>
    </row>
    <row r="23" spans="2:10" ht="16.5" customHeight="1" x14ac:dyDescent="0.3">
      <c r="B23" s="802"/>
      <c r="C23" s="476" t="s">
        <v>213</v>
      </c>
      <c r="D23" s="456">
        <v>60</v>
      </c>
      <c r="E23" s="459">
        <v>9.43</v>
      </c>
      <c r="F23" s="459">
        <v>9.65</v>
      </c>
      <c r="G23" s="459">
        <v>9.98</v>
      </c>
      <c r="H23" s="491">
        <v>164</v>
      </c>
      <c r="I23" s="467">
        <v>0.5</v>
      </c>
      <c r="J23" s="460">
        <v>305</v>
      </c>
    </row>
    <row r="24" spans="2:10" ht="16.5" customHeight="1" x14ac:dyDescent="0.3">
      <c r="B24" s="802"/>
      <c r="C24" s="461" t="s">
        <v>149</v>
      </c>
      <c r="D24" s="477">
        <v>150</v>
      </c>
      <c r="E24" s="459">
        <v>0.33</v>
      </c>
      <c r="F24" s="459">
        <v>0.02</v>
      </c>
      <c r="G24" s="459">
        <v>20.82</v>
      </c>
      <c r="H24" s="492">
        <v>84.8</v>
      </c>
      <c r="I24" s="459">
        <v>0.3</v>
      </c>
      <c r="J24" s="493">
        <v>376</v>
      </c>
    </row>
    <row r="25" spans="2:10" ht="16.5" customHeight="1" x14ac:dyDescent="0.3">
      <c r="B25" s="802"/>
      <c r="C25" s="461" t="s">
        <v>14</v>
      </c>
      <c r="D25" s="471">
        <v>20</v>
      </c>
      <c r="E25" s="459">
        <v>2.08</v>
      </c>
      <c r="F25" s="459">
        <v>0.69</v>
      </c>
      <c r="G25" s="494">
        <v>9.89</v>
      </c>
      <c r="H25" s="468">
        <v>54</v>
      </c>
      <c r="I25" s="459">
        <v>0</v>
      </c>
      <c r="J25" s="460" t="s">
        <v>214</v>
      </c>
    </row>
    <row r="26" spans="2:10" ht="16.5" customHeight="1" x14ac:dyDescent="0.3">
      <c r="B26" s="802"/>
      <c r="C26" s="461" t="s">
        <v>15</v>
      </c>
      <c r="D26" s="471">
        <v>30</v>
      </c>
      <c r="E26" s="459">
        <v>2.31</v>
      </c>
      <c r="F26" s="463">
        <v>0.42</v>
      </c>
      <c r="G26" s="459">
        <v>11.69</v>
      </c>
      <c r="H26" s="495">
        <v>61</v>
      </c>
      <c r="I26" s="469">
        <v>0</v>
      </c>
      <c r="J26" s="460" t="s">
        <v>214</v>
      </c>
    </row>
    <row r="27" spans="2:10" ht="16.5" customHeight="1" x14ac:dyDescent="0.3">
      <c r="B27" s="802"/>
      <c r="C27" s="496" t="s">
        <v>215</v>
      </c>
      <c r="D27" s="471"/>
      <c r="E27" s="472">
        <f>SUM(E20:E26)</f>
        <v>19.239999999999998</v>
      </c>
      <c r="F27" s="497">
        <f>SUM(F20:F26)</f>
        <v>20.61</v>
      </c>
      <c r="G27" s="472">
        <f>SUM(G20:G26)</f>
        <v>89.089999999999989</v>
      </c>
      <c r="H27" s="498">
        <f>SUM(H20:H26)</f>
        <v>619.63</v>
      </c>
      <c r="I27" s="472">
        <f>SUM(I20:I26)</f>
        <v>57.61999999999999</v>
      </c>
      <c r="J27" s="460"/>
    </row>
    <row r="28" spans="2:10" ht="16.5" customHeight="1" x14ac:dyDescent="0.3">
      <c r="B28" s="802"/>
      <c r="C28" s="475" t="s">
        <v>216</v>
      </c>
      <c r="D28" s="471"/>
      <c r="E28" s="459"/>
      <c r="F28" s="459"/>
      <c r="G28" s="459"/>
      <c r="H28" s="492"/>
      <c r="I28" s="459"/>
      <c r="J28" s="474"/>
    </row>
    <row r="29" spans="2:10" ht="16.5" customHeight="1" x14ac:dyDescent="0.3">
      <c r="B29" s="802"/>
      <c r="C29" s="476" t="s">
        <v>105</v>
      </c>
      <c r="D29" s="471">
        <v>50</v>
      </c>
      <c r="E29" s="459">
        <v>6.54</v>
      </c>
      <c r="F29" s="459">
        <v>3.03</v>
      </c>
      <c r="G29" s="459">
        <v>24.79</v>
      </c>
      <c r="H29" s="464">
        <v>153</v>
      </c>
      <c r="I29" s="499">
        <v>0.09</v>
      </c>
      <c r="J29" s="500">
        <v>483</v>
      </c>
    </row>
    <row r="30" spans="2:10" ht="16.5" customHeight="1" x14ac:dyDescent="0.3">
      <c r="B30" s="802"/>
      <c r="C30" s="461" t="s">
        <v>217</v>
      </c>
      <c r="D30" s="477">
        <v>150</v>
      </c>
      <c r="E30" s="459">
        <v>4.3499999999999996</v>
      </c>
      <c r="F30" s="459">
        <v>3.75</v>
      </c>
      <c r="G30" s="459">
        <v>6</v>
      </c>
      <c r="H30" s="501">
        <v>75</v>
      </c>
      <c r="I30" s="459">
        <v>1.05</v>
      </c>
      <c r="J30" s="460">
        <v>401</v>
      </c>
    </row>
    <row r="31" spans="2:10" ht="16.5" customHeight="1" x14ac:dyDescent="0.3">
      <c r="B31" s="802"/>
      <c r="C31" s="502" t="s">
        <v>218</v>
      </c>
      <c r="D31" s="503"/>
      <c r="E31" s="472">
        <f>E29+E30</f>
        <v>10.89</v>
      </c>
      <c r="F31" s="472">
        <f>F29+F30</f>
        <v>6.7799999999999994</v>
      </c>
      <c r="G31" s="504">
        <f>G29+G30</f>
        <v>30.79</v>
      </c>
      <c r="H31" s="505">
        <f>H29+H30</f>
        <v>228</v>
      </c>
      <c r="I31" s="472">
        <f>I29+I30</f>
        <v>1.1400000000000001</v>
      </c>
      <c r="J31" s="460"/>
    </row>
    <row r="32" spans="2:10" ht="16.5" customHeight="1" x14ac:dyDescent="0.3">
      <c r="B32" s="803"/>
      <c r="C32" s="506" t="s">
        <v>219</v>
      </c>
      <c r="D32" s="507"/>
      <c r="E32" s="508">
        <f>SUM(E16, E18, E27, E31)</f>
        <v>38.1</v>
      </c>
      <c r="F32" s="508">
        <f>SUM(F16, F18, F27, F31)</f>
        <v>38</v>
      </c>
      <c r="G32" s="508">
        <f>SUM(G16, G18, G27, G31)</f>
        <v>162.94999999999999</v>
      </c>
      <c r="H32" s="508">
        <f>SUM(H16, H18, H27, H31)</f>
        <v>1147.23</v>
      </c>
      <c r="I32" s="508">
        <f>SUM(I16, I18, I27, I31)</f>
        <v>71.089999999999989</v>
      </c>
      <c r="J32" s="509"/>
    </row>
    <row r="33" spans="2:10" ht="16.5" customHeight="1" x14ac:dyDescent="0.3">
      <c r="B33" s="811"/>
      <c r="C33" s="812"/>
      <c r="D33" s="812"/>
      <c r="E33" s="812"/>
      <c r="F33" s="812"/>
      <c r="G33" s="812"/>
      <c r="H33" s="812"/>
      <c r="I33" s="812"/>
      <c r="J33" s="813"/>
    </row>
    <row r="34" spans="2:10" ht="16.5" customHeight="1" x14ac:dyDescent="0.3">
      <c r="B34" s="809" t="s">
        <v>220</v>
      </c>
      <c r="C34" s="510" t="s">
        <v>202</v>
      </c>
      <c r="D34" s="511"/>
      <c r="E34" s="512"/>
      <c r="F34" s="513"/>
      <c r="G34" s="513"/>
      <c r="H34" s="512"/>
      <c r="I34" s="514"/>
      <c r="J34" s="515" t="s">
        <v>221</v>
      </c>
    </row>
    <row r="35" spans="2:10" ht="16.5" customHeight="1" x14ac:dyDescent="0.3">
      <c r="B35" s="802"/>
      <c r="C35" s="516" t="s">
        <v>123</v>
      </c>
      <c r="D35" s="517">
        <v>60</v>
      </c>
      <c r="E35" s="459">
        <v>6.95</v>
      </c>
      <c r="F35" s="494">
        <v>12.87</v>
      </c>
      <c r="G35" s="459">
        <v>1.07</v>
      </c>
      <c r="H35" s="464">
        <v>148</v>
      </c>
      <c r="I35" s="469">
        <v>0.13</v>
      </c>
      <c r="J35" s="460">
        <v>216</v>
      </c>
    </row>
    <row r="36" spans="2:10" ht="16.5" customHeight="1" x14ac:dyDescent="0.3">
      <c r="B36" s="802"/>
      <c r="C36" s="518" t="s">
        <v>205</v>
      </c>
      <c r="D36" s="519" t="s">
        <v>168</v>
      </c>
      <c r="E36" s="459">
        <v>1.53</v>
      </c>
      <c r="F36" s="467">
        <v>4.72</v>
      </c>
      <c r="G36" s="459">
        <v>9.14</v>
      </c>
      <c r="H36" s="468">
        <v>85</v>
      </c>
      <c r="I36" s="469">
        <v>0</v>
      </c>
      <c r="J36" s="460">
        <v>1</v>
      </c>
    </row>
    <row r="37" spans="2:10" ht="16.5" customHeight="1" x14ac:dyDescent="0.3">
      <c r="B37" s="802"/>
      <c r="C37" s="520" t="s">
        <v>222</v>
      </c>
      <c r="D37" s="517">
        <v>150</v>
      </c>
      <c r="E37" s="459">
        <v>2.65</v>
      </c>
      <c r="F37" s="459">
        <v>2.33</v>
      </c>
      <c r="G37" s="459">
        <v>11.31</v>
      </c>
      <c r="H37" s="501">
        <v>77</v>
      </c>
      <c r="I37" s="459">
        <v>0</v>
      </c>
      <c r="J37" s="460">
        <v>392</v>
      </c>
    </row>
    <row r="38" spans="2:10" ht="16.5" customHeight="1" x14ac:dyDescent="0.3">
      <c r="B38" s="802"/>
      <c r="C38" s="521" t="s">
        <v>206</v>
      </c>
      <c r="D38" s="517"/>
      <c r="E38" s="472">
        <f>SUM(E35:E37)</f>
        <v>11.13</v>
      </c>
      <c r="F38" s="504">
        <f>SUM(F35:F37)</f>
        <v>19.920000000000002</v>
      </c>
      <c r="G38" s="472">
        <f>SUM(G35:G37)</f>
        <v>21.520000000000003</v>
      </c>
      <c r="H38" s="473">
        <f>SUM(H35:H37)</f>
        <v>310</v>
      </c>
      <c r="I38" s="472">
        <f>SUM(I35:I37)</f>
        <v>0.13</v>
      </c>
      <c r="J38" s="460"/>
    </row>
    <row r="39" spans="2:10" ht="16.5" customHeight="1" x14ac:dyDescent="0.3">
      <c r="B39" s="802"/>
      <c r="C39" s="522" t="s">
        <v>207</v>
      </c>
      <c r="D39" s="517"/>
      <c r="E39" s="523"/>
      <c r="F39" s="523"/>
      <c r="G39" s="523"/>
      <c r="H39" s="524"/>
      <c r="I39" s="523"/>
      <c r="J39" s="460"/>
    </row>
    <row r="40" spans="2:10" ht="16.5" customHeight="1" x14ac:dyDescent="0.3">
      <c r="B40" s="802"/>
      <c r="C40" s="525" t="s">
        <v>128</v>
      </c>
      <c r="D40" s="517">
        <v>100</v>
      </c>
      <c r="E40" s="478">
        <v>0.57999999999999996</v>
      </c>
      <c r="F40" s="479">
        <v>0</v>
      </c>
      <c r="G40" s="480">
        <v>11.7</v>
      </c>
      <c r="H40" s="481">
        <v>49.23</v>
      </c>
      <c r="I40" s="479">
        <v>2.2999999999999998</v>
      </c>
      <c r="J40" s="460">
        <v>399</v>
      </c>
    </row>
    <row r="41" spans="2:10" ht="16.5" customHeight="1" x14ac:dyDescent="0.3">
      <c r="B41" s="802"/>
      <c r="C41" s="522" t="s">
        <v>209</v>
      </c>
      <c r="D41" s="517"/>
      <c r="E41" s="459"/>
      <c r="F41" s="459"/>
      <c r="G41" s="459"/>
      <c r="H41" s="492"/>
      <c r="I41" s="526"/>
      <c r="J41" s="460"/>
    </row>
    <row r="42" spans="2:10" ht="16.5" customHeight="1" x14ac:dyDescent="0.3">
      <c r="B42" s="802"/>
      <c r="C42" s="527" t="s">
        <v>223</v>
      </c>
      <c r="D42" s="528">
        <v>30</v>
      </c>
      <c r="E42" s="485">
        <v>0.4</v>
      </c>
      <c r="F42" s="485">
        <v>0.05</v>
      </c>
      <c r="G42" s="485">
        <v>0.85</v>
      </c>
      <c r="H42" s="485">
        <v>5</v>
      </c>
      <c r="I42" s="485">
        <v>1.75</v>
      </c>
      <c r="J42" s="486" t="s">
        <v>224</v>
      </c>
    </row>
    <row r="43" spans="2:10" ht="16.5" customHeight="1" x14ac:dyDescent="0.3">
      <c r="B43" s="802"/>
      <c r="C43" s="529" t="s">
        <v>119</v>
      </c>
      <c r="D43" s="477">
        <v>150</v>
      </c>
      <c r="E43" s="459">
        <v>1.27</v>
      </c>
      <c r="F43" s="459">
        <v>3.99</v>
      </c>
      <c r="G43" s="459">
        <v>7.32</v>
      </c>
      <c r="H43" s="492">
        <v>76.2</v>
      </c>
      <c r="I43" s="459">
        <v>0</v>
      </c>
      <c r="J43" s="460">
        <v>122</v>
      </c>
    </row>
    <row r="44" spans="2:10" ht="16.5" customHeight="1" x14ac:dyDescent="0.3">
      <c r="B44" s="802"/>
      <c r="C44" s="530" t="s">
        <v>225</v>
      </c>
      <c r="D44" s="517">
        <v>120</v>
      </c>
      <c r="E44" s="459">
        <v>14.7</v>
      </c>
      <c r="F44" s="459">
        <v>3.8</v>
      </c>
      <c r="G44" s="459">
        <v>13.06</v>
      </c>
      <c r="H44" s="492">
        <v>144.69999999999999</v>
      </c>
      <c r="I44" s="459">
        <v>5.12</v>
      </c>
      <c r="J44" s="460">
        <v>276</v>
      </c>
    </row>
    <row r="45" spans="2:10" ht="16.5" customHeight="1" x14ac:dyDescent="0.3">
      <c r="B45" s="802"/>
      <c r="C45" s="531" t="s">
        <v>144</v>
      </c>
      <c r="D45" s="477">
        <v>150</v>
      </c>
      <c r="E45" s="459">
        <v>0.12</v>
      </c>
      <c r="F45" s="467">
        <v>0.12</v>
      </c>
      <c r="G45" s="459">
        <v>17.91</v>
      </c>
      <c r="H45" s="532">
        <v>73.2</v>
      </c>
      <c r="I45" s="459">
        <v>1.29</v>
      </c>
      <c r="J45" s="460">
        <v>372</v>
      </c>
    </row>
    <row r="46" spans="2:10" ht="16.5" customHeight="1" x14ac:dyDescent="0.3">
      <c r="B46" s="802"/>
      <c r="C46" s="525" t="s">
        <v>14</v>
      </c>
      <c r="D46" s="517">
        <v>20</v>
      </c>
      <c r="E46" s="459">
        <v>2.08</v>
      </c>
      <c r="F46" s="459">
        <v>0.69</v>
      </c>
      <c r="G46" s="494">
        <v>9.89</v>
      </c>
      <c r="H46" s="468">
        <v>54</v>
      </c>
      <c r="I46" s="459">
        <v>0</v>
      </c>
      <c r="J46" s="533" t="s">
        <v>214</v>
      </c>
    </row>
    <row r="47" spans="2:10" ht="16.5" customHeight="1" x14ac:dyDescent="0.3">
      <c r="B47" s="802"/>
      <c r="C47" s="534" t="s">
        <v>15</v>
      </c>
      <c r="D47" s="471">
        <v>30</v>
      </c>
      <c r="E47" s="459">
        <v>1.732</v>
      </c>
      <c r="F47" s="463">
        <v>0.36</v>
      </c>
      <c r="G47" s="459">
        <v>10.02</v>
      </c>
      <c r="H47" s="495">
        <v>52</v>
      </c>
      <c r="I47" s="469">
        <v>0</v>
      </c>
      <c r="J47" s="460" t="s">
        <v>224</v>
      </c>
    </row>
    <row r="48" spans="2:10" ht="16.5" customHeight="1" x14ac:dyDescent="0.3">
      <c r="B48" s="802"/>
      <c r="C48" s="535" t="s">
        <v>215</v>
      </c>
      <c r="D48" s="517"/>
      <c r="E48" s="472">
        <f>SUM(E42:E47)</f>
        <v>20.302</v>
      </c>
      <c r="F48" s="497">
        <f>SUM(F42:F47)</f>
        <v>9.01</v>
      </c>
      <c r="G48" s="472">
        <f>SUM(G42:G47)</f>
        <v>59.05</v>
      </c>
      <c r="H48" s="536">
        <f>SUM(H42:H47)</f>
        <v>405.09999999999997</v>
      </c>
      <c r="I48" s="472">
        <f>SUM(I42:I47)</f>
        <v>8.16</v>
      </c>
      <c r="J48" s="460"/>
    </row>
    <row r="49" spans="1:10" ht="16.5" customHeight="1" x14ac:dyDescent="0.3">
      <c r="B49" s="802"/>
      <c r="C49" s="522" t="s">
        <v>216</v>
      </c>
      <c r="D49" s="517"/>
      <c r="E49" s="523"/>
      <c r="F49" s="523"/>
      <c r="G49" s="523"/>
      <c r="H49" s="524"/>
      <c r="I49" s="523"/>
      <c r="J49" s="460"/>
    </row>
    <row r="50" spans="1:10" ht="16.5" customHeight="1" x14ac:dyDescent="0.3">
      <c r="B50" s="802"/>
      <c r="C50" s="537" t="s">
        <v>226</v>
      </c>
      <c r="D50" s="517" t="s">
        <v>174</v>
      </c>
      <c r="E50" s="463">
        <v>14.2</v>
      </c>
      <c r="F50" s="463">
        <v>9.68</v>
      </c>
      <c r="G50" s="463">
        <v>14.7</v>
      </c>
      <c r="H50" s="463">
        <v>203.2</v>
      </c>
      <c r="I50" s="463">
        <v>0.19</v>
      </c>
      <c r="J50" s="460">
        <v>237</v>
      </c>
    </row>
    <row r="51" spans="1:10" ht="18.75" customHeight="1" x14ac:dyDescent="0.3">
      <c r="B51" s="802"/>
      <c r="C51" s="520" t="s">
        <v>222</v>
      </c>
      <c r="D51" s="517">
        <v>150</v>
      </c>
      <c r="E51" s="459">
        <v>2.65</v>
      </c>
      <c r="F51" s="459">
        <v>2.33</v>
      </c>
      <c r="G51" s="459">
        <v>11.31</v>
      </c>
      <c r="H51" s="501">
        <v>77</v>
      </c>
      <c r="I51" s="459">
        <v>0</v>
      </c>
      <c r="J51" s="460">
        <v>392</v>
      </c>
    </row>
    <row r="52" spans="1:10" ht="18.95" customHeight="1" x14ac:dyDescent="0.3">
      <c r="B52" s="802"/>
      <c r="C52" s="538" t="s">
        <v>227</v>
      </c>
      <c r="D52" s="539"/>
      <c r="E52" s="472">
        <f>SUM(E50:E51)</f>
        <v>16.849999999999998</v>
      </c>
      <c r="F52" s="497">
        <f>SUM(F50:F51)</f>
        <v>12.01</v>
      </c>
      <c r="G52" s="472">
        <f>SUM(G50:G51)</f>
        <v>26.009999999999998</v>
      </c>
      <c r="H52" s="473">
        <f>SUM(H50:H51)</f>
        <v>280.2</v>
      </c>
      <c r="I52" s="472">
        <f>SUM(I50:I51)</f>
        <v>0.19</v>
      </c>
      <c r="J52" s="493"/>
    </row>
    <row r="53" spans="1:10" ht="18.95" customHeight="1" x14ac:dyDescent="0.3">
      <c r="B53" s="810"/>
      <c r="C53" s="540" t="s">
        <v>219</v>
      </c>
      <c r="D53" s="541"/>
      <c r="E53" s="542">
        <f>E38+E40+E48+E52</f>
        <v>48.861999999999995</v>
      </c>
      <c r="F53" s="542">
        <f>F38+F40+F48+F52</f>
        <v>40.94</v>
      </c>
      <c r="G53" s="543">
        <f>G38+G40+G48+G52</f>
        <v>118.28</v>
      </c>
      <c r="H53" s="544">
        <f>H38+H40+H48+H52</f>
        <v>1044.53</v>
      </c>
      <c r="I53" s="542">
        <f>I38+I40+I48+I52</f>
        <v>10.78</v>
      </c>
      <c r="J53" s="545"/>
    </row>
    <row r="54" spans="1:10" ht="18.75" customHeight="1" x14ac:dyDescent="0.3">
      <c r="A54"/>
      <c r="B54" s="814"/>
      <c r="C54" s="815"/>
      <c r="D54" s="815"/>
      <c r="E54" s="815"/>
      <c r="F54" s="815"/>
      <c r="G54" s="815"/>
      <c r="H54" s="815"/>
      <c r="I54" s="815"/>
      <c r="J54" s="816"/>
    </row>
    <row r="55" spans="1:10" ht="18.95" customHeight="1" x14ac:dyDescent="0.3">
      <c r="B55" s="806" t="s">
        <v>228</v>
      </c>
      <c r="C55" s="547" t="s">
        <v>202</v>
      </c>
      <c r="D55" s="548"/>
      <c r="E55" s="546"/>
      <c r="F55" s="546"/>
      <c r="G55" s="546"/>
      <c r="H55" s="546"/>
      <c r="I55" s="549"/>
      <c r="J55" s="463"/>
    </row>
    <row r="56" spans="1:10" ht="18.95" customHeight="1" x14ac:dyDescent="0.3">
      <c r="B56" s="807"/>
      <c r="C56" s="516" t="s">
        <v>229</v>
      </c>
      <c r="D56" s="477">
        <v>150</v>
      </c>
      <c r="E56" s="457">
        <v>4.4400000000000004</v>
      </c>
      <c r="F56" s="457">
        <v>4.45</v>
      </c>
      <c r="G56" s="457">
        <v>13.45</v>
      </c>
      <c r="H56" s="458">
        <v>111.6</v>
      </c>
      <c r="I56" s="459">
        <v>1</v>
      </c>
      <c r="J56" s="460">
        <v>94</v>
      </c>
    </row>
    <row r="57" spans="1:10" ht="18.95" customHeight="1" x14ac:dyDescent="0.3">
      <c r="B57" s="807"/>
      <c r="C57" s="550" t="s">
        <v>204</v>
      </c>
      <c r="D57" s="551" t="s">
        <v>167</v>
      </c>
      <c r="E57" s="459">
        <v>7.0000000000000007E-2</v>
      </c>
      <c r="F57" s="463">
        <v>0.01</v>
      </c>
      <c r="G57" s="459">
        <v>7.1</v>
      </c>
      <c r="H57" s="464">
        <v>29</v>
      </c>
      <c r="I57" s="459">
        <v>1.42</v>
      </c>
      <c r="J57" s="460">
        <v>393</v>
      </c>
    </row>
    <row r="58" spans="1:10" ht="18.95" customHeight="1" x14ac:dyDescent="0.3">
      <c r="B58" s="807"/>
      <c r="C58" s="518" t="s">
        <v>205</v>
      </c>
      <c r="D58" s="519" t="s">
        <v>168</v>
      </c>
      <c r="E58" s="459">
        <v>1.53</v>
      </c>
      <c r="F58" s="467">
        <v>4.72</v>
      </c>
      <c r="G58" s="459">
        <v>9.14</v>
      </c>
      <c r="H58" s="468">
        <v>85</v>
      </c>
      <c r="I58" s="469">
        <v>0</v>
      </c>
      <c r="J58" s="460">
        <v>1</v>
      </c>
    </row>
    <row r="59" spans="1:10" ht="18.95" customHeight="1" x14ac:dyDescent="0.3">
      <c r="B59" s="807"/>
      <c r="C59" s="552" t="s">
        <v>206</v>
      </c>
      <c r="D59" s="517"/>
      <c r="E59" s="472">
        <f>SUM(E56:E58)</f>
        <v>6.0400000000000009</v>
      </c>
      <c r="F59" s="472">
        <f>SUM(F56:F58)</f>
        <v>9.18</v>
      </c>
      <c r="G59" s="504">
        <f>SUM(G56:G58)</f>
        <v>29.689999999999998</v>
      </c>
      <c r="H59" s="505">
        <f>SUM(H56:H58)</f>
        <v>225.6</v>
      </c>
      <c r="I59" s="472">
        <f>SUM(I56:I58)</f>
        <v>2.42</v>
      </c>
      <c r="J59" s="460"/>
    </row>
    <row r="60" spans="1:10" ht="18.95" customHeight="1" x14ac:dyDescent="0.3">
      <c r="B60" s="807"/>
      <c r="C60" s="553" t="s">
        <v>207</v>
      </c>
      <c r="D60" s="517"/>
      <c r="E60" s="554"/>
      <c r="F60" s="554"/>
      <c r="G60" s="554"/>
      <c r="H60" s="555"/>
      <c r="I60" s="554"/>
      <c r="J60" s="460"/>
    </row>
    <row r="61" spans="1:10" ht="18.95" customHeight="1" x14ac:dyDescent="0.3">
      <c r="B61" s="807"/>
      <c r="C61" s="476" t="s">
        <v>208</v>
      </c>
      <c r="D61" s="477">
        <v>100</v>
      </c>
      <c r="E61" s="478">
        <v>0.4</v>
      </c>
      <c r="F61" s="479">
        <v>0.4</v>
      </c>
      <c r="G61" s="480">
        <v>9.75</v>
      </c>
      <c r="H61" s="481">
        <v>44</v>
      </c>
      <c r="I61" s="479">
        <v>10</v>
      </c>
      <c r="J61" s="460">
        <v>368</v>
      </c>
    </row>
    <row r="62" spans="1:10" ht="18.95" customHeight="1" x14ac:dyDescent="0.3">
      <c r="B62" s="807"/>
      <c r="C62" s="553" t="s">
        <v>209</v>
      </c>
      <c r="D62" s="517"/>
      <c r="E62" s="482"/>
      <c r="F62" s="556"/>
      <c r="G62" s="556"/>
      <c r="H62" s="557"/>
      <c r="I62" s="557"/>
      <c r="J62" s="460"/>
    </row>
    <row r="63" spans="1:10" ht="18.95" customHeight="1" x14ac:dyDescent="0.3">
      <c r="B63" s="807"/>
      <c r="C63" s="558" t="s">
        <v>230</v>
      </c>
      <c r="D63" s="477">
        <v>150</v>
      </c>
      <c r="E63" s="488">
        <v>2.15</v>
      </c>
      <c r="F63" s="459">
        <v>2.27</v>
      </c>
      <c r="G63" s="459">
        <v>13.71</v>
      </c>
      <c r="H63" s="459">
        <v>83.8</v>
      </c>
      <c r="I63" s="459">
        <v>6.6</v>
      </c>
      <c r="J63" s="460">
        <v>82</v>
      </c>
    </row>
    <row r="64" spans="1:10" ht="18.95" customHeight="1" x14ac:dyDescent="0.3">
      <c r="B64" s="807"/>
      <c r="C64" s="487" t="s">
        <v>231</v>
      </c>
      <c r="D64" s="477">
        <v>130</v>
      </c>
      <c r="E64" s="488">
        <v>2.71</v>
      </c>
      <c r="F64" s="459">
        <v>4.82</v>
      </c>
      <c r="G64" s="459">
        <v>12.46</v>
      </c>
      <c r="H64" s="459">
        <v>104</v>
      </c>
      <c r="I64" s="459">
        <v>21.66</v>
      </c>
      <c r="J64" s="460">
        <v>132</v>
      </c>
    </row>
    <row r="65" spans="2:10" ht="18.95" customHeight="1" x14ac:dyDescent="0.3">
      <c r="B65" s="807"/>
      <c r="C65" s="489" t="s">
        <v>232</v>
      </c>
      <c r="D65" s="471" t="s">
        <v>175</v>
      </c>
      <c r="E65" s="488">
        <v>8.14</v>
      </c>
      <c r="F65" s="488">
        <v>9.0399999999999991</v>
      </c>
      <c r="G65" s="488">
        <v>10.3</v>
      </c>
      <c r="H65" s="488">
        <v>155</v>
      </c>
      <c r="I65" s="488">
        <v>0.45</v>
      </c>
      <c r="J65" s="486">
        <v>287</v>
      </c>
    </row>
    <row r="66" spans="2:10" ht="18.95" customHeight="1" x14ac:dyDescent="0.3">
      <c r="B66" s="807"/>
      <c r="C66" s="525" t="s">
        <v>128</v>
      </c>
      <c r="D66" s="517">
        <v>150</v>
      </c>
      <c r="E66" s="478">
        <v>0.45</v>
      </c>
      <c r="F66" s="479">
        <v>0.3</v>
      </c>
      <c r="G66" s="480">
        <v>24.45</v>
      </c>
      <c r="H66" s="481">
        <v>102</v>
      </c>
      <c r="I66" s="479">
        <v>3</v>
      </c>
      <c r="J66" s="460">
        <v>399</v>
      </c>
    </row>
    <row r="67" spans="2:10" ht="18.95" customHeight="1" x14ac:dyDescent="0.3">
      <c r="B67" s="807"/>
      <c r="C67" s="516" t="s">
        <v>14</v>
      </c>
      <c r="D67" s="517">
        <v>20</v>
      </c>
      <c r="E67" s="459">
        <v>2.08</v>
      </c>
      <c r="F67" s="459">
        <v>0.69</v>
      </c>
      <c r="G67" s="494">
        <v>9.89</v>
      </c>
      <c r="H67" s="468">
        <v>54</v>
      </c>
      <c r="I67" s="459">
        <v>0</v>
      </c>
      <c r="J67" s="533" t="s">
        <v>214</v>
      </c>
    </row>
    <row r="68" spans="2:10" ht="18.95" customHeight="1" x14ac:dyDescent="0.3">
      <c r="B68" s="807"/>
      <c r="C68" s="534" t="s">
        <v>15</v>
      </c>
      <c r="D68" s="471">
        <v>30</v>
      </c>
      <c r="E68" s="459">
        <v>1.732</v>
      </c>
      <c r="F68" s="463">
        <v>0.36</v>
      </c>
      <c r="G68" s="459">
        <v>10.02</v>
      </c>
      <c r="H68" s="495">
        <v>52</v>
      </c>
      <c r="I68" s="469">
        <v>0</v>
      </c>
      <c r="J68" s="460" t="s">
        <v>224</v>
      </c>
    </row>
    <row r="69" spans="2:10" ht="18.95" customHeight="1" x14ac:dyDescent="0.3">
      <c r="B69" s="807"/>
      <c r="C69" s="559" t="s">
        <v>215</v>
      </c>
      <c r="D69" s="517"/>
      <c r="E69" s="472">
        <f>SUM(E63:E68)</f>
        <v>17.262</v>
      </c>
      <c r="F69" s="497">
        <f>SUM(F63:F68)</f>
        <v>17.48</v>
      </c>
      <c r="G69" s="472">
        <f>SUM(G63:G68)</f>
        <v>80.83</v>
      </c>
      <c r="H69" s="536">
        <f>SUM(H63:H68)</f>
        <v>550.79999999999995</v>
      </c>
      <c r="I69" s="504">
        <f>SUM(I63:I68)</f>
        <v>31.709999999999997</v>
      </c>
      <c r="J69" s="460"/>
    </row>
    <row r="70" spans="2:10" ht="18.95" customHeight="1" x14ac:dyDescent="0.3">
      <c r="B70" s="807"/>
      <c r="C70" s="553" t="s">
        <v>216</v>
      </c>
      <c r="D70" s="517"/>
      <c r="E70" s="560"/>
      <c r="F70" s="560"/>
      <c r="G70" s="560"/>
      <c r="H70" s="560"/>
      <c r="I70" s="560"/>
      <c r="J70" s="474"/>
    </row>
    <row r="71" spans="2:10" ht="18.95" customHeight="1" x14ac:dyDescent="0.3">
      <c r="B71" s="807"/>
      <c r="C71" s="561" t="s">
        <v>233</v>
      </c>
      <c r="D71" s="562" t="s">
        <v>173</v>
      </c>
      <c r="E71" s="459">
        <v>1.8</v>
      </c>
      <c r="F71" s="459">
        <v>1.05</v>
      </c>
      <c r="G71" s="459">
        <v>29.1</v>
      </c>
      <c r="H71" s="491">
        <v>125.9</v>
      </c>
      <c r="I71" s="469">
        <v>0</v>
      </c>
      <c r="J71" s="460" t="s">
        <v>214</v>
      </c>
    </row>
    <row r="72" spans="2:10" ht="18.95" customHeight="1" x14ac:dyDescent="0.3">
      <c r="B72" s="807"/>
      <c r="C72" s="550" t="s">
        <v>122</v>
      </c>
      <c r="D72" s="477">
        <v>150</v>
      </c>
      <c r="E72" s="459">
        <v>3.15</v>
      </c>
      <c r="F72" s="459">
        <v>2.72</v>
      </c>
      <c r="G72" s="459">
        <v>12.96</v>
      </c>
      <c r="H72" s="501">
        <v>89</v>
      </c>
      <c r="I72" s="459">
        <v>1.2</v>
      </c>
      <c r="J72" s="460">
        <v>397</v>
      </c>
    </row>
    <row r="73" spans="2:10" ht="18.95" customHeight="1" x14ac:dyDescent="0.3">
      <c r="B73" s="807"/>
      <c r="C73" s="563" t="s">
        <v>227</v>
      </c>
      <c r="D73" s="564"/>
      <c r="E73" s="472">
        <f>SUM(E71:E72)</f>
        <v>4.95</v>
      </c>
      <c r="F73" s="472">
        <f>SUM(F71:F72)</f>
        <v>3.7700000000000005</v>
      </c>
      <c r="G73" s="472">
        <f>SUM(G71:G72)</f>
        <v>42.06</v>
      </c>
      <c r="H73" s="504">
        <f>SUM(H71:H72)</f>
        <v>214.9</v>
      </c>
      <c r="I73" s="472">
        <f>SUM(I71:I72)</f>
        <v>1.2</v>
      </c>
      <c r="J73" s="460"/>
    </row>
    <row r="74" spans="2:10" ht="23.1" customHeight="1" x14ac:dyDescent="0.3">
      <c r="B74" s="808"/>
      <c r="C74" s="565" t="s">
        <v>219</v>
      </c>
      <c r="D74" s="566"/>
      <c r="E74" s="567">
        <f>E59+E61+E69+E73</f>
        <v>28.652000000000001</v>
      </c>
      <c r="F74" s="567">
        <f>F59+F61+F69+F73</f>
        <v>30.830000000000002</v>
      </c>
      <c r="G74" s="567">
        <f>G59+G61+G69+G73</f>
        <v>162.32999999999998</v>
      </c>
      <c r="H74" s="568">
        <f>H59+H61+H69+H73</f>
        <v>1035.3</v>
      </c>
      <c r="I74" s="567">
        <f>I59+I61+I69+I73</f>
        <v>45.33</v>
      </c>
      <c r="J74" s="569"/>
    </row>
    <row r="75" spans="2:10" ht="20.100000000000001" hidden="1" customHeight="1" x14ac:dyDescent="0.3">
      <c r="B75" s="570" t="s">
        <v>234</v>
      </c>
      <c r="C75" s="817"/>
      <c r="D75" s="818"/>
      <c r="E75" s="818"/>
      <c r="F75" s="818"/>
      <c r="G75" s="818"/>
      <c r="H75" s="818"/>
      <c r="I75" s="818"/>
      <c r="J75" s="819"/>
    </row>
    <row r="76" spans="2:10" ht="18.95" hidden="1" customHeight="1" x14ac:dyDescent="0.3">
      <c r="B76" s="571"/>
      <c r="C76" s="572" t="s">
        <v>202</v>
      </c>
      <c r="D76" s="573"/>
      <c r="E76" s="574"/>
      <c r="F76" s="574"/>
      <c r="G76" s="574"/>
      <c r="H76" s="574"/>
      <c r="I76" s="575"/>
      <c r="J76" s="575"/>
    </row>
    <row r="77" spans="2:10" ht="36" customHeight="1" x14ac:dyDescent="0.3">
      <c r="B77" s="811"/>
      <c r="C77" s="812"/>
      <c r="D77" s="812"/>
      <c r="E77" s="812"/>
      <c r="F77" s="812"/>
      <c r="G77" s="812"/>
      <c r="H77" s="812"/>
      <c r="I77" s="812"/>
      <c r="J77" s="813"/>
    </row>
    <row r="78" spans="2:10" ht="24.95" customHeight="1" x14ac:dyDescent="0.3">
      <c r="B78" s="801" t="s">
        <v>235</v>
      </c>
      <c r="C78" s="576" t="s">
        <v>202</v>
      </c>
      <c r="D78" s="577"/>
      <c r="E78" s="578"/>
      <c r="F78" s="578"/>
      <c r="G78" s="578"/>
      <c r="H78" s="578"/>
      <c r="I78" s="578"/>
      <c r="J78" s="579"/>
    </row>
    <row r="79" spans="2:10" ht="18.95" customHeight="1" x14ac:dyDescent="0.3">
      <c r="B79" s="802"/>
      <c r="C79" s="580" t="s">
        <v>236</v>
      </c>
      <c r="D79" s="456">
        <v>150</v>
      </c>
      <c r="E79" s="457">
        <v>4.3099999999999996</v>
      </c>
      <c r="F79" s="457">
        <v>3.91</v>
      </c>
      <c r="G79" s="457">
        <v>14.13</v>
      </c>
      <c r="H79" s="458">
        <v>108.9</v>
      </c>
      <c r="I79" s="459">
        <v>0.68</v>
      </c>
      <c r="J79" s="460">
        <v>93</v>
      </c>
    </row>
    <row r="80" spans="2:10" ht="18.95" customHeight="1" x14ac:dyDescent="0.3">
      <c r="B80" s="802"/>
      <c r="C80" s="518" t="s">
        <v>205</v>
      </c>
      <c r="D80" s="519" t="s">
        <v>168</v>
      </c>
      <c r="E80" s="459">
        <v>1.53</v>
      </c>
      <c r="F80" s="467">
        <v>4.72</v>
      </c>
      <c r="G80" s="459">
        <v>9.14</v>
      </c>
      <c r="H80" s="468">
        <v>85</v>
      </c>
      <c r="I80" s="469">
        <v>0</v>
      </c>
      <c r="J80" s="460">
        <v>1</v>
      </c>
    </row>
    <row r="81" spans="2:10" ht="18.95" customHeight="1" x14ac:dyDescent="0.3">
      <c r="B81" s="802"/>
      <c r="C81" s="520" t="s">
        <v>222</v>
      </c>
      <c r="D81" s="517">
        <v>150</v>
      </c>
      <c r="E81" s="459">
        <v>2.65</v>
      </c>
      <c r="F81" s="459">
        <v>2.33</v>
      </c>
      <c r="G81" s="459">
        <v>11.31</v>
      </c>
      <c r="H81" s="501">
        <v>77</v>
      </c>
      <c r="I81" s="459">
        <v>0</v>
      </c>
      <c r="J81" s="460">
        <v>392</v>
      </c>
    </row>
    <row r="82" spans="2:10" ht="18.95" customHeight="1" x14ac:dyDescent="0.3">
      <c r="B82" s="802"/>
      <c r="C82" s="521" t="s">
        <v>206</v>
      </c>
      <c r="D82" s="517"/>
      <c r="E82" s="472">
        <f>SUM(E79:E81)</f>
        <v>8.49</v>
      </c>
      <c r="F82" s="472">
        <f>SUM(F79:F81)</f>
        <v>10.959999999999999</v>
      </c>
      <c r="G82" s="504">
        <f>SUM(G79:G81)</f>
        <v>34.580000000000005</v>
      </c>
      <c r="H82" s="498">
        <f>SUM(H79:H81)</f>
        <v>270.89999999999998</v>
      </c>
      <c r="I82" s="472">
        <f>SUM(I79:I81)</f>
        <v>0.68</v>
      </c>
      <c r="J82" s="460"/>
    </row>
    <row r="83" spans="2:10" ht="18.95" customHeight="1" x14ac:dyDescent="0.3">
      <c r="B83" s="802"/>
      <c r="C83" s="522" t="s">
        <v>207</v>
      </c>
      <c r="D83" s="517"/>
      <c r="E83" s="560"/>
      <c r="F83" s="560"/>
      <c r="G83" s="560"/>
      <c r="H83" s="560"/>
      <c r="I83" s="560"/>
      <c r="J83" s="474"/>
    </row>
    <row r="84" spans="2:10" ht="18.95" customHeight="1" x14ac:dyDescent="0.3">
      <c r="B84" s="802"/>
      <c r="C84" s="520" t="s">
        <v>237</v>
      </c>
      <c r="D84" s="517">
        <v>130</v>
      </c>
      <c r="E84" s="459">
        <v>3.77</v>
      </c>
      <c r="F84" s="459">
        <v>3.25</v>
      </c>
      <c r="G84" s="459">
        <v>5.46</v>
      </c>
      <c r="H84" s="501">
        <v>65.87</v>
      </c>
      <c r="I84" s="459">
        <v>0.39</v>
      </c>
      <c r="J84" s="460">
        <v>401</v>
      </c>
    </row>
    <row r="85" spans="2:10" ht="18.95" customHeight="1" x14ac:dyDescent="0.3">
      <c r="B85" s="802"/>
      <c r="C85" s="522" t="s">
        <v>209</v>
      </c>
      <c r="D85" s="517"/>
      <c r="E85" s="459"/>
      <c r="F85" s="459"/>
      <c r="G85" s="459"/>
      <c r="H85" s="491"/>
      <c r="I85" s="463"/>
      <c r="J85" s="460"/>
    </row>
    <row r="86" spans="2:10" ht="18.95" customHeight="1" x14ac:dyDescent="0.3">
      <c r="B86" s="802"/>
      <c r="C86" s="581" t="s">
        <v>238</v>
      </c>
      <c r="D86" s="477">
        <v>45</v>
      </c>
      <c r="E86" s="463">
        <v>0.75</v>
      </c>
      <c r="F86" s="463">
        <v>1.88</v>
      </c>
      <c r="G86" s="463">
        <v>3.69</v>
      </c>
      <c r="H86" s="467">
        <v>34.700000000000003</v>
      </c>
      <c r="I86" s="463">
        <v>4.41</v>
      </c>
      <c r="J86" s="460">
        <v>34</v>
      </c>
    </row>
    <row r="87" spans="2:10" ht="18.95" customHeight="1" x14ac:dyDescent="0.3">
      <c r="B87" s="802"/>
      <c r="C87" s="582" t="s">
        <v>111</v>
      </c>
      <c r="D87" s="528">
        <v>150</v>
      </c>
      <c r="E87" s="459">
        <v>3.29</v>
      </c>
      <c r="F87" s="459">
        <v>3.16</v>
      </c>
      <c r="G87" s="459">
        <v>9.7899999999999991</v>
      </c>
      <c r="H87" s="492">
        <v>80.900000000000006</v>
      </c>
      <c r="I87" s="459">
        <v>3.49</v>
      </c>
      <c r="J87" s="460">
        <v>81</v>
      </c>
    </row>
    <row r="88" spans="2:10" ht="18.95" customHeight="1" x14ac:dyDescent="0.3">
      <c r="B88" s="802"/>
      <c r="C88" s="583" t="s">
        <v>239</v>
      </c>
      <c r="D88" s="584">
        <v>130</v>
      </c>
      <c r="E88" s="459">
        <v>2.65</v>
      </c>
      <c r="F88" s="459">
        <v>4.16</v>
      </c>
      <c r="G88" s="459">
        <v>17.71</v>
      </c>
      <c r="H88" s="491">
        <v>118.95</v>
      </c>
      <c r="I88" s="467">
        <v>15.73</v>
      </c>
      <c r="J88" s="460">
        <v>321</v>
      </c>
    </row>
    <row r="89" spans="2:10" ht="16.5" customHeight="1" x14ac:dyDescent="0.3">
      <c r="B89" s="802"/>
      <c r="C89" s="530" t="s">
        <v>240</v>
      </c>
      <c r="D89" s="517">
        <v>60</v>
      </c>
      <c r="E89" s="459">
        <v>8.02</v>
      </c>
      <c r="F89" s="459">
        <v>2.82</v>
      </c>
      <c r="G89" s="459">
        <v>5.99</v>
      </c>
      <c r="H89" s="492">
        <v>81</v>
      </c>
      <c r="I89" s="459">
        <v>0.26</v>
      </c>
      <c r="J89" s="460">
        <v>255</v>
      </c>
    </row>
    <row r="90" spans="2:10" ht="18.95" customHeight="1" x14ac:dyDescent="0.3">
      <c r="B90" s="802"/>
      <c r="C90" s="585" t="s">
        <v>241</v>
      </c>
      <c r="D90" s="456">
        <v>150</v>
      </c>
      <c r="E90" s="459">
        <v>0.51</v>
      </c>
      <c r="F90" s="459">
        <v>0.21</v>
      </c>
      <c r="G90" s="459">
        <v>14.23</v>
      </c>
      <c r="H90" s="491">
        <v>61</v>
      </c>
      <c r="I90" s="467">
        <v>75</v>
      </c>
      <c r="J90" s="460">
        <v>398</v>
      </c>
    </row>
    <row r="91" spans="2:10" ht="18.95" customHeight="1" x14ac:dyDescent="0.3">
      <c r="B91" s="802"/>
      <c r="C91" s="550" t="s">
        <v>14</v>
      </c>
      <c r="D91" s="517">
        <v>20</v>
      </c>
      <c r="E91" s="459">
        <v>2.08</v>
      </c>
      <c r="F91" s="459">
        <v>0.69</v>
      </c>
      <c r="G91" s="494">
        <v>9.89</v>
      </c>
      <c r="H91" s="468">
        <v>54</v>
      </c>
      <c r="I91" s="459">
        <v>0</v>
      </c>
      <c r="J91" s="533" t="s">
        <v>214</v>
      </c>
    </row>
    <row r="92" spans="2:10" ht="18.95" customHeight="1" x14ac:dyDescent="0.3">
      <c r="B92" s="802"/>
      <c r="C92" s="534" t="s">
        <v>15</v>
      </c>
      <c r="D92" s="471">
        <v>30</v>
      </c>
      <c r="E92" s="459">
        <v>1.732</v>
      </c>
      <c r="F92" s="463">
        <v>0.36</v>
      </c>
      <c r="G92" s="459">
        <v>10.02</v>
      </c>
      <c r="H92" s="495">
        <v>52</v>
      </c>
      <c r="I92" s="469">
        <v>0</v>
      </c>
      <c r="J92" s="460" t="s">
        <v>224</v>
      </c>
    </row>
    <row r="93" spans="2:10" ht="18.95" customHeight="1" x14ac:dyDescent="0.3">
      <c r="B93" s="802"/>
      <c r="C93" s="586" t="s">
        <v>215</v>
      </c>
      <c r="D93" s="517"/>
      <c r="E93" s="587">
        <f>SUM(E87:E92)</f>
        <v>18.281999999999996</v>
      </c>
      <c r="F93" s="472">
        <f>SUM(F87:F92)</f>
        <v>11.4</v>
      </c>
      <c r="G93" s="472">
        <f>SUM(G87:G92)</f>
        <v>67.63</v>
      </c>
      <c r="H93" s="472">
        <f>SUM(H87:H92)</f>
        <v>447.85</v>
      </c>
      <c r="I93" s="472">
        <f>SUM(I87:I92)</f>
        <v>94.48</v>
      </c>
      <c r="J93" s="474"/>
    </row>
    <row r="94" spans="2:10" ht="18.95" customHeight="1" x14ac:dyDescent="0.3">
      <c r="B94" s="802"/>
      <c r="C94" s="522" t="s">
        <v>216</v>
      </c>
      <c r="D94" s="517"/>
      <c r="E94" s="560"/>
      <c r="F94" s="560"/>
      <c r="G94" s="560"/>
      <c r="H94" s="560"/>
      <c r="I94" s="560"/>
      <c r="J94" s="474"/>
    </row>
    <row r="95" spans="2:10" ht="18.75" customHeight="1" x14ac:dyDescent="0.3">
      <c r="B95" s="802"/>
      <c r="C95" s="588" t="s">
        <v>115</v>
      </c>
      <c r="D95" s="471">
        <v>50</v>
      </c>
      <c r="E95" s="459">
        <v>8.0299999999999994</v>
      </c>
      <c r="F95" s="459">
        <v>6.69</v>
      </c>
      <c r="G95" s="459">
        <v>13.97</v>
      </c>
      <c r="H95" s="464">
        <v>148</v>
      </c>
      <c r="I95" s="499">
        <v>0.28999999999999998</v>
      </c>
      <c r="J95" s="500">
        <v>465</v>
      </c>
    </row>
    <row r="96" spans="2:10" ht="18.95" customHeight="1" x14ac:dyDescent="0.3">
      <c r="B96" s="802"/>
      <c r="C96" s="520" t="s">
        <v>116</v>
      </c>
      <c r="D96" s="517">
        <v>150</v>
      </c>
      <c r="E96" s="459">
        <v>2.34</v>
      </c>
      <c r="F96" s="459">
        <v>2</v>
      </c>
      <c r="G96" s="459">
        <v>10.63</v>
      </c>
      <c r="H96" s="501">
        <v>70</v>
      </c>
      <c r="I96" s="459">
        <v>0.98</v>
      </c>
      <c r="J96" s="460">
        <v>395</v>
      </c>
    </row>
    <row r="97" spans="2:10" ht="18.95" customHeight="1" x14ac:dyDescent="0.3">
      <c r="B97" s="802"/>
      <c r="C97" s="589" t="s">
        <v>227</v>
      </c>
      <c r="D97" s="590"/>
      <c r="E97" s="536">
        <f>E95+E96</f>
        <v>10.37</v>
      </c>
      <c r="F97" s="497">
        <f>F95+F96</f>
        <v>8.6900000000000013</v>
      </c>
      <c r="G97" s="536">
        <f>G95+G96</f>
        <v>24.6</v>
      </c>
      <c r="H97" s="497">
        <f>H95+H96</f>
        <v>218</v>
      </c>
      <c r="I97" s="497">
        <f>I95+I96</f>
        <v>1.27</v>
      </c>
      <c r="J97" s="474"/>
    </row>
    <row r="98" spans="2:10" ht="24.95" customHeight="1" x14ac:dyDescent="0.3">
      <c r="B98" s="803"/>
      <c r="C98" s="591" t="s">
        <v>219</v>
      </c>
      <c r="D98" s="592"/>
      <c r="E98" s="593">
        <f>E82+E84+E93+E97</f>
        <v>40.911999999999992</v>
      </c>
      <c r="F98" s="594">
        <f>F82+F84+F93+F97</f>
        <v>34.299999999999997</v>
      </c>
      <c r="G98" s="594">
        <f>G82+G84+G93+G97</f>
        <v>132.27000000000001</v>
      </c>
      <c r="H98" s="594">
        <f>H82+H84+H93+H97</f>
        <v>1002.62</v>
      </c>
      <c r="I98" s="594">
        <f>I82+I84+I93+I97</f>
        <v>96.82</v>
      </c>
      <c r="J98" s="569"/>
    </row>
    <row r="99" spans="2:10" ht="39.75" customHeight="1" x14ac:dyDescent="0.3">
      <c r="B99" s="595"/>
      <c r="C99" s="596"/>
      <c r="D99" s="597"/>
      <c r="E99" s="598"/>
      <c r="F99" s="599"/>
      <c r="G99" s="599"/>
      <c r="H99" s="599"/>
      <c r="I99" s="599"/>
      <c r="J99" s="600"/>
    </row>
    <row r="100" spans="2:10" ht="33.75" customHeight="1" x14ac:dyDescent="0.3">
      <c r="B100" s="820"/>
      <c r="C100" s="821"/>
      <c r="D100" s="821"/>
      <c r="E100" s="821"/>
      <c r="F100" s="821"/>
      <c r="G100" s="821"/>
      <c r="H100" s="821"/>
      <c r="I100" s="821"/>
      <c r="J100" s="822"/>
    </row>
    <row r="101" spans="2:10" ht="18.95" customHeight="1" x14ac:dyDescent="0.3">
      <c r="B101" s="801" t="s">
        <v>242</v>
      </c>
      <c r="C101" s="510" t="s">
        <v>202</v>
      </c>
      <c r="D101" s="601"/>
      <c r="E101" s="602"/>
      <c r="F101" s="602"/>
      <c r="G101" s="602"/>
      <c r="H101" s="602"/>
      <c r="I101" s="602"/>
      <c r="J101" s="515"/>
    </row>
    <row r="102" spans="2:10" ht="18.95" customHeight="1" x14ac:dyDescent="0.3">
      <c r="B102" s="802"/>
      <c r="C102" s="580" t="s">
        <v>139</v>
      </c>
      <c r="D102" s="456">
        <v>150</v>
      </c>
      <c r="E102" s="457">
        <v>5.97</v>
      </c>
      <c r="F102" s="457">
        <v>5.48</v>
      </c>
      <c r="G102" s="457">
        <v>17.079999999999998</v>
      </c>
      <c r="H102" s="458">
        <v>141.6</v>
      </c>
      <c r="I102" s="459">
        <v>0.91</v>
      </c>
      <c r="J102" s="460">
        <v>94</v>
      </c>
    </row>
    <row r="103" spans="2:10" ht="18.95" customHeight="1" x14ac:dyDescent="0.3">
      <c r="B103" s="802"/>
      <c r="C103" s="550" t="s">
        <v>204</v>
      </c>
      <c r="D103" s="551" t="s">
        <v>167</v>
      </c>
      <c r="E103" s="459">
        <v>7.0000000000000007E-2</v>
      </c>
      <c r="F103" s="463">
        <v>0.01</v>
      </c>
      <c r="G103" s="459">
        <v>7.1</v>
      </c>
      <c r="H103" s="464">
        <v>29</v>
      </c>
      <c r="I103" s="459">
        <v>1.42</v>
      </c>
      <c r="J103" s="460">
        <v>393</v>
      </c>
    </row>
    <row r="104" spans="2:10" ht="18.95" customHeight="1" x14ac:dyDescent="0.3">
      <c r="B104" s="802"/>
      <c r="C104" s="518" t="s">
        <v>205</v>
      </c>
      <c r="D104" s="519" t="s">
        <v>168</v>
      </c>
      <c r="E104" s="459">
        <v>1.53</v>
      </c>
      <c r="F104" s="467">
        <v>4.72</v>
      </c>
      <c r="G104" s="459">
        <v>9.14</v>
      </c>
      <c r="H104" s="468">
        <v>85</v>
      </c>
      <c r="I104" s="469">
        <v>0</v>
      </c>
      <c r="J104" s="460">
        <v>1</v>
      </c>
    </row>
    <row r="105" spans="2:10" ht="18.95" customHeight="1" x14ac:dyDescent="0.3">
      <c r="B105" s="802"/>
      <c r="C105" s="521" t="s">
        <v>206</v>
      </c>
      <c r="D105" s="603"/>
      <c r="E105" s="472">
        <f>SUM(E102:E104)</f>
        <v>7.57</v>
      </c>
      <c r="F105" s="472">
        <f>SUM(F102:F104)</f>
        <v>10.210000000000001</v>
      </c>
      <c r="G105" s="472">
        <f>SUM(G102:G104)</f>
        <v>33.32</v>
      </c>
      <c r="H105" s="472">
        <f>SUM(H102:H104)</f>
        <v>255.6</v>
      </c>
      <c r="I105" s="472">
        <f>SUM(I102:I104)</f>
        <v>2.33</v>
      </c>
      <c r="J105" s="604"/>
    </row>
    <row r="106" spans="2:10" ht="18.95" customHeight="1" x14ac:dyDescent="0.3">
      <c r="B106" s="802"/>
      <c r="C106" s="522" t="s">
        <v>207</v>
      </c>
      <c r="D106" s="603"/>
      <c r="E106" s="560"/>
      <c r="F106" s="560"/>
      <c r="G106" s="560"/>
      <c r="H106" s="560"/>
      <c r="I106" s="560"/>
      <c r="J106" s="604"/>
    </row>
    <row r="107" spans="2:10" ht="18.95" customHeight="1" x14ac:dyDescent="0.3">
      <c r="B107" s="802"/>
      <c r="C107" s="525" t="s">
        <v>243</v>
      </c>
      <c r="D107" s="517">
        <v>100</v>
      </c>
      <c r="E107" s="478">
        <v>0.4</v>
      </c>
      <c r="F107" s="479">
        <v>0.4</v>
      </c>
      <c r="G107" s="480">
        <v>9.75</v>
      </c>
      <c r="H107" s="481">
        <v>44</v>
      </c>
      <c r="I107" s="479">
        <v>10</v>
      </c>
      <c r="J107" s="460">
        <v>368</v>
      </c>
    </row>
    <row r="108" spans="2:10" ht="18.95" customHeight="1" x14ac:dyDescent="0.3">
      <c r="B108" s="802"/>
      <c r="C108" s="522" t="s">
        <v>209</v>
      </c>
      <c r="D108" s="562"/>
      <c r="E108" s="560"/>
      <c r="F108" s="560"/>
      <c r="G108" s="560"/>
      <c r="H108" s="560"/>
      <c r="I108" s="560"/>
      <c r="J108" s="604"/>
    </row>
    <row r="109" spans="2:10" ht="18.95" customHeight="1" x14ac:dyDescent="0.3">
      <c r="B109" s="802"/>
      <c r="C109" s="484" t="s">
        <v>223</v>
      </c>
      <c r="D109" s="471">
        <v>30</v>
      </c>
      <c r="E109" s="485">
        <v>0.4</v>
      </c>
      <c r="F109" s="485">
        <v>0.05</v>
      </c>
      <c r="G109" s="485">
        <v>0.85</v>
      </c>
      <c r="H109" s="485">
        <v>5</v>
      </c>
      <c r="I109" s="485">
        <v>1.75</v>
      </c>
      <c r="J109" s="486" t="s">
        <v>224</v>
      </c>
    </row>
    <row r="110" spans="2:10" ht="18.95" customHeight="1" x14ac:dyDescent="0.3">
      <c r="B110" s="802"/>
      <c r="C110" s="531" t="s">
        <v>244</v>
      </c>
      <c r="D110" s="528">
        <v>150</v>
      </c>
      <c r="E110" s="488">
        <v>1.0900000000000001</v>
      </c>
      <c r="F110" s="488">
        <v>2.95</v>
      </c>
      <c r="G110" s="488">
        <v>7.65</v>
      </c>
      <c r="H110" s="488">
        <v>61.5</v>
      </c>
      <c r="I110" s="488">
        <v>6.17</v>
      </c>
      <c r="J110" s="486">
        <v>57</v>
      </c>
    </row>
    <row r="111" spans="2:10" ht="18.95" customHeight="1" x14ac:dyDescent="0.3">
      <c r="B111" s="802"/>
      <c r="C111" s="605" t="s">
        <v>245</v>
      </c>
      <c r="D111" s="490" t="s">
        <v>170</v>
      </c>
      <c r="E111" s="459">
        <v>2.82</v>
      </c>
      <c r="F111" s="459">
        <v>3.22</v>
      </c>
      <c r="G111" s="459">
        <v>19.420000000000002</v>
      </c>
      <c r="H111" s="491">
        <v>117.93</v>
      </c>
      <c r="I111" s="467">
        <v>0</v>
      </c>
      <c r="J111" s="460">
        <v>168</v>
      </c>
    </row>
    <row r="112" spans="2:10" ht="18.95" customHeight="1" x14ac:dyDescent="0.3">
      <c r="B112" s="802"/>
      <c r="C112" s="583" t="s">
        <v>246</v>
      </c>
      <c r="D112" s="490">
        <v>60</v>
      </c>
      <c r="E112" s="459">
        <v>8.93</v>
      </c>
      <c r="F112" s="459">
        <v>6.74</v>
      </c>
      <c r="G112" s="459">
        <v>8.9700000000000006</v>
      </c>
      <c r="H112" s="491">
        <v>132</v>
      </c>
      <c r="I112" s="467">
        <v>0</v>
      </c>
      <c r="J112" s="460">
        <v>282</v>
      </c>
    </row>
    <row r="113" spans="2:10" ht="18.95" customHeight="1" x14ac:dyDescent="0.3">
      <c r="B113" s="802"/>
      <c r="C113" s="606" t="s">
        <v>247</v>
      </c>
      <c r="D113" s="607" t="s">
        <v>166</v>
      </c>
      <c r="E113" s="608">
        <v>0.21</v>
      </c>
      <c r="F113" s="463">
        <v>0.01</v>
      </c>
      <c r="G113" s="459">
        <v>31.74</v>
      </c>
      <c r="H113" s="468">
        <v>128</v>
      </c>
      <c r="I113" s="459">
        <v>0.13</v>
      </c>
      <c r="J113" s="460">
        <v>379</v>
      </c>
    </row>
    <row r="114" spans="2:10" ht="18.95" customHeight="1" x14ac:dyDescent="0.3">
      <c r="B114" s="802"/>
      <c r="C114" s="609" t="s">
        <v>14</v>
      </c>
      <c r="D114" s="517">
        <v>20</v>
      </c>
      <c r="E114" s="459">
        <v>2.08</v>
      </c>
      <c r="F114" s="459">
        <v>0.69</v>
      </c>
      <c r="G114" s="494">
        <v>9.89</v>
      </c>
      <c r="H114" s="468">
        <v>54</v>
      </c>
      <c r="I114" s="459">
        <v>0</v>
      </c>
      <c r="J114" s="533" t="s">
        <v>214</v>
      </c>
    </row>
    <row r="115" spans="2:10" ht="18.95" customHeight="1" x14ac:dyDescent="0.3">
      <c r="B115" s="802"/>
      <c r="C115" s="534" t="s">
        <v>15</v>
      </c>
      <c r="D115" s="471">
        <v>30</v>
      </c>
      <c r="E115" s="459">
        <v>1.732</v>
      </c>
      <c r="F115" s="463">
        <v>0.36</v>
      </c>
      <c r="G115" s="459">
        <v>10.02</v>
      </c>
      <c r="H115" s="495">
        <v>52</v>
      </c>
      <c r="I115" s="469">
        <v>0</v>
      </c>
      <c r="J115" s="460" t="s">
        <v>224</v>
      </c>
    </row>
    <row r="116" spans="2:10" ht="18.95" customHeight="1" x14ac:dyDescent="0.3">
      <c r="B116" s="802"/>
      <c r="C116" s="535" t="s">
        <v>215</v>
      </c>
      <c r="D116" s="603"/>
      <c r="E116" s="587">
        <f>SUM(E109:E115)</f>
        <v>17.262</v>
      </c>
      <c r="F116" s="472">
        <f>SUM(F109:F115)</f>
        <v>14.02</v>
      </c>
      <c r="G116" s="472">
        <f>SUM(G109:G115)</f>
        <v>88.539999999999992</v>
      </c>
      <c r="H116" s="472">
        <f>SUM(H109:H115)</f>
        <v>550.43000000000006</v>
      </c>
      <c r="I116" s="472">
        <f>SUM(I109:I115)</f>
        <v>8.0500000000000007</v>
      </c>
      <c r="J116" s="604"/>
    </row>
    <row r="117" spans="2:10" ht="18.95" customHeight="1" x14ac:dyDescent="0.3">
      <c r="B117" s="802"/>
      <c r="C117" s="522" t="s">
        <v>216</v>
      </c>
      <c r="D117" s="603"/>
      <c r="E117" s="560"/>
      <c r="F117" s="560"/>
      <c r="G117" s="560"/>
      <c r="H117" s="560"/>
      <c r="I117" s="560"/>
      <c r="J117" s="604"/>
    </row>
    <row r="118" spans="2:10" ht="18.95" customHeight="1" x14ac:dyDescent="0.3">
      <c r="B118" s="802"/>
      <c r="C118" s="561" t="s">
        <v>233</v>
      </c>
      <c r="D118" s="562" t="s">
        <v>173</v>
      </c>
      <c r="E118" s="459">
        <v>1.8</v>
      </c>
      <c r="F118" s="459">
        <v>1.05</v>
      </c>
      <c r="G118" s="459">
        <v>29.1</v>
      </c>
      <c r="H118" s="491">
        <v>125.9</v>
      </c>
      <c r="I118" s="469">
        <v>0</v>
      </c>
      <c r="J118" s="460" t="s">
        <v>214</v>
      </c>
    </row>
    <row r="119" spans="2:10" ht="18.95" customHeight="1" x14ac:dyDescent="0.3">
      <c r="B119" s="802"/>
      <c r="C119" s="520" t="s">
        <v>138</v>
      </c>
      <c r="D119" s="517">
        <v>150</v>
      </c>
      <c r="E119" s="459">
        <v>4.8499999999999996</v>
      </c>
      <c r="F119" s="459">
        <v>4.08</v>
      </c>
      <c r="G119" s="459">
        <v>7.58</v>
      </c>
      <c r="H119" s="501">
        <v>85</v>
      </c>
      <c r="I119" s="459">
        <v>2.0499999999999998</v>
      </c>
      <c r="J119" s="460">
        <v>400</v>
      </c>
    </row>
    <row r="120" spans="2:10" ht="18.95" customHeight="1" x14ac:dyDescent="0.3">
      <c r="B120" s="802"/>
      <c r="C120" s="610" t="s">
        <v>227</v>
      </c>
      <c r="D120" s="517"/>
      <c r="E120" s="472">
        <f>SUM(E118:E119)</f>
        <v>6.6499999999999995</v>
      </c>
      <c r="F120" s="472">
        <f>SUM(F118:F119)</f>
        <v>5.13</v>
      </c>
      <c r="G120" s="472">
        <f>SUM(G118:G119)</f>
        <v>36.68</v>
      </c>
      <c r="H120" s="536">
        <f>SUM(H118:H119)</f>
        <v>210.9</v>
      </c>
      <c r="I120" s="497">
        <f>SUM(I118:I119)</f>
        <v>2.0499999999999998</v>
      </c>
      <c r="J120" s="604"/>
    </row>
    <row r="121" spans="2:10" ht="18.95" customHeight="1" x14ac:dyDescent="0.3">
      <c r="B121" s="803"/>
      <c r="C121" s="591" t="s">
        <v>219</v>
      </c>
      <c r="D121" s="566"/>
      <c r="E121" s="567">
        <f>SUM(E105, E107, E116, E120)</f>
        <v>31.881999999999998</v>
      </c>
      <c r="F121" s="567">
        <f>SUM(F105, F107, F116, F120)</f>
        <v>29.76</v>
      </c>
      <c r="G121" s="567">
        <f>SUM(G105, G107, G116, G120)</f>
        <v>168.29</v>
      </c>
      <c r="H121" s="567">
        <f>SUM(H105, H107, H116, H120)</f>
        <v>1060.93</v>
      </c>
      <c r="I121" s="567">
        <f>SUM(I105, I107, I116, I120)</f>
        <v>22.430000000000003</v>
      </c>
      <c r="J121" s="569"/>
    </row>
    <row r="122" spans="2:10" ht="27" customHeight="1" x14ac:dyDescent="0.3">
      <c r="B122" s="823"/>
      <c r="C122" s="812"/>
      <c r="D122" s="812"/>
      <c r="E122" s="812"/>
      <c r="F122" s="812"/>
      <c r="G122" s="812"/>
      <c r="H122" s="812"/>
      <c r="I122" s="812"/>
      <c r="J122" s="824"/>
    </row>
    <row r="123" spans="2:10" ht="18.95" customHeight="1" x14ac:dyDescent="0.3">
      <c r="B123" s="801" t="s">
        <v>248</v>
      </c>
      <c r="C123" s="510" t="s">
        <v>202</v>
      </c>
      <c r="D123" s="611"/>
      <c r="E123" s="612"/>
      <c r="F123" s="602"/>
      <c r="G123" s="602"/>
      <c r="H123" s="602"/>
      <c r="I123" s="602"/>
      <c r="J123" s="613"/>
    </row>
    <row r="124" spans="2:10" ht="18.95" customHeight="1" x14ac:dyDescent="0.3">
      <c r="B124" s="802"/>
      <c r="C124" s="455" t="s">
        <v>249</v>
      </c>
      <c r="D124" s="614" t="s">
        <v>166</v>
      </c>
      <c r="E124" s="457">
        <v>4.4400000000000004</v>
      </c>
      <c r="F124" s="457">
        <v>4.45</v>
      </c>
      <c r="G124" s="457">
        <v>13.45</v>
      </c>
      <c r="H124" s="458">
        <v>111.6</v>
      </c>
      <c r="I124" s="459">
        <v>1</v>
      </c>
      <c r="J124" s="460">
        <v>94</v>
      </c>
    </row>
    <row r="125" spans="2:10" ht="18.95" customHeight="1" x14ac:dyDescent="0.3">
      <c r="B125" s="802"/>
      <c r="C125" s="520" t="s">
        <v>116</v>
      </c>
      <c r="D125" s="517">
        <v>150</v>
      </c>
      <c r="E125" s="459">
        <v>2.34</v>
      </c>
      <c r="F125" s="459">
        <v>2</v>
      </c>
      <c r="G125" s="459">
        <v>10.63</v>
      </c>
      <c r="H125" s="501">
        <v>70</v>
      </c>
      <c r="I125" s="459">
        <v>0.98</v>
      </c>
      <c r="J125" s="460">
        <v>395</v>
      </c>
    </row>
    <row r="126" spans="2:10" ht="18.95" customHeight="1" x14ac:dyDescent="0.3">
      <c r="B126" s="802"/>
      <c r="C126" s="615" t="s">
        <v>107</v>
      </c>
      <c r="D126" s="519" t="s">
        <v>168</v>
      </c>
      <c r="E126" s="459">
        <v>1.53</v>
      </c>
      <c r="F126" s="467">
        <v>4.72</v>
      </c>
      <c r="G126" s="459">
        <v>9.14</v>
      </c>
      <c r="H126" s="468">
        <v>85</v>
      </c>
      <c r="I126" s="469">
        <v>0</v>
      </c>
      <c r="J126" s="460">
        <v>1</v>
      </c>
    </row>
    <row r="127" spans="2:10" ht="18.95" customHeight="1" x14ac:dyDescent="0.3">
      <c r="B127" s="802"/>
      <c r="C127" s="616" t="s">
        <v>206</v>
      </c>
      <c r="D127" s="528"/>
      <c r="E127" s="472">
        <f>SUM(E124:E126)</f>
        <v>8.31</v>
      </c>
      <c r="F127" s="472">
        <f>SUM(F124:F126)</f>
        <v>11.17</v>
      </c>
      <c r="G127" s="472">
        <f>SUM(G124:G126)</f>
        <v>33.22</v>
      </c>
      <c r="H127" s="473">
        <f>SUM(H124:H126)</f>
        <v>266.60000000000002</v>
      </c>
      <c r="I127" s="472">
        <f>SUM(I124:I126)</f>
        <v>1.98</v>
      </c>
      <c r="J127" s="474"/>
    </row>
    <row r="128" spans="2:10" ht="18.95" customHeight="1" x14ac:dyDescent="0.3">
      <c r="B128" s="802"/>
      <c r="C128" s="617" t="s">
        <v>207</v>
      </c>
      <c r="D128" s="528"/>
      <c r="E128" s="459"/>
      <c r="F128" s="459"/>
      <c r="G128" s="459"/>
      <c r="H128" s="464"/>
      <c r="I128" s="459"/>
      <c r="J128" s="460"/>
    </row>
    <row r="129" spans="2:10" ht="18.95" customHeight="1" x14ac:dyDescent="0.3">
      <c r="B129" s="802"/>
      <c r="C129" s="525" t="s">
        <v>208</v>
      </c>
      <c r="D129" s="517">
        <v>100</v>
      </c>
      <c r="E129" s="478">
        <v>0.4</v>
      </c>
      <c r="F129" s="479">
        <v>0.4</v>
      </c>
      <c r="G129" s="480">
        <v>9.75</v>
      </c>
      <c r="H129" s="481">
        <v>44</v>
      </c>
      <c r="I129" s="479">
        <v>10</v>
      </c>
      <c r="J129" s="460">
        <v>368</v>
      </c>
    </row>
    <row r="130" spans="2:10" ht="18.95" customHeight="1" x14ac:dyDescent="0.3">
      <c r="B130" s="802"/>
      <c r="C130" s="618" t="s">
        <v>209</v>
      </c>
      <c r="D130" s="528"/>
      <c r="E130" s="482"/>
      <c r="F130" s="482"/>
      <c r="G130" s="482"/>
      <c r="H130" s="482"/>
      <c r="I130" s="482"/>
      <c r="J130" s="483"/>
    </row>
    <row r="131" spans="2:10" ht="18.95" customHeight="1" x14ac:dyDescent="0.3">
      <c r="B131" s="802"/>
      <c r="C131" s="619" t="s">
        <v>64</v>
      </c>
      <c r="D131" s="477">
        <v>30</v>
      </c>
      <c r="E131" s="488">
        <v>0.56999999999999995</v>
      </c>
      <c r="F131" s="459">
        <v>2.67</v>
      </c>
      <c r="G131" s="459">
        <v>2.31</v>
      </c>
      <c r="H131" s="459">
        <v>35.700000000000003</v>
      </c>
      <c r="I131" s="459">
        <v>2.1</v>
      </c>
      <c r="J131" s="460">
        <v>5</v>
      </c>
    </row>
    <row r="132" spans="2:10" ht="18.95" customHeight="1" x14ac:dyDescent="0.3">
      <c r="B132" s="802"/>
      <c r="C132" s="534" t="s">
        <v>141</v>
      </c>
      <c r="D132" s="477">
        <v>150</v>
      </c>
      <c r="E132" s="459">
        <v>1.04</v>
      </c>
      <c r="F132" s="459">
        <v>2.93</v>
      </c>
      <c r="G132" s="459">
        <v>5.0999999999999996</v>
      </c>
      <c r="H132" s="492">
        <v>50.85</v>
      </c>
      <c r="I132" s="459">
        <v>11.08</v>
      </c>
      <c r="J132" s="493">
        <v>67</v>
      </c>
    </row>
    <row r="133" spans="2:10" ht="18.95" customHeight="1" x14ac:dyDescent="0.3">
      <c r="B133" s="802"/>
      <c r="C133" s="609" t="s">
        <v>250</v>
      </c>
      <c r="D133" s="517" t="s">
        <v>251</v>
      </c>
      <c r="E133" s="459">
        <v>9.4499999999999993</v>
      </c>
      <c r="F133" s="459">
        <v>9.56</v>
      </c>
      <c r="G133" s="459">
        <v>8.43</v>
      </c>
      <c r="H133" s="492">
        <v>158</v>
      </c>
      <c r="I133" s="459">
        <v>0.47</v>
      </c>
      <c r="J133" s="460">
        <v>288</v>
      </c>
    </row>
    <row r="134" spans="2:10" ht="18.95" customHeight="1" x14ac:dyDescent="0.3">
      <c r="B134" s="802"/>
      <c r="C134" s="583" t="s">
        <v>239</v>
      </c>
      <c r="D134" s="584">
        <v>130</v>
      </c>
      <c r="E134" s="459">
        <v>2.65</v>
      </c>
      <c r="F134" s="459">
        <v>4.16</v>
      </c>
      <c r="G134" s="459">
        <v>17.71</v>
      </c>
      <c r="H134" s="491">
        <v>118.95</v>
      </c>
      <c r="I134" s="467">
        <v>15.73</v>
      </c>
      <c r="J134" s="460">
        <v>321</v>
      </c>
    </row>
    <row r="135" spans="2:10" ht="18.95" customHeight="1" x14ac:dyDescent="0.3">
      <c r="B135" s="802"/>
      <c r="C135" s="534" t="s">
        <v>149</v>
      </c>
      <c r="D135" s="477">
        <v>150</v>
      </c>
      <c r="E135" s="459">
        <v>0.33</v>
      </c>
      <c r="F135" s="459">
        <v>0.02</v>
      </c>
      <c r="G135" s="459">
        <v>20.82</v>
      </c>
      <c r="H135" s="492">
        <v>84.8</v>
      </c>
      <c r="I135" s="459">
        <v>0.3</v>
      </c>
      <c r="J135" s="493">
        <v>376</v>
      </c>
    </row>
    <row r="136" spans="2:10" ht="18.95" customHeight="1" x14ac:dyDescent="0.3">
      <c r="B136" s="802"/>
      <c r="C136" s="520" t="s">
        <v>14</v>
      </c>
      <c r="D136" s="517">
        <v>20</v>
      </c>
      <c r="E136" s="459">
        <v>2.08</v>
      </c>
      <c r="F136" s="459">
        <v>0.69</v>
      </c>
      <c r="G136" s="494">
        <v>9.89</v>
      </c>
      <c r="H136" s="468">
        <v>54</v>
      </c>
      <c r="I136" s="459">
        <v>0</v>
      </c>
      <c r="J136" s="533" t="s">
        <v>214</v>
      </c>
    </row>
    <row r="137" spans="2:10" ht="18.95" customHeight="1" x14ac:dyDescent="0.3">
      <c r="B137" s="802"/>
      <c r="C137" s="534" t="s">
        <v>15</v>
      </c>
      <c r="D137" s="471">
        <v>30</v>
      </c>
      <c r="E137" s="459">
        <v>1.732</v>
      </c>
      <c r="F137" s="463">
        <v>0.36</v>
      </c>
      <c r="G137" s="459">
        <v>10.02</v>
      </c>
      <c r="H137" s="495">
        <v>52</v>
      </c>
      <c r="I137" s="469">
        <v>0</v>
      </c>
      <c r="J137" s="460" t="s">
        <v>224</v>
      </c>
    </row>
    <row r="138" spans="2:10" ht="18.95" customHeight="1" x14ac:dyDescent="0.3">
      <c r="B138" s="802"/>
      <c r="C138" s="620" t="s">
        <v>215</v>
      </c>
      <c r="D138" s="607"/>
      <c r="E138" s="621">
        <f>SUM(E131:E137)</f>
        <v>17.851999999999997</v>
      </c>
      <c r="F138" s="472">
        <f>SUM(F131:F137)</f>
        <v>20.39</v>
      </c>
      <c r="G138" s="504">
        <f>SUM(G131:G137)</f>
        <v>74.279999999999987</v>
      </c>
      <c r="H138" s="498">
        <f>SUM(H131:H137)</f>
        <v>554.29999999999995</v>
      </c>
      <c r="I138" s="472">
        <f>SUM(I131:I137)</f>
        <v>29.680000000000003</v>
      </c>
      <c r="J138" s="474"/>
    </row>
    <row r="139" spans="2:10" ht="18.95" customHeight="1" x14ac:dyDescent="0.3">
      <c r="B139" s="802"/>
      <c r="C139" s="618" t="s">
        <v>216</v>
      </c>
      <c r="D139" s="607"/>
      <c r="E139" s="622"/>
      <c r="F139" s="560"/>
      <c r="G139" s="560"/>
      <c r="H139" s="560"/>
      <c r="I139" s="560"/>
      <c r="J139" s="460"/>
    </row>
    <row r="140" spans="2:10" ht="18.95" customHeight="1" x14ac:dyDescent="0.3">
      <c r="B140" s="802"/>
      <c r="C140" s="561" t="s">
        <v>252</v>
      </c>
      <c r="D140" s="562" t="s">
        <v>253</v>
      </c>
      <c r="E140" s="459">
        <v>9.33</v>
      </c>
      <c r="F140" s="459">
        <v>8.23</v>
      </c>
      <c r="G140" s="459">
        <v>19.024000000000001</v>
      </c>
      <c r="H140" s="491">
        <v>187.2</v>
      </c>
      <c r="I140" s="469">
        <v>0.8</v>
      </c>
      <c r="J140" s="460">
        <v>238</v>
      </c>
    </row>
    <row r="141" spans="2:10" ht="18.95" customHeight="1" x14ac:dyDescent="0.3">
      <c r="B141" s="802"/>
      <c r="C141" s="520" t="s">
        <v>222</v>
      </c>
      <c r="D141" s="517">
        <v>150</v>
      </c>
      <c r="E141" s="459">
        <v>2.65</v>
      </c>
      <c r="F141" s="459">
        <v>2.33</v>
      </c>
      <c r="G141" s="459">
        <v>11.31</v>
      </c>
      <c r="H141" s="501">
        <v>77</v>
      </c>
      <c r="I141" s="459">
        <v>0</v>
      </c>
      <c r="J141" s="460">
        <v>392</v>
      </c>
    </row>
    <row r="142" spans="2:10" ht="18.95" customHeight="1" x14ac:dyDescent="0.3">
      <c r="B142" s="802"/>
      <c r="C142" s="623" t="s">
        <v>227</v>
      </c>
      <c r="D142" s="587"/>
      <c r="E142" s="624">
        <f>SUM(E140:E141)</f>
        <v>11.98</v>
      </c>
      <c r="F142" s="472">
        <f>SUM(F140:F141)</f>
        <v>10.56</v>
      </c>
      <c r="G142" s="472">
        <f>SUM(G140:G141)</f>
        <v>30.334000000000003</v>
      </c>
      <c r="H142" s="472">
        <f>SUM(H140:H141)</f>
        <v>264.2</v>
      </c>
      <c r="I142" s="472">
        <f>SUM(I140:I141)</f>
        <v>0.8</v>
      </c>
      <c r="J142" s="604"/>
    </row>
    <row r="143" spans="2:10" ht="24" customHeight="1" x14ac:dyDescent="0.3">
      <c r="B143" s="803"/>
      <c r="C143" s="625" t="s">
        <v>219</v>
      </c>
      <c r="D143" s="626"/>
      <c r="E143" s="567">
        <f>E127+E129+E138+E142</f>
        <v>38.542000000000002</v>
      </c>
      <c r="F143" s="567">
        <f>F127+F129+F138+F142</f>
        <v>42.52</v>
      </c>
      <c r="G143" s="567">
        <f>G127+G129+G138+G142</f>
        <v>147.584</v>
      </c>
      <c r="H143" s="593">
        <f>H127+H129+H138+H142</f>
        <v>1129.0999999999999</v>
      </c>
      <c r="I143" s="567">
        <f>I127+I129+I138+I142</f>
        <v>42.46</v>
      </c>
      <c r="J143" s="569"/>
    </row>
    <row r="144" spans="2:10" ht="28.5" customHeight="1" x14ac:dyDescent="0.3">
      <c r="B144" s="627"/>
      <c r="C144" s="628"/>
      <c r="D144" s="629"/>
      <c r="E144" s="630"/>
      <c r="F144" s="631"/>
      <c r="G144" s="631"/>
      <c r="H144" s="632"/>
      <c r="I144" s="631"/>
      <c r="J144" s="633"/>
    </row>
    <row r="145" spans="2:10" ht="18.95" customHeight="1" x14ac:dyDescent="0.3">
      <c r="B145" s="801" t="s">
        <v>254</v>
      </c>
      <c r="C145" s="510" t="s">
        <v>202</v>
      </c>
      <c r="D145" s="601"/>
      <c r="E145" s="634"/>
      <c r="F145" s="634"/>
      <c r="G145" s="634"/>
      <c r="H145" s="634"/>
      <c r="I145" s="635"/>
      <c r="J145" s="515"/>
    </row>
    <row r="146" spans="2:10" ht="18.95" customHeight="1" x14ac:dyDescent="0.3">
      <c r="B146" s="802"/>
      <c r="C146" s="636" t="s">
        <v>162</v>
      </c>
      <c r="D146" s="614" t="s">
        <v>255</v>
      </c>
      <c r="E146" s="457">
        <v>5.73</v>
      </c>
      <c r="F146" s="457">
        <v>11.04</v>
      </c>
      <c r="G146" s="457">
        <v>11</v>
      </c>
      <c r="H146" s="458">
        <v>127</v>
      </c>
      <c r="I146" s="459">
        <v>0.1</v>
      </c>
      <c r="J146" s="460">
        <v>215</v>
      </c>
    </row>
    <row r="147" spans="2:10" ht="18.95" customHeight="1" x14ac:dyDescent="0.3">
      <c r="B147" s="802"/>
      <c r="C147" s="520" t="s">
        <v>204</v>
      </c>
      <c r="D147" s="551" t="s">
        <v>167</v>
      </c>
      <c r="E147" s="459">
        <v>7.0000000000000007E-2</v>
      </c>
      <c r="F147" s="463">
        <v>0.01</v>
      </c>
      <c r="G147" s="459">
        <v>7.1</v>
      </c>
      <c r="H147" s="464">
        <v>29</v>
      </c>
      <c r="I147" s="459">
        <v>1.42</v>
      </c>
      <c r="J147" s="460">
        <v>393</v>
      </c>
    </row>
    <row r="148" spans="2:10" ht="18.95" customHeight="1" x14ac:dyDescent="0.3">
      <c r="B148" s="802"/>
      <c r="C148" s="615" t="s">
        <v>107</v>
      </c>
      <c r="D148" s="519" t="s">
        <v>168</v>
      </c>
      <c r="E148" s="459">
        <v>1.53</v>
      </c>
      <c r="F148" s="467">
        <v>4.72</v>
      </c>
      <c r="G148" s="459">
        <v>9.14</v>
      </c>
      <c r="H148" s="468">
        <v>85</v>
      </c>
      <c r="I148" s="469">
        <v>0</v>
      </c>
      <c r="J148" s="460">
        <v>1</v>
      </c>
    </row>
    <row r="149" spans="2:10" ht="18.95" customHeight="1" x14ac:dyDescent="0.3">
      <c r="B149" s="802"/>
      <c r="C149" s="521" t="s">
        <v>206</v>
      </c>
      <c r="D149" s="517"/>
      <c r="E149" s="472">
        <f>SUM(E146:E148)</f>
        <v>7.330000000000001</v>
      </c>
      <c r="F149" s="504">
        <f>SUM(F146:F148)</f>
        <v>15.77</v>
      </c>
      <c r="G149" s="472">
        <f>SUM(G146:G148)</f>
        <v>27.240000000000002</v>
      </c>
      <c r="H149" s="473">
        <f>SUM(H146:H148)</f>
        <v>241</v>
      </c>
      <c r="I149" s="472">
        <f>SUM(I146:I148)</f>
        <v>1.52</v>
      </c>
      <c r="J149" s="460"/>
    </row>
    <row r="150" spans="2:10" ht="18.95" customHeight="1" x14ac:dyDescent="0.3">
      <c r="B150" s="802"/>
      <c r="C150" s="522" t="s">
        <v>207</v>
      </c>
      <c r="D150" s="517"/>
      <c r="E150" s="523"/>
      <c r="F150" s="523"/>
      <c r="G150" s="523"/>
      <c r="H150" s="524"/>
      <c r="I150" s="523"/>
      <c r="J150" s="460"/>
    </row>
    <row r="151" spans="2:10" ht="18.95" customHeight="1" x14ac:dyDescent="0.3">
      <c r="B151" s="802"/>
      <c r="C151" s="525" t="s">
        <v>128</v>
      </c>
      <c r="D151" s="517">
        <v>100</v>
      </c>
      <c r="E151" s="478">
        <v>0.57999999999999996</v>
      </c>
      <c r="F151" s="479">
        <v>0</v>
      </c>
      <c r="G151" s="480">
        <v>11.7</v>
      </c>
      <c r="H151" s="481">
        <v>49.23</v>
      </c>
      <c r="I151" s="479">
        <v>2.2999999999999998</v>
      </c>
      <c r="J151" s="460">
        <v>399</v>
      </c>
    </row>
    <row r="152" spans="2:10" ht="18.95" customHeight="1" x14ac:dyDescent="0.3">
      <c r="B152" s="802"/>
      <c r="C152" s="522" t="s">
        <v>209</v>
      </c>
      <c r="D152" s="477"/>
      <c r="E152" s="560"/>
      <c r="F152" s="560"/>
      <c r="G152" s="560"/>
      <c r="H152" s="560"/>
      <c r="I152" s="560"/>
      <c r="J152" s="604"/>
    </row>
    <row r="153" spans="2:10" ht="18.95" customHeight="1" x14ac:dyDescent="0.3">
      <c r="B153" s="802"/>
      <c r="C153" s="527" t="s">
        <v>256</v>
      </c>
      <c r="D153" s="528">
        <v>40</v>
      </c>
      <c r="E153" s="485">
        <v>0.75</v>
      </c>
      <c r="F153" s="485">
        <v>2.7</v>
      </c>
      <c r="G153" s="485">
        <v>4.6100000000000003</v>
      </c>
      <c r="H153" s="485">
        <v>45.81</v>
      </c>
      <c r="I153" s="485">
        <v>34.869999999999997</v>
      </c>
      <c r="J153" s="486">
        <v>21</v>
      </c>
    </row>
    <row r="154" spans="2:10" ht="18.95" customHeight="1" x14ac:dyDescent="0.3">
      <c r="B154" s="802"/>
      <c r="C154" s="558" t="s">
        <v>148</v>
      </c>
      <c r="D154" s="477">
        <v>150</v>
      </c>
      <c r="E154" s="459">
        <v>1.2</v>
      </c>
      <c r="F154" s="459">
        <v>3.105</v>
      </c>
      <c r="G154" s="459">
        <v>8.9</v>
      </c>
      <c r="H154" s="492">
        <v>68</v>
      </c>
      <c r="I154" s="459">
        <v>5.26</v>
      </c>
      <c r="J154" s="493">
        <v>58</v>
      </c>
    </row>
    <row r="155" spans="2:10" ht="18.95" customHeight="1" x14ac:dyDescent="0.3">
      <c r="B155" s="802"/>
      <c r="C155" s="530" t="s">
        <v>240</v>
      </c>
      <c r="D155" s="517">
        <v>60</v>
      </c>
      <c r="E155" s="459">
        <v>8.02</v>
      </c>
      <c r="F155" s="459">
        <v>2.82</v>
      </c>
      <c r="G155" s="459">
        <v>5.99</v>
      </c>
      <c r="H155" s="492">
        <v>81</v>
      </c>
      <c r="I155" s="459">
        <v>0.26</v>
      </c>
      <c r="J155" s="460">
        <v>255</v>
      </c>
    </row>
    <row r="156" spans="2:10" ht="18.95" customHeight="1" x14ac:dyDescent="0.3">
      <c r="B156" s="802"/>
      <c r="C156" s="583" t="s">
        <v>239</v>
      </c>
      <c r="D156" s="584">
        <v>130</v>
      </c>
      <c r="E156" s="459">
        <v>2.65</v>
      </c>
      <c r="F156" s="459">
        <v>4.16</v>
      </c>
      <c r="G156" s="459">
        <v>17.71</v>
      </c>
      <c r="H156" s="491">
        <v>118.95</v>
      </c>
      <c r="I156" s="467">
        <v>15.73</v>
      </c>
      <c r="J156" s="460">
        <v>321</v>
      </c>
    </row>
    <row r="157" spans="2:10" ht="18.95" customHeight="1" x14ac:dyDescent="0.3">
      <c r="B157" s="802"/>
      <c r="C157" s="531" t="s">
        <v>144</v>
      </c>
      <c r="D157" s="477">
        <v>150</v>
      </c>
      <c r="E157" s="459">
        <v>0.12</v>
      </c>
      <c r="F157" s="467">
        <v>0.12</v>
      </c>
      <c r="G157" s="459">
        <v>17.91</v>
      </c>
      <c r="H157" s="532">
        <v>73.2</v>
      </c>
      <c r="I157" s="459">
        <v>1.29</v>
      </c>
      <c r="J157" s="460">
        <v>372</v>
      </c>
    </row>
    <row r="158" spans="2:10" ht="18.95" customHeight="1" x14ac:dyDescent="0.3">
      <c r="B158" s="802"/>
      <c r="C158" s="550" t="s">
        <v>14</v>
      </c>
      <c r="D158" s="517">
        <v>20</v>
      </c>
      <c r="E158" s="459">
        <v>2.08</v>
      </c>
      <c r="F158" s="459">
        <v>0.69</v>
      </c>
      <c r="G158" s="494">
        <v>9.89</v>
      </c>
      <c r="H158" s="468">
        <v>54</v>
      </c>
      <c r="I158" s="459">
        <v>0</v>
      </c>
      <c r="J158" s="533" t="s">
        <v>214</v>
      </c>
    </row>
    <row r="159" spans="2:10" ht="18.95" customHeight="1" x14ac:dyDescent="0.3">
      <c r="B159" s="802"/>
      <c r="C159" s="534" t="s">
        <v>15</v>
      </c>
      <c r="D159" s="471">
        <v>30</v>
      </c>
      <c r="E159" s="459">
        <v>1.732</v>
      </c>
      <c r="F159" s="463">
        <v>0.36</v>
      </c>
      <c r="G159" s="459">
        <v>10.02</v>
      </c>
      <c r="H159" s="495">
        <v>52</v>
      </c>
      <c r="I159" s="469">
        <v>0</v>
      </c>
      <c r="J159" s="460" t="s">
        <v>224</v>
      </c>
    </row>
    <row r="160" spans="2:10" ht="18.95" customHeight="1" x14ac:dyDescent="0.3">
      <c r="B160" s="802"/>
      <c r="C160" s="637" t="s">
        <v>215</v>
      </c>
      <c r="D160" s="477"/>
      <c r="E160" s="472">
        <f>SUM(E153:E159)</f>
        <v>16.552</v>
      </c>
      <c r="F160" s="497">
        <f>SUM(F153:F159)</f>
        <v>13.954999999999998</v>
      </c>
      <c r="G160" s="472">
        <f>SUM(G153:G159)</f>
        <v>75.03</v>
      </c>
      <c r="H160" s="638">
        <f>SUM(H153:H159)</f>
        <v>492.96</v>
      </c>
      <c r="I160" s="472">
        <f>SUM(I153:I159)</f>
        <v>57.409999999999989</v>
      </c>
      <c r="J160" s="474"/>
    </row>
    <row r="161" spans="2:10" ht="18.95" customHeight="1" x14ac:dyDescent="0.3">
      <c r="B161" s="802"/>
      <c r="C161" s="522" t="s">
        <v>216</v>
      </c>
      <c r="D161" s="477"/>
      <c r="E161" s="560"/>
      <c r="F161" s="560"/>
      <c r="G161" s="560"/>
      <c r="H161" s="560"/>
      <c r="I161" s="560"/>
      <c r="J161" s="474"/>
    </row>
    <row r="162" spans="2:10" ht="18.95" customHeight="1" x14ac:dyDescent="0.3">
      <c r="B162" s="802"/>
      <c r="C162" s="550" t="s">
        <v>151</v>
      </c>
      <c r="D162" s="639" t="s">
        <v>257</v>
      </c>
      <c r="E162" s="459">
        <v>6.58</v>
      </c>
      <c r="F162" s="459">
        <v>3.91</v>
      </c>
      <c r="G162" s="459">
        <v>20.8</v>
      </c>
      <c r="H162" s="491">
        <v>144.30000000000001</v>
      </c>
      <c r="I162" s="469">
        <v>0.03</v>
      </c>
      <c r="J162" s="460">
        <v>458</v>
      </c>
    </row>
    <row r="163" spans="2:10" ht="18.95" customHeight="1" x14ac:dyDescent="0.3">
      <c r="B163" s="802"/>
      <c r="C163" s="520" t="s">
        <v>138</v>
      </c>
      <c r="D163" s="517">
        <v>150</v>
      </c>
      <c r="E163" s="459">
        <v>4.8499999999999996</v>
      </c>
      <c r="F163" s="459">
        <v>4.08</v>
      </c>
      <c r="G163" s="459">
        <v>7.58</v>
      </c>
      <c r="H163" s="501">
        <v>85</v>
      </c>
      <c r="I163" s="459">
        <v>2.0499999999999998</v>
      </c>
      <c r="J163" s="460">
        <v>400</v>
      </c>
    </row>
    <row r="164" spans="2:10" ht="18.95" customHeight="1" x14ac:dyDescent="0.3">
      <c r="B164" s="802"/>
      <c r="C164" s="640" t="s">
        <v>227</v>
      </c>
      <c r="D164" s="641"/>
      <c r="E164" s="472">
        <f>SUM(E162)</f>
        <v>6.58</v>
      </c>
      <c r="F164" s="497">
        <f>SUM(F162)</f>
        <v>3.91</v>
      </c>
      <c r="G164" s="472">
        <f>SUM(G162)</f>
        <v>20.8</v>
      </c>
      <c r="H164" s="505">
        <f>SUM(H162)</f>
        <v>144.30000000000001</v>
      </c>
      <c r="I164" s="472">
        <f>SUM(I162)</f>
        <v>0.03</v>
      </c>
      <c r="J164" s="493"/>
    </row>
    <row r="165" spans="2:10" ht="18.95" customHeight="1" x14ac:dyDescent="0.3">
      <c r="B165" s="803"/>
      <c r="C165" s="591" t="s">
        <v>219</v>
      </c>
      <c r="D165" s="642"/>
      <c r="E165" s="567">
        <f>E149+E151+E160+E164</f>
        <v>31.042000000000002</v>
      </c>
      <c r="F165" s="567">
        <f>F149+F151+F160+F164</f>
        <v>33.634999999999998</v>
      </c>
      <c r="G165" s="567">
        <f>G149+G151+G160+G164</f>
        <v>134.77000000000001</v>
      </c>
      <c r="H165" s="567">
        <f>H149+H151+H160+H164</f>
        <v>927.49</v>
      </c>
      <c r="I165" s="567">
        <f>I149+I151+I160+I164</f>
        <v>61.259999999999991</v>
      </c>
      <c r="J165" s="643"/>
    </row>
    <row r="166" spans="2:10" ht="28.5" customHeight="1" x14ac:dyDescent="0.3">
      <c r="B166" s="811"/>
      <c r="C166" s="812"/>
      <c r="D166" s="812"/>
      <c r="E166" s="812"/>
      <c r="F166" s="812"/>
      <c r="G166" s="812"/>
      <c r="H166" s="812"/>
      <c r="I166" s="812"/>
      <c r="J166" s="813"/>
    </row>
    <row r="167" spans="2:10" ht="18.95" customHeight="1" x14ac:dyDescent="0.3">
      <c r="B167" s="801" t="s">
        <v>258</v>
      </c>
      <c r="C167" s="644" t="s">
        <v>202</v>
      </c>
      <c r="D167" s="645"/>
      <c r="E167" s="646"/>
      <c r="F167" s="646"/>
      <c r="G167" s="646"/>
      <c r="H167" s="646"/>
      <c r="I167" s="635"/>
      <c r="J167" s="515"/>
    </row>
    <row r="168" spans="2:10" ht="18.95" customHeight="1" x14ac:dyDescent="0.3">
      <c r="B168" s="802"/>
      <c r="C168" s="516" t="s">
        <v>259</v>
      </c>
      <c r="D168" s="477">
        <v>150</v>
      </c>
      <c r="E168" s="457">
        <v>4.4400000000000004</v>
      </c>
      <c r="F168" s="457">
        <v>4.45</v>
      </c>
      <c r="G168" s="457">
        <v>13.45</v>
      </c>
      <c r="H168" s="458">
        <v>111.6</v>
      </c>
      <c r="I168" s="459">
        <v>1</v>
      </c>
      <c r="J168" s="460">
        <v>94</v>
      </c>
    </row>
    <row r="169" spans="2:10" ht="18.95" customHeight="1" x14ac:dyDescent="0.3">
      <c r="B169" s="802"/>
      <c r="C169" s="550" t="s">
        <v>204</v>
      </c>
      <c r="D169" s="551" t="s">
        <v>167</v>
      </c>
      <c r="E169" s="459">
        <v>7.0000000000000007E-2</v>
      </c>
      <c r="F169" s="463">
        <v>0.01</v>
      </c>
      <c r="G169" s="459">
        <v>7.1</v>
      </c>
      <c r="H169" s="464">
        <v>29</v>
      </c>
      <c r="I169" s="459">
        <v>1.42</v>
      </c>
      <c r="J169" s="460">
        <v>393</v>
      </c>
    </row>
    <row r="170" spans="2:10" ht="18.95" customHeight="1" x14ac:dyDescent="0.3">
      <c r="B170" s="802"/>
      <c r="C170" s="518" t="s">
        <v>205</v>
      </c>
      <c r="D170" s="519" t="s">
        <v>168</v>
      </c>
      <c r="E170" s="459">
        <v>1.53</v>
      </c>
      <c r="F170" s="467">
        <v>4.72</v>
      </c>
      <c r="G170" s="459">
        <v>9.14</v>
      </c>
      <c r="H170" s="468">
        <v>85</v>
      </c>
      <c r="I170" s="469">
        <v>0</v>
      </c>
      <c r="J170" s="460">
        <v>1</v>
      </c>
    </row>
    <row r="171" spans="2:10" ht="18.95" customHeight="1" x14ac:dyDescent="0.3">
      <c r="B171" s="802"/>
      <c r="C171" s="647" t="s">
        <v>206</v>
      </c>
      <c r="D171" s="603"/>
      <c r="E171" s="472">
        <f>SUM(E168:E170)</f>
        <v>6.0400000000000009</v>
      </c>
      <c r="F171" s="472">
        <f>SUM(F168:F170)</f>
        <v>9.18</v>
      </c>
      <c r="G171" s="472">
        <f>SUM(G168:G170)</f>
        <v>29.689999999999998</v>
      </c>
      <c r="H171" s="472">
        <f>SUM(H168:H170)</f>
        <v>225.6</v>
      </c>
      <c r="I171" s="472">
        <v>1.2</v>
      </c>
      <c r="J171" s="604"/>
    </row>
    <row r="172" spans="2:10" ht="18.95" customHeight="1" x14ac:dyDescent="0.3">
      <c r="B172" s="802"/>
      <c r="C172" s="618" t="s">
        <v>207</v>
      </c>
      <c r="D172" s="603"/>
      <c r="E172" s="560"/>
      <c r="F172" s="560"/>
      <c r="G172" s="560"/>
      <c r="H172" s="560"/>
      <c r="I172" s="560"/>
      <c r="J172" s="493"/>
    </row>
    <row r="173" spans="2:10" ht="27" hidden="1" customHeight="1" x14ac:dyDescent="0.3">
      <c r="B173" s="802"/>
      <c r="C173" s="609"/>
      <c r="D173" s="603"/>
      <c r="E173" s="472"/>
      <c r="F173" s="648"/>
      <c r="G173" s="472"/>
      <c r="H173" s="473"/>
      <c r="I173" s="472"/>
      <c r="J173" s="493"/>
    </row>
    <row r="174" spans="2:10" ht="20.100000000000001" customHeight="1" x14ac:dyDescent="0.3">
      <c r="B174" s="802"/>
      <c r="C174" s="525" t="s">
        <v>243</v>
      </c>
      <c r="D174" s="517">
        <v>100</v>
      </c>
      <c r="E174" s="478">
        <v>0.4</v>
      </c>
      <c r="F174" s="479">
        <v>0.4</v>
      </c>
      <c r="G174" s="480">
        <v>9.75</v>
      </c>
      <c r="H174" s="481">
        <v>44</v>
      </c>
      <c r="I174" s="479">
        <v>10</v>
      </c>
      <c r="J174" s="460">
        <v>368</v>
      </c>
    </row>
    <row r="175" spans="2:10" ht="18.95" customHeight="1" x14ac:dyDescent="0.3">
      <c r="B175" s="802"/>
      <c r="C175" s="618" t="s">
        <v>209</v>
      </c>
      <c r="D175" s="603"/>
      <c r="E175" s="482"/>
      <c r="F175" s="556"/>
      <c r="G175" s="556"/>
      <c r="H175" s="557"/>
      <c r="I175" s="557"/>
      <c r="J175" s="493"/>
    </row>
    <row r="176" spans="2:10" ht="18.95" customHeight="1" x14ac:dyDescent="0.3">
      <c r="B176" s="802"/>
      <c r="C176" s="581" t="s">
        <v>260</v>
      </c>
      <c r="D176" s="477">
        <v>40</v>
      </c>
      <c r="E176" s="463">
        <v>0.56999999999999995</v>
      </c>
      <c r="F176" s="463">
        <v>2.44</v>
      </c>
      <c r="G176" s="463">
        <v>3.34</v>
      </c>
      <c r="H176" s="467">
        <v>37.56</v>
      </c>
      <c r="I176" s="463">
        <v>3.8</v>
      </c>
      <c r="J176" s="460">
        <v>33</v>
      </c>
    </row>
    <row r="177" spans="2:17" ht="18.95" customHeight="1" x14ac:dyDescent="0.3">
      <c r="B177" s="802"/>
      <c r="C177" s="531" t="s">
        <v>163</v>
      </c>
      <c r="D177" s="528">
        <v>150</v>
      </c>
      <c r="E177" s="488">
        <v>1.26</v>
      </c>
      <c r="F177" s="488">
        <v>2.0099999999999998</v>
      </c>
      <c r="G177" s="488">
        <v>7.29</v>
      </c>
      <c r="H177" s="488">
        <v>52</v>
      </c>
      <c r="I177" s="488">
        <v>3.45</v>
      </c>
      <c r="J177" s="486">
        <v>85</v>
      </c>
    </row>
    <row r="178" spans="2:17" ht="18.95" customHeight="1" x14ac:dyDescent="0.3">
      <c r="B178" s="802"/>
      <c r="C178" s="516" t="s">
        <v>261</v>
      </c>
      <c r="D178" s="477">
        <v>140</v>
      </c>
      <c r="E178" s="463">
        <v>14</v>
      </c>
      <c r="F178" s="459">
        <v>12.93</v>
      </c>
      <c r="G178" s="459">
        <v>2342</v>
      </c>
      <c r="H178" s="463">
        <v>266</v>
      </c>
      <c r="I178" s="463">
        <v>0.36</v>
      </c>
      <c r="J178" s="460">
        <v>304</v>
      </c>
    </row>
    <row r="179" spans="2:17" ht="18.95" customHeight="1" x14ac:dyDescent="0.3">
      <c r="B179" s="802"/>
      <c r="C179" s="525" t="s">
        <v>128</v>
      </c>
      <c r="D179" s="517">
        <v>130</v>
      </c>
      <c r="E179" s="478">
        <v>0.75</v>
      </c>
      <c r="F179" s="479">
        <v>0</v>
      </c>
      <c r="G179" s="480">
        <v>15.15</v>
      </c>
      <c r="H179" s="481">
        <v>64</v>
      </c>
      <c r="I179" s="479">
        <v>3</v>
      </c>
      <c r="J179" s="460">
        <v>399</v>
      </c>
    </row>
    <row r="180" spans="2:17" ht="18.95" customHeight="1" x14ac:dyDescent="0.3">
      <c r="B180" s="802"/>
      <c r="C180" s="525" t="s">
        <v>14</v>
      </c>
      <c r="D180" s="517">
        <v>20</v>
      </c>
      <c r="E180" s="459">
        <v>2.08</v>
      </c>
      <c r="F180" s="459">
        <v>0.69</v>
      </c>
      <c r="G180" s="494">
        <v>9.89</v>
      </c>
      <c r="H180" s="468">
        <v>54</v>
      </c>
      <c r="I180" s="459">
        <v>0</v>
      </c>
      <c r="J180" s="533" t="s">
        <v>214</v>
      </c>
    </row>
    <row r="181" spans="2:17" ht="18.95" customHeight="1" x14ac:dyDescent="0.3">
      <c r="B181" s="802"/>
      <c r="C181" s="534" t="s">
        <v>15</v>
      </c>
      <c r="D181" s="471">
        <v>30</v>
      </c>
      <c r="E181" s="459">
        <v>1.732</v>
      </c>
      <c r="F181" s="463">
        <v>0.36</v>
      </c>
      <c r="G181" s="459">
        <v>10.02</v>
      </c>
      <c r="H181" s="495">
        <v>52</v>
      </c>
      <c r="I181" s="469">
        <v>0</v>
      </c>
      <c r="J181" s="460" t="s">
        <v>224</v>
      </c>
      <c r="K181" s="649"/>
      <c r="L181" s="649"/>
      <c r="M181" s="649"/>
      <c r="N181" s="649"/>
      <c r="O181" s="649"/>
      <c r="P181" s="649"/>
      <c r="Q181" s="649"/>
    </row>
    <row r="182" spans="2:17" ht="18.95" customHeight="1" x14ac:dyDescent="0.3">
      <c r="B182" s="802"/>
      <c r="C182" s="620" t="s">
        <v>215</v>
      </c>
      <c r="D182" s="517"/>
      <c r="E182" s="472">
        <f>SUM(E176:E181)</f>
        <v>20.391999999999996</v>
      </c>
      <c r="F182" s="497">
        <f>SUM(F176:F181)</f>
        <v>18.43</v>
      </c>
      <c r="G182" s="472">
        <f>SUM(G176:G181)</f>
        <v>2387.69</v>
      </c>
      <c r="H182" s="498">
        <f>SUM(H176:H181)</f>
        <v>525.55999999999995</v>
      </c>
      <c r="I182" s="472">
        <f>SUM(I176:I181)</f>
        <v>10.61</v>
      </c>
      <c r="J182" s="604"/>
    </row>
    <row r="183" spans="2:17" ht="18.95" customHeight="1" x14ac:dyDescent="0.3">
      <c r="B183" s="802"/>
      <c r="C183" s="618" t="s">
        <v>216</v>
      </c>
      <c r="D183" s="517"/>
      <c r="E183" s="560"/>
      <c r="F183" s="560"/>
      <c r="G183" s="560"/>
      <c r="H183" s="560"/>
      <c r="I183" s="560"/>
      <c r="J183" s="604"/>
    </row>
    <row r="184" spans="2:17" ht="18.75" customHeight="1" x14ac:dyDescent="0.3">
      <c r="B184" s="802"/>
      <c r="C184" s="581" t="s">
        <v>161</v>
      </c>
      <c r="D184" s="517">
        <v>50</v>
      </c>
      <c r="E184" s="650">
        <v>3.64</v>
      </c>
      <c r="F184" s="651">
        <v>6.26</v>
      </c>
      <c r="G184" s="650">
        <v>26.96</v>
      </c>
      <c r="H184" s="652">
        <v>179</v>
      </c>
      <c r="I184" s="653">
        <v>0</v>
      </c>
      <c r="J184" s="654">
        <v>469</v>
      </c>
    </row>
    <row r="185" spans="2:17" ht="18.95" customHeight="1" x14ac:dyDescent="0.3">
      <c r="B185" s="802"/>
      <c r="C185" s="550" t="s">
        <v>122</v>
      </c>
      <c r="D185" s="477">
        <v>150</v>
      </c>
      <c r="E185" s="459">
        <v>3.15</v>
      </c>
      <c r="F185" s="459">
        <v>2.72</v>
      </c>
      <c r="G185" s="459">
        <v>12.96</v>
      </c>
      <c r="H185" s="501">
        <v>89</v>
      </c>
      <c r="I185" s="459">
        <v>1.2</v>
      </c>
      <c r="J185" s="460">
        <v>397</v>
      </c>
    </row>
    <row r="186" spans="2:17" ht="18.95" customHeight="1" x14ac:dyDescent="0.3">
      <c r="B186" s="802"/>
      <c r="C186" s="655" t="s">
        <v>227</v>
      </c>
      <c r="D186" s="590"/>
      <c r="E186" s="472">
        <f>SUM(E184:E185)</f>
        <v>6.79</v>
      </c>
      <c r="F186" s="497">
        <f>SUM(F184:F185)</f>
        <v>8.98</v>
      </c>
      <c r="G186" s="472">
        <f>SUM(G184:G185)</f>
        <v>39.92</v>
      </c>
      <c r="H186" s="536">
        <f>SUM(H184:H185)</f>
        <v>268</v>
      </c>
      <c r="I186" s="472">
        <f>SUM(I184:I185)</f>
        <v>1.2</v>
      </c>
      <c r="J186" s="604"/>
    </row>
    <row r="187" spans="2:17" ht="18.95" customHeight="1" x14ac:dyDescent="0.3">
      <c r="B187" s="803"/>
      <c r="C187" s="625" t="s">
        <v>219</v>
      </c>
      <c r="D187" s="626"/>
      <c r="E187" s="567">
        <f>E171+E173+E182+E186</f>
        <v>33.221999999999994</v>
      </c>
      <c r="F187" s="567">
        <f>F171+F173+F182+F186</f>
        <v>36.590000000000003</v>
      </c>
      <c r="G187" s="567">
        <f>G171+G173+G182+G186</f>
        <v>2457.3000000000002</v>
      </c>
      <c r="H187" s="567">
        <f>H171+H173+H182+H186</f>
        <v>1019.16</v>
      </c>
      <c r="I187" s="567">
        <f>I171+I173+I182+I186</f>
        <v>13.009999999999998</v>
      </c>
      <c r="J187" s="569"/>
    </row>
    <row r="188" spans="2:17" ht="18.95" customHeight="1" x14ac:dyDescent="0.3">
      <c r="B188" s="801" t="s">
        <v>262</v>
      </c>
      <c r="C188" s="656" t="s">
        <v>202</v>
      </c>
      <c r="D188" s="657"/>
      <c r="E188" s="646"/>
      <c r="F188" s="646"/>
      <c r="G188" s="646"/>
      <c r="H188" s="646"/>
      <c r="I188" s="635"/>
      <c r="J188" s="613"/>
    </row>
    <row r="189" spans="2:17" ht="18.95" customHeight="1" x14ac:dyDescent="0.3">
      <c r="B189" s="802"/>
      <c r="C189" s="516" t="s">
        <v>263</v>
      </c>
      <c r="D189" s="477">
        <v>150</v>
      </c>
      <c r="E189" s="457">
        <v>4.4400000000000004</v>
      </c>
      <c r="F189" s="457">
        <v>4.45</v>
      </c>
      <c r="G189" s="457">
        <v>13.45</v>
      </c>
      <c r="H189" s="458">
        <v>111.6</v>
      </c>
      <c r="I189" s="459">
        <v>1</v>
      </c>
      <c r="J189" s="460">
        <v>94</v>
      </c>
    </row>
    <row r="190" spans="2:17" ht="18.95" customHeight="1" x14ac:dyDescent="0.3">
      <c r="B190" s="802"/>
      <c r="C190" s="520" t="s">
        <v>222</v>
      </c>
      <c r="D190" s="517">
        <v>150</v>
      </c>
      <c r="E190" s="459">
        <v>2.65</v>
      </c>
      <c r="F190" s="459">
        <v>2.33</v>
      </c>
      <c r="G190" s="459">
        <v>11.31</v>
      </c>
      <c r="H190" s="501">
        <v>77</v>
      </c>
      <c r="I190" s="459">
        <v>0</v>
      </c>
      <c r="J190" s="460">
        <v>392</v>
      </c>
    </row>
    <row r="191" spans="2:17" ht="18.95" customHeight="1" x14ac:dyDescent="0.3">
      <c r="B191" s="802"/>
      <c r="C191" s="518" t="s">
        <v>158</v>
      </c>
      <c r="D191" s="519" t="s">
        <v>177</v>
      </c>
      <c r="E191" s="459">
        <v>3.36</v>
      </c>
      <c r="F191" s="467">
        <v>4.8899999999999997</v>
      </c>
      <c r="G191" s="459">
        <v>10.35</v>
      </c>
      <c r="H191" s="468">
        <v>99</v>
      </c>
      <c r="I191" s="469">
        <v>0.05</v>
      </c>
      <c r="J191" s="460">
        <v>3</v>
      </c>
    </row>
    <row r="192" spans="2:17" ht="18.95" customHeight="1" x14ac:dyDescent="0.3">
      <c r="B192" s="802"/>
      <c r="C192" s="658" t="s">
        <v>206</v>
      </c>
      <c r="D192" s="659"/>
      <c r="E192" s="472">
        <f>SUM(E189:E191)</f>
        <v>10.45</v>
      </c>
      <c r="F192" s="536">
        <f>SUM(F189:F191)</f>
        <v>11.67</v>
      </c>
      <c r="G192" s="472">
        <f>SUM(G189:G191)</f>
        <v>35.11</v>
      </c>
      <c r="H192" s="536">
        <f>SUM(H189:H191)</f>
        <v>287.60000000000002</v>
      </c>
      <c r="I192" s="497">
        <f>SUM(I189:I191)</f>
        <v>1.05</v>
      </c>
      <c r="J192" s="604"/>
    </row>
    <row r="193" spans="2:10" ht="18.95" customHeight="1" x14ac:dyDescent="0.3">
      <c r="B193" s="802"/>
      <c r="C193" s="553" t="s">
        <v>207</v>
      </c>
      <c r="D193" s="477"/>
      <c r="E193" s="560"/>
      <c r="F193" s="560"/>
      <c r="G193" s="560"/>
      <c r="H193" s="560"/>
      <c r="I193" s="560"/>
      <c r="J193" s="604"/>
    </row>
    <row r="194" spans="2:10" ht="18.95" customHeight="1" x14ac:dyDescent="0.3">
      <c r="B194" s="802"/>
      <c r="C194" s="520" t="s">
        <v>237</v>
      </c>
      <c r="D194" s="517">
        <v>130</v>
      </c>
      <c r="E194" s="459">
        <v>3.77</v>
      </c>
      <c r="F194" s="459">
        <v>3.25</v>
      </c>
      <c r="G194" s="459">
        <v>5.46</v>
      </c>
      <c r="H194" s="501">
        <v>65.87</v>
      </c>
      <c r="I194" s="459">
        <v>0.39</v>
      </c>
      <c r="J194" s="460">
        <v>401</v>
      </c>
    </row>
    <row r="195" spans="2:10" ht="0.75" customHeight="1" x14ac:dyDescent="0.3">
      <c r="B195" s="802"/>
      <c r="C195" s="660"/>
      <c r="D195" s="477"/>
      <c r="E195" s="560"/>
      <c r="F195" s="560"/>
      <c r="G195" s="560"/>
      <c r="H195" s="560"/>
      <c r="I195" s="560"/>
      <c r="J195" s="604"/>
    </row>
    <row r="196" spans="2:10" ht="18.95" customHeight="1" x14ac:dyDescent="0.3">
      <c r="B196" s="802"/>
      <c r="C196" s="553" t="s">
        <v>209</v>
      </c>
      <c r="D196" s="477"/>
      <c r="E196" s="556"/>
      <c r="F196" s="557"/>
      <c r="G196" s="556"/>
      <c r="H196" s="661"/>
      <c r="I196" s="556"/>
      <c r="J196" s="604"/>
    </row>
    <row r="197" spans="2:10" ht="18.95" customHeight="1" x14ac:dyDescent="0.3">
      <c r="B197" s="802"/>
      <c r="C197" s="527" t="s">
        <v>223</v>
      </c>
      <c r="D197" s="528">
        <v>30</v>
      </c>
      <c r="E197" s="485">
        <v>0.4</v>
      </c>
      <c r="F197" s="485">
        <v>0.05</v>
      </c>
      <c r="G197" s="485">
        <v>0.85</v>
      </c>
      <c r="H197" s="485">
        <v>5</v>
      </c>
      <c r="I197" s="485">
        <v>1.75</v>
      </c>
      <c r="J197" s="486" t="s">
        <v>224</v>
      </c>
    </row>
    <row r="198" spans="2:10" ht="18.95" customHeight="1" x14ac:dyDescent="0.3">
      <c r="B198" s="802"/>
      <c r="C198" s="531" t="s">
        <v>244</v>
      </c>
      <c r="D198" s="528">
        <v>150</v>
      </c>
      <c r="E198" s="488">
        <v>1.0900000000000001</v>
      </c>
      <c r="F198" s="488">
        <v>2.95</v>
      </c>
      <c r="G198" s="488">
        <v>7.65</v>
      </c>
      <c r="H198" s="488">
        <v>61.5</v>
      </c>
      <c r="I198" s="488">
        <v>6.17</v>
      </c>
      <c r="J198" s="486">
        <v>57</v>
      </c>
    </row>
    <row r="199" spans="2:10" ht="18.95" customHeight="1" x14ac:dyDescent="0.3">
      <c r="B199" s="802"/>
      <c r="C199" s="588" t="s">
        <v>264</v>
      </c>
      <c r="D199" s="490" t="s">
        <v>171</v>
      </c>
      <c r="E199" s="459">
        <v>4.9000000000000004</v>
      </c>
      <c r="F199" s="459">
        <v>3.8</v>
      </c>
      <c r="G199" s="459">
        <v>23.6</v>
      </c>
      <c r="H199" s="491">
        <v>148</v>
      </c>
      <c r="I199" s="467">
        <v>0</v>
      </c>
      <c r="J199" s="460">
        <v>205</v>
      </c>
    </row>
    <row r="200" spans="2:10" ht="18.95" customHeight="1" x14ac:dyDescent="0.3">
      <c r="B200" s="802"/>
      <c r="C200" s="662" t="s">
        <v>155</v>
      </c>
      <c r="D200" s="603" t="s">
        <v>253</v>
      </c>
      <c r="E200" s="459">
        <v>10.3</v>
      </c>
      <c r="F200" s="459">
        <v>8.15</v>
      </c>
      <c r="G200" s="459">
        <v>2.62</v>
      </c>
      <c r="H200" s="468">
        <v>125</v>
      </c>
      <c r="I200" s="459">
        <v>0.55000000000000004</v>
      </c>
      <c r="J200" s="460">
        <v>277</v>
      </c>
    </row>
    <row r="201" spans="2:10" ht="18.95" customHeight="1" x14ac:dyDescent="0.3">
      <c r="B201" s="802"/>
      <c r="C201" s="606" t="s">
        <v>247</v>
      </c>
      <c r="D201" s="607" t="s">
        <v>166</v>
      </c>
      <c r="E201" s="608">
        <v>0.21</v>
      </c>
      <c r="F201" s="463">
        <v>0.01</v>
      </c>
      <c r="G201" s="459">
        <v>31.74</v>
      </c>
      <c r="H201" s="468">
        <v>128</v>
      </c>
      <c r="I201" s="459">
        <v>0.13</v>
      </c>
      <c r="J201" s="460">
        <v>379</v>
      </c>
    </row>
    <row r="202" spans="2:10" ht="18.95" customHeight="1" x14ac:dyDescent="0.3">
      <c r="B202" s="802"/>
      <c r="C202" s="558" t="s">
        <v>14</v>
      </c>
      <c r="D202" s="517">
        <v>20</v>
      </c>
      <c r="E202" s="459">
        <v>2.08</v>
      </c>
      <c r="F202" s="459">
        <v>0.69</v>
      </c>
      <c r="G202" s="494">
        <v>9.89</v>
      </c>
      <c r="H202" s="468">
        <v>54</v>
      </c>
      <c r="I202" s="459">
        <v>0</v>
      </c>
      <c r="J202" s="533" t="s">
        <v>214</v>
      </c>
    </row>
    <row r="203" spans="2:10" ht="18.95" customHeight="1" x14ac:dyDescent="0.3">
      <c r="B203" s="802"/>
      <c r="C203" s="534" t="s">
        <v>15</v>
      </c>
      <c r="D203" s="471">
        <v>30</v>
      </c>
      <c r="E203" s="459">
        <v>1.732</v>
      </c>
      <c r="F203" s="463">
        <v>0.36</v>
      </c>
      <c r="G203" s="459">
        <v>10.02</v>
      </c>
      <c r="H203" s="495">
        <v>52</v>
      </c>
      <c r="I203" s="469">
        <v>0</v>
      </c>
      <c r="J203" s="460" t="s">
        <v>224</v>
      </c>
    </row>
    <row r="204" spans="2:10" ht="18.95" customHeight="1" x14ac:dyDescent="0.3">
      <c r="B204" s="802"/>
      <c r="C204" s="663" t="s">
        <v>215</v>
      </c>
      <c r="D204" s="477"/>
      <c r="E204" s="472">
        <f>SUM(E198:E203)</f>
        <v>20.311999999999998</v>
      </c>
      <c r="F204" s="497">
        <f>SUM(F198:F203)</f>
        <v>15.959999999999999</v>
      </c>
      <c r="G204" s="472">
        <f>SUM(G198:G203)</f>
        <v>85.52</v>
      </c>
      <c r="H204" s="498">
        <f>SUM(H198:H203)</f>
        <v>568.5</v>
      </c>
      <c r="I204" s="472">
        <f>SUM(I198:I203)</f>
        <v>6.85</v>
      </c>
      <c r="J204" s="604"/>
    </row>
    <row r="205" spans="2:10" ht="18.95" customHeight="1" x14ac:dyDescent="0.3">
      <c r="B205" s="802"/>
      <c r="C205" s="553" t="s">
        <v>216</v>
      </c>
      <c r="D205" s="477"/>
      <c r="E205" s="560"/>
      <c r="F205" s="560"/>
      <c r="G205" s="560"/>
      <c r="H205" s="560"/>
      <c r="I205" s="560"/>
      <c r="J205" s="604"/>
    </row>
    <row r="206" spans="2:10" ht="18.95" customHeight="1" x14ac:dyDescent="0.3">
      <c r="B206" s="802"/>
      <c r="C206" s="537" t="s">
        <v>226</v>
      </c>
      <c r="D206" s="517" t="s">
        <v>174</v>
      </c>
      <c r="E206" s="463">
        <v>14.2</v>
      </c>
      <c r="F206" s="463">
        <v>9.68</v>
      </c>
      <c r="G206" s="463">
        <v>14.7</v>
      </c>
      <c r="H206" s="463">
        <v>203.2</v>
      </c>
      <c r="I206" s="463">
        <v>0.19</v>
      </c>
      <c r="J206" s="460">
        <v>237</v>
      </c>
    </row>
    <row r="207" spans="2:10" ht="18.95" customHeight="1" x14ac:dyDescent="0.3">
      <c r="B207" s="802"/>
      <c r="C207" s="520" t="s">
        <v>222</v>
      </c>
      <c r="D207" s="517">
        <v>150</v>
      </c>
      <c r="E207" s="459">
        <v>2.65</v>
      </c>
      <c r="F207" s="459">
        <v>2.33</v>
      </c>
      <c r="G207" s="459">
        <v>11.31</v>
      </c>
      <c r="H207" s="501">
        <v>77</v>
      </c>
      <c r="I207" s="459">
        <v>0</v>
      </c>
      <c r="J207" s="460">
        <v>392</v>
      </c>
    </row>
    <row r="208" spans="2:10" ht="18.75" customHeight="1" x14ac:dyDescent="0.3">
      <c r="B208" s="802"/>
      <c r="C208" s="664" t="s">
        <v>227</v>
      </c>
      <c r="D208" s="641"/>
      <c r="E208" s="472">
        <f>SUM(E206:E207)</f>
        <v>16.849999999999998</v>
      </c>
      <c r="F208" s="472">
        <f>SUM(F206:F207)</f>
        <v>12.01</v>
      </c>
      <c r="G208" s="472">
        <f>SUM(G206:G207)</f>
        <v>26.009999999999998</v>
      </c>
      <c r="H208" s="665">
        <f>SUM(H206:H207)</f>
        <v>280.2</v>
      </c>
      <c r="I208" s="472">
        <f>SUM(I206:I207)</f>
        <v>0.19</v>
      </c>
      <c r="J208" s="604"/>
    </row>
    <row r="209" spans="2:10" ht="18.95" customHeight="1" x14ac:dyDescent="0.3">
      <c r="B209" s="803"/>
      <c r="C209" s="565" t="s">
        <v>219</v>
      </c>
      <c r="D209" s="642"/>
      <c r="E209" s="567">
        <f>E192+E194+E204+E208</f>
        <v>51.381999999999991</v>
      </c>
      <c r="F209" s="567">
        <f>F192+F194+F204+F208</f>
        <v>42.89</v>
      </c>
      <c r="G209" s="567">
        <f>G192+G194+G204+G208</f>
        <v>152.1</v>
      </c>
      <c r="H209" s="567">
        <f>H192+H194+H204+H208</f>
        <v>1202.17</v>
      </c>
      <c r="I209" s="567">
        <f>I192+I194+I204+I208</f>
        <v>8.4799999999999986</v>
      </c>
      <c r="J209" s="569"/>
    </row>
    <row r="210" spans="2:10" ht="18.95" customHeight="1" x14ac:dyDescent="0.3">
      <c r="B210" s="666"/>
      <c r="C210" s="667"/>
      <c r="D210" s="629"/>
      <c r="E210" s="631"/>
      <c r="F210" s="631"/>
      <c r="G210" s="631"/>
      <c r="H210" s="631"/>
      <c r="I210" s="631"/>
      <c r="J210" s="633"/>
    </row>
    <row r="211" spans="2:10" ht="18.95" customHeight="1" x14ac:dyDescent="0.3">
      <c r="B211" s="801" t="s">
        <v>265</v>
      </c>
      <c r="C211" s="510" t="s">
        <v>202</v>
      </c>
      <c r="D211" s="657"/>
      <c r="E211" s="646"/>
      <c r="F211" s="646"/>
      <c r="G211" s="646"/>
      <c r="H211" s="646"/>
      <c r="I211" s="635"/>
      <c r="J211" s="515"/>
    </row>
    <row r="212" spans="2:10" ht="18.95" customHeight="1" x14ac:dyDescent="0.3">
      <c r="B212" s="802"/>
      <c r="C212" s="520" t="s">
        <v>266</v>
      </c>
      <c r="D212" s="603" t="s">
        <v>255</v>
      </c>
      <c r="E212" s="488">
        <v>6.42</v>
      </c>
      <c r="F212" s="488">
        <v>8.77</v>
      </c>
      <c r="G212" s="488">
        <v>3.96</v>
      </c>
      <c r="H212" s="488">
        <v>120</v>
      </c>
      <c r="I212" s="488">
        <v>0.21</v>
      </c>
      <c r="J212" s="486">
        <v>228</v>
      </c>
    </row>
    <row r="213" spans="2:10" ht="18.95" customHeight="1" x14ac:dyDescent="0.3">
      <c r="B213" s="802"/>
      <c r="C213" s="550" t="s">
        <v>204</v>
      </c>
      <c r="D213" s="551" t="s">
        <v>167</v>
      </c>
      <c r="E213" s="459">
        <v>7.0000000000000007E-2</v>
      </c>
      <c r="F213" s="463">
        <v>0.01</v>
      </c>
      <c r="G213" s="459">
        <v>7.1</v>
      </c>
      <c r="H213" s="464">
        <v>29</v>
      </c>
      <c r="I213" s="459">
        <v>1.42</v>
      </c>
      <c r="J213" s="460">
        <v>393</v>
      </c>
    </row>
    <row r="214" spans="2:10" ht="18.95" customHeight="1" x14ac:dyDescent="0.3">
      <c r="B214" s="802"/>
      <c r="C214" s="518" t="s">
        <v>205</v>
      </c>
      <c r="D214" s="519" t="s">
        <v>168</v>
      </c>
      <c r="E214" s="459">
        <v>1.53</v>
      </c>
      <c r="F214" s="467">
        <v>4.72</v>
      </c>
      <c r="G214" s="459">
        <v>9.14</v>
      </c>
      <c r="H214" s="468">
        <v>85</v>
      </c>
      <c r="I214" s="469">
        <v>0</v>
      </c>
      <c r="J214" s="460">
        <v>1</v>
      </c>
    </row>
    <row r="215" spans="2:10" ht="18.95" customHeight="1" x14ac:dyDescent="0.3">
      <c r="B215" s="802"/>
      <c r="C215" s="668" t="s">
        <v>206</v>
      </c>
      <c r="D215" s="477"/>
      <c r="E215" s="472">
        <f>SUM(E212:E214)</f>
        <v>8.02</v>
      </c>
      <c r="F215" s="472">
        <f>SUM(F212:F214)</f>
        <v>13.5</v>
      </c>
      <c r="G215" s="472">
        <f>SUM(G212:G214)</f>
        <v>20.2</v>
      </c>
      <c r="H215" s="472">
        <f>SUM(H212:H214)</f>
        <v>234</v>
      </c>
      <c r="I215" s="472">
        <f>SUM(I212:I214)</f>
        <v>1.63</v>
      </c>
      <c r="J215" s="604"/>
    </row>
    <row r="216" spans="2:10" ht="18.95" customHeight="1" x14ac:dyDescent="0.3">
      <c r="B216" s="802"/>
      <c r="C216" s="522" t="s">
        <v>207</v>
      </c>
      <c r="D216" s="477"/>
      <c r="E216" s="560"/>
      <c r="F216" s="560"/>
      <c r="G216" s="560"/>
      <c r="H216" s="560"/>
      <c r="I216" s="560"/>
      <c r="J216" s="604"/>
    </row>
    <row r="217" spans="2:10" ht="18.95" customHeight="1" x14ac:dyDescent="0.3">
      <c r="B217" s="802"/>
      <c r="C217" s="525" t="s">
        <v>128</v>
      </c>
      <c r="D217" s="517">
        <v>100</v>
      </c>
      <c r="E217" s="478">
        <v>0.57999999999999996</v>
      </c>
      <c r="F217" s="479">
        <v>0</v>
      </c>
      <c r="G217" s="480">
        <v>11.7</v>
      </c>
      <c r="H217" s="481">
        <v>49.23</v>
      </c>
      <c r="I217" s="479">
        <v>2.2999999999999998</v>
      </c>
      <c r="J217" s="460">
        <v>399</v>
      </c>
    </row>
    <row r="218" spans="2:10" ht="18.95" customHeight="1" x14ac:dyDescent="0.3">
      <c r="B218" s="802"/>
      <c r="C218" s="522" t="s">
        <v>209</v>
      </c>
      <c r="D218" s="477"/>
      <c r="E218" s="459"/>
      <c r="F218" s="459"/>
      <c r="G218" s="459"/>
      <c r="H218" s="492"/>
      <c r="I218" s="560"/>
      <c r="J218" s="604"/>
    </row>
    <row r="219" spans="2:10" ht="18.95" hidden="1" customHeight="1" x14ac:dyDescent="0.3">
      <c r="B219" s="802"/>
      <c r="C219" s="581"/>
      <c r="D219" s="477"/>
      <c r="E219" s="463"/>
      <c r="F219" s="463"/>
      <c r="G219" s="463"/>
      <c r="H219" s="467"/>
      <c r="I219" s="463"/>
      <c r="J219" s="460"/>
    </row>
    <row r="220" spans="2:10" ht="18.95" customHeight="1" x14ac:dyDescent="0.3">
      <c r="B220" s="802"/>
      <c r="C220" s="529" t="s">
        <v>267</v>
      </c>
      <c r="D220" s="477">
        <v>150</v>
      </c>
      <c r="E220" s="459">
        <v>1.6</v>
      </c>
      <c r="F220" s="459">
        <v>1.68</v>
      </c>
      <c r="G220" s="459">
        <v>10.28</v>
      </c>
      <c r="H220" s="492">
        <v>62.7</v>
      </c>
      <c r="I220" s="459">
        <v>4.95</v>
      </c>
      <c r="J220" s="460">
        <v>80</v>
      </c>
    </row>
    <row r="221" spans="2:10" ht="18.95" customHeight="1" x14ac:dyDescent="0.3">
      <c r="B221" s="802"/>
      <c r="C221" s="583" t="s">
        <v>239</v>
      </c>
      <c r="D221" s="584">
        <v>130</v>
      </c>
      <c r="E221" s="459">
        <v>2.65</v>
      </c>
      <c r="F221" s="459">
        <v>4.16</v>
      </c>
      <c r="G221" s="459">
        <v>17.71</v>
      </c>
      <c r="H221" s="491">
        <v>118.95</v>
      </c>
      <c r="I221" s="467">
        <v>15.73</v>
      </c>
      <c r="J221" s="460">
        <v>321</v>
      </c>
    </row>
    <row r="222" spans="2:10" ht="18.95" customHeight="1" x14ac:dyDescent="0.3">
      <c r="B222" s="802"/>
      <c r="C222" s="662" t="s">
        <v>268</v>
      </c>
      <c r="D222" s="603" t="s">
        <v>255</v>
      </c>
      <c r="E222" s="459">
        <v>5.94</v>
      </c>
      <c r="F222" s="459">
        <v>3.42</v>
      </c>
      <c r="G222" s="459">
        <v>1.54</v>
      </c>
      <c r="H222" s="468">
        <v>61</v>
      </c>
      <c r="I222" s="459">
        <v>1.1299999999999999</v>
      </c>
      <c r="J222" s="460">
        <v>247</v>
      </c>
    </row>
    <row r="223" spans="2:10" ht="18.95" customHeight="1" x14ac:dyDescent="0.3">
      <c r="B223" s="802"/>
      <c r="C223" s="520" t="s">
        <v>222</v>
      </c>
      <c r="D223" s="517">
        <v>150</v>
      </c>
      <c r="E223" s="459">
        <v>2.65</v>
      </c>
      <c r="F223" s="459">
        <v>2.33</v>
      </c>
      <c r="G223" s="459">
        <v>11.31</v>
      </c>
      <c r="H223" s="501">
        <v>77</v>
      </c>
      <c r="I223" s="459">
        <v>0</v>
      </c>
      <c r="J223" s="460">
        <v>392</v>
      </c>
    </row>
    <row r="224" spans="2:10" ht="18.95" customHeight="1" x14ac:dyDescent="0.3">
      <c r="B224" s="802"/>
      <c r="C224" s="558" t="s">
        <v>14</v>
      </c>
      <c r="D224" s="517">
        <v>20</v>
      </c>
      <c r="E224" s="459">
        <v>2.08</v>
      </c>
      <c r="F224" s="459">
        <v>0.69</v>
      </c>
      <c r="G224" s="494">
        <v>9.89</v>
      </c>
      <c r="H224" s="468">
        <v>54</v>
      </c>
      <c r="I224" s="459">
        <v>0</v>
      </c>
      <c r="J224" s="533" t="s">
        <v>214</v>
      </c>
    </row>
    <row r="225" spans="2:10" ht="18.95" customHeight="1" x14ac:dyDescent="0.3">
      <c r="B225" s="802"/>
      <c r="C225" s="534" t="s">
        <v>15</v>
      </c>
      <c r="D225" s="471">
        <v>30</v>
      </c>
      <c r="E225" s="459">
        <v>1.732</v>
      </c>
      <c r="F225" s="463">
        <v>0.36</v>
      </c>
      <c r="G225" s="459">
        <v>10.02</v>
      </c>
      <c r="H225" s="495">
        <v>52</v>
      </c>
      <c r="I225" s="469">
        <v>0</v>
      </c>
      <c r="J225" s="460" t="s">
        <v>224</v>
      </c>
    </row>
    <row r="226" spans="2:10" ht="18" customHeight="1" x14ac:dyDescent="0.3">
      <c r="B226" s="802"/>
      <c r="C226" s="669" t="s">
        <v>215</v>
      </c>
      <c r="D226" s="477"/>
      <c r="E226" s="472">
        <f>SUM(E220:E225)</f>
        <v>16.652000000000001</v>
      </c>
      <c r="F226" s="536">
        <f>SUM(F220:F225)</f>
        <v>12.639999999999999</v>
      </c>
      <c r="G226" s="472">
        <f>SUM(G220:G225)</f>
        <v>60.75</v>
      </c>
      <c r="H226" s="498">
        <f>SUM(H220:H225)</f>
        <v>425.65</v>
      </c>
      <c r="I226" s="472">
        <f>SUM(I220:I225)</f>
        <v>21.81</v>
      </c>
      <c r="J226" s="493"/>
    </row>
    <row r="227" spans="2:10" ht="19.7" customHeight="1" x14ac:dyDescent="0.3">
      <c r="B227" s="802"/>
      <c r="C227" s="522" t="s">
        <v>216</v>
      </c>
      <c r="D227" s="477"/>
      <c r="E227" s="560"/>
      <c r="F227" s="560"/>
      <c r="G227" s="560"/>
      <c r="H227" s="560"/>
      <c r="I227" s="560"/>
      <c r="J227" s="604"/>
    </row>
    <row r="228" spans="2:10" ht="20.100000000000001" customHeight="1" x14ac:dyDescent="0.3">
      <c r="B228" s="802"/>
      <c r="C228" s="561" t="s">
        <v>233</v>
      </c>
      <c r="D228" s="562" t="s">
        <v>173</v>
      </c>
      <c r="E228" s="459">
        <v>1.8</v>
      </c>
      <c r="F228" s="459">
        <v>1.05</v>
      </c>
      <c r="G228" s="459">
        <v>29.1</v>
      </c>
      <c r="H228" s="491">
        <v>125.9</v>
      </c>
      <c r="I228" s="469">
        <v>0</v>
      </c>
      <c r="J228" s="460" t="s">
        <v>214</v>
      </c>
    </row>
    <row r="229" spans="2:10" ht="22.5" customHeight="1" x14ac:dyDescent="0.3">
      <c r="B229" s="802"/>
      <c r="C229" s="520" t="s">
        <v>217</v>
      </c>
      <c r="D229" s="517">
        <v>150</v>
      </c>
      <c r="E229" s="459">
        <v>4.3499999999999996</v>
      </c>
      <c r="F229" s="459">
        <v>3.75</v>
      </c>
      <c r="G229" s="459">
        <v>6</v>
      </c>
      <c r="H229" s="501">
        <v>75</v>
      </c>
      <c r="I229" s="459">
        <v>1.05</v>
      </c>
      <c r="J229" s="460">
        <v>401</v>
      </c>
    </row>
    <row r="230" spans="2:10" ht="24" customHeight="1" x14ac:dyDescent="0.3">
      <c r="B230" s="802"/>
      <c r="C230" s="670" t="s">
        <v>227</v>
      </c>
      <c r="D230" s="671"/>
      <c r="E230" s="672">
        <f>SUM(E228:E229)</f>
        <v>6.1499999999999995</v>
      </c>
      <c r="F230" s="672">
        <f>SUM(F228:F229)</f>
        <v>4.8</v>
      </c>
      <c r="G230" s="672">
        <f>SUM(G228:G229)</f>
        <v>35.1</v>
      </c>
      <c r="H230" s="673">
        <f>SUM(H228:H229)</f>
        <v>200.9</v>
      </c>
      <c r="I230" s="672">
        <f>SUM(I228:I229)</f>
        <v>1.05</v>
      </c>
      <c r="J230" s="604"/>
    </row>
    <row r="231" spans="2:10" ht="23.25" customHeight="1" x14ac:dyDescent="0.3">
      <c r="B231" s="803"/>
      <c r="C231" s="591" t="s">
        <v>219</v>
      </c>
      <c r="D231" s="674"/>
      <c r="E231" s="675">
        <f>E215+E217+E226+E230</f>
        <v>31.402000000000001</v>
      </c>
      <c r="F231" s="675">
        <f>F215+F217+F226+F230</f>
        <v>30.94</v>
      </c>
      <c r="G231" s="675">
        <f>G215+G217+G226+G230</f>
        <v>127.75</v>
      </c>
      <c r="H231" s="676">
        <f>H215+H217+H226+H230</f>
        <v>909.78</v>
      </c>
      <c r="I231" s="675">
        <f>I215+I217+I226+I230</f>
        <v>26.79</v>
      </c>
      <c r="J231" s="677"/>
    </row>
    <row r="232" spans="2:10" ht="19.5" customHeight="1" x14ac:dyDescent="0.3">
      <c r="B232" s="678"/>
      <c r="C232" s="628"/>
      <c r="D232" s="679"/>
      <c r="E232" s="680">
        <f>E32+E53+E74+E98+E121+E143+E165+E187+E209+E231</f>
        <v>373.99799999999993</v>
      </c>
      <c r="F232" s="680">
        <f>F32+F53+F74+F98+F121+F143+F165+F187+F209+F231</f>
        <v>360.40499999999997</v>
      </c>
      <c r="G232" s="680">
        <f>G32+G53+G74+G98+G121+G143+G165+G187+G209+G231</f>
        <v>3763.6240000000003</v>
      </c>
      <c r="H232" s="681">
        <f>H32+H53+H74+H98+H121+H143+H165+H187+H209+H231</f>
        <v>10478.310000000001</v>
      </c>
      <c r="I232" s="680">
        <f>I32+I53+I74+I98+I121+I143+I165+I187+I209+I231</f>
        <v>398.45</v>
      </c>
      <c r="J232" s="682"/>
    </row>
    <row r="233" spans="2:10" ht="21" customHeight="1" x14ac:dyDescent="0.3">
      <c r="B233" s="683"/>
      <c r="C233" s="684" t="s">
        <v>269</v>
      </c>
      <c r="D233" s="685"/>
      <c r="E233" s="686">
        <v>45.92</v>
      </c>
      <c r="F233" s="686">
        <v>40.700000000000003</v>
      </c>
      <c r="G233" s="687">
        <v>189.12</v>
      </c>
      <c r="H233" s="687">
        <v>1255.33</v>
      </c>
      <c r="I233" s="687">
        <v>48.99</v>
      </c>
      <c r="J233" s="688"/>
    </row>
    <row r="235" spans="2:10" ht="15" customHeight="1" x14ac:dyDescent="0.3">
      <c r="C235" s="838" t="s">
        <v>306</v>
      </c>
    </row>
    <row r="236" spans="2:10" ht="18" customHeight="1" x14ac:dyDescent="0.3">
      <c r="C236" s="838" t="s">
        <v>307</v>
      </c>
    </row>
    <row r="237" spans="2:10" ht="12.75" customHeight="1" x14ac:dyDescent="0.3">
      <c r="C237" s="444"/>
    </row>
    <row r="253" spans="2:15" ht="18.75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 ht="18.75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 ht="18.75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 ht="18.75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 ht="18.75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 ht="18.75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 ht="18.75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ht="18.75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</sheetData>
  <mergeCells count="23">
    <mergeCell ref="B122:J122"/>
    <mergeCell ref="B166:J166"/>
    <mergeCell ref="C10:C11"/>
    <mergeCell ref="D10:D11"/>
    <mergeCell ref="E10:G10"/>
    <mergeCell ref="H10:H11"/>
    <mergeCell ref="I10:I11"/>
    <mergeCell ref="B211:B231"/>
    <mergeCell ref="B188:B209"/>
    <mergeCell ref="B167:B187"/>
    <mergeCell ref="B145:B165"/>
    <mergeCell ref="B10:B11"/>
    <mergeCell ref="B12:B32"/>
    <mergeCell ref="B123:B143"/>
    <mergeCell ref="B55:B74"/>
    <mergeCell ref="B34:B53"/>
    <mergeCell ref="B78:B98"/>
    <mergeCell ref="B101:B121"/>
    <mergeCell ref="B33:J33"/>
    <mergeCell ref="B54:J54"/>
    <mergeCell ref="C75:J75"/>
    <mergeCell ref="B77:J77"/>
    <mergeCell ref="B100:J100"/>
  </mergeCells>
  <pageMargins left="0.19999998807907099" right="0.19999998807907099" top="0.19999998807907099" bottom="0.29062497615814198" header="0.50999999046325695" footer="0.19999998807907099"/>
  <pageSetup paperSize="9" scale="62" orientation="landscape" r:id="rId1"/>
  <headerFooter>
    <oddFooter>&amp;C&amp;10&amp;"Arial,Regular"Страница &amp;P&amp;12&amp;"-,Regular"</oddFooter>
  </headerFooter>
  <rowBreaks count="3" manualBreakCount="3">
    <brk id="54" max="16383" man="1"/>
    <brk id="99" max="16383" man="1"/>
    <brk id="1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57"/>
  <sheetViews>
    <sheetView topLeftCell="A166" workbookViewId="0">
      <selection activeCell="C6" sqref="C6"/>
    </sheetView>
  </sheetViews>
  <sheetFormatPr defaultColWidth="11.28515625" defaultRowHeight="12.75" customHeight="1" x14ac:dyDescent="0.3"/>
  <cols>
    <col min="1" max="1" width="10.5703125" style="436" customWidth="1"/>
    <col min="2" max="2" width="18.140625" style="436" customWidth="1"/>
    <col min="3" max="3" width="61.28515625" style="436" customWidth="1"/>
    <col min="4" max="7" width="13.5703125" style="436" customWidth="1"/>
    <col min="8" max="8" width="14.85546875" style="436" customWidth="1"/>
    <col min="9" max="9" width="15.42578125" style="436" customWidth="1"/>
    <col min="10" max="10" width="16.42578125" style="436" customWidth="1"/>
    <col min="11" max="232" width="10.5703125" style="436" customWidth="1"/>
    <col min="233" max="233" width="11.28515625" style="436" bestFit="1" customWidth="1"/>
    <col min="234" max="16384" width="11.28515625" style="436"/>
  </cols>
  <sheetData>
    <row r="1" spans="2:13" ht="21.75" hidden="1" customHeight="1" x14ac:dyDescent="0.3">
      <c r="H1" s="437"/>
      <c r="I1" s="437"/>
      <c r="J1" s="437"/>
    </row>
    <row r="2" spans="2:13" ht="18" customHeight="1" x14ac:dyDescent="0.3">
      <c r="H2" s="437"/>
      <c r="I2" s="437"/>
      <c r="J2" s="438"/>
      <c r="K2" s="439" t="s">
        <v>187</v>
      </c>
      <c r="L2" s="439"/>
      <c r="M2" s="438"/>
    </row>
    <row r="3" spans="2:13" ht="18.75" x14ac:dyDescent="0.3">
      <c r="H3" s="437"/>
      <c r="I3" s="437"/>
      <c r="J3" s="438"/>
      <c r="K3" s="439" t="s">
        <v>188</v>
      </c>
      <c r="L3" s="439"/>
      <c r="M3" s="438"/>
    </row>
    <row r="4" spans="2:13" ht="6.75" customHeight="1" x14ac:dyDescent="0.3">
      <c r="J4" s="438"/>
      <c r="K4" s="438"/>
      <c r="L4" s="438"/>
      <c r="M4" s="438"/>
    </row>
    <row r="5" spans="2:13" ht="15.75" customHeight="1" x14ac:dyDescent="0.3">
      <c r="B5" s="440"/>
      <c r="C5" s="440"/>
      <c r="D5" s="440"/>
      <c r="E5" s="440"/>
      <c r="F5" s="440"/>
      <c r="G5" s="441"/>
      <c r="H5" s="441"/>
      <c r="I5" s="441"/>
      <c r="J5" s="442"/>
      <c r="K5" s="442" t="s">
        <v>189</v>
      </c>
      <c r="L5" s="442"/>
      <c r="M5" s="438"/>
    </row>
    <row r="6" spans="2:13" ht="3.75" customHeight="1" x14ac:dyDescent="0.3">
      <c r="B6" s="440"/>
      <c r="C6" s="440"/>
      <c r="D6" s="440"/>
      <c r="E6" s="440"/>
      <c r="F6" s="440"/>
      <c r="G6" s="441"/>
      <c r="H6" s="441"/>
      <c r="I6" s="441"/>
      <c r="J6" s="443"/>
    </row>
    <row r="7" spans="2:13" ht="3" customHeight="1" x14ac:dyDescent="0.3">
      <c r="B7" s="440"/>
      <c r="C7" s="440"/>
      <c r="D7" s="440"/>
      <c r="E7" s="440"/>
      <c r="F7" s="440"/>
      <c r="G7" s="440"/>
      <c r="H7" s="440"/>
      <c r="I7" s="440"/>
      <c r="J7" s="444"/>
    </row>
    <row r="8" spans="2:13" ht="16.5" customHeight="1" x14ac:dyDescent="0.3">
      <c r="B8" s="440" t="s">
        <v>305</v>
      </c>
      <c r="C8" s="440"/>
      <c r="D8" s="440"/>
      <c r="E8" s="440"/>
      <c r="F8" s="440"/>
      <c r="G8" s="440"/>
      <c r="H8" s="440"/>
      <c r="I8" s="440"/>
      <c r="J8" s="444"/>
    </row>
    <row r="9" spans="2:13" ht="19.5" customHeight="1" x14ac:dyDescent="0.3">
      <c r="B9" s="440"/>
      <c r="C9" s="445" t="s">
        <v>271</v>
      </c>
      <c r="D9" s="445"/>
      <c r="E9" s="445"/>
      <c r="F9" s="445"/>
      <c r="G9" s="446"/>
      <c r="H9" s="440"/>
      <c r="I9" s="447"/>
      <c r="J9" s="444"/>
    </row>
    <row r="10" spans="2:13" ht="30.95" customHeight="1" x14ac:dyDescent="0.3">
      <c r="B10" s="804" t="s">
        <v>191</v>
      </c>
      <c r="C10" s="825" t="s">
        <v>192</v>
      </c>
      <c r="D10" s="827" t="s">
        <v>193</v>
      </c>
      <c r="E10" s="829" t="s">
        <v>194</v>
      </c>
      <c r="F10" s="830"/>
      <c r="G10" s="831"/>
      <c r="H10" s="832" t="s">
        <v>195</v>
      </c>
      <c r="I10" s="827" t="s">
        <v>196</v>
      </c>
      <c r="J10" s="448"/>
    </row>
    <row r="11" spans="2:13" ht="21" customHeight="1" x14ac:dyDescent="0.3">
      <c r="B11" s="805"/>
      <c r="C11" s="826"/>
      <c r="D11" s="828"/>
      <c r="E11" s="449" t="s">
        <v>197</v>
      </c>
      <c r="F11" s="449" t="s">
        <v>198</v>
      </c>
      <c r="G11" s="449" t="s">
        <v>199</v>
      </c>
      <c r="H11" s="833"/>
      <c r="I11" s="828"/>
      <c r="J11" s="450" t="s">
        <v>200</v>
      </c>
    </row>
    <row r="12" spans="2:13" ht="18.95" customHeight="1" x14ac:dyDescent="0.3">
      <c r="B12" s="801" t="s">
        <v>201</v>
      </c>
      <c r="C12" s="689" t="s">
        <v>202</v>
      </c>
      <c r="D12" s="453"/>
      <c r="E12" s="453"/>
      <c r="F12" s="453"/>
      <c r="G12" s="453"/>
      <c r="H12" s="453"/>
      <c r="I12" s="453"/>
      <c r="J12" s="454"/>
    </row>
    <row r="13" spans="2:13" ht="16.5" customHeight="1" x14ac:dyDescent="0.3">
      <c r="B13" s="802"/>
      <c r="C13" s="455" t="s">
        <v>203</v>
      </c>
      <c r="D13" s="659" t="s">
        <v>272</v>
      </c>
      <c r="E13" s="457">
        <v>5.97</v>
      </c>
      <c r="F13" s="457">
        <v>5.48</v>
      </c>
      <c r="G13" s="457">
        <v>17.079999999999998</v>
      </c>
      <c r="H13" s="458">
        <v>141.6</v>
      </c>
      <c r="I13" s="459">
        <v>0.91</v>
      </c>
      <c r="J13" s="460">
        <v>94</v>
      </c>
    </row>
    <row r="14" spans="2:13" ht="16.5" customHeight="1" x14ac:dyDescent="0.3">
      <c r="B14" s="802"/>
      <c r="C14" s="550" t="s">
        <v>204</v>
      </c>
      <c r="D14" s="551" t="s">
        <v>273</v>
      </c>
      <c r="E14" s="459">
        <v>0.12</v>
      </c>
      <c r="F14" s="463">
        <v>0.02</v>
      </c>
      <c r="G14" s="459">
        <v>10.199999999999999</v>
      </c>
      <c r="H14" s="464">
        <v>41</v>
      </c>
      <c r="I14" s="459">
        <v>2.83</v>
      </c>
      <c r="J14" s="460">
        <v>393</v>
      </c>
    </row>
    <row r="15" spans="2:13" ht="16.5" customHeight="1" x14ac:dyDescent="0.3">
      <c r="B15" s="802"/>
      <c r="C15" s="518" t="s">
        <v>205</v>
      </c>
      <c r="D15" s="519" t="s">
        <v>23</v>
      </c>
      <c r="E15" s="459">
        <v>2.4500000000000002</v>
      </c>
      <c r="F15" s="467">
        <v>7.55</v>
      </c>
      <c r="G15" s="459">
        <v>14.65</v>
      </c>
      <c r="H15" s="468">
        <v>136</v>
      </c>
      <c r="I15" s="469">
        <v>0</v>
      </c>
      <c r="J15" s="460">
        <v>1</v>
      </c>
    </row>
    <row r="16" spans="2:13" ht="16.5" customHeight="1" x14ac:dyDescent="0.3">
      <c r="B16" s="802"/>
      <c r="C16" s="690" t="s">
        <v>206</v>
      </c>
      <c r="D16" s="528"/>
      <c r="E16" s="472">
        <f>SUM(E13:E15)</f>
        <v>8.5399999999999991</v>
      </c>
      <c r="F16" s="472">
        <f>SUM(F13:F15)</f>
        <v>13.05</v>
      </c>
      <c r="G16" s="472">
        <f>SUM(G13:G15)</f>
        <v>41.93</v>
      </c>
      <c r="H16" s="473">
        <f>SUM(H13:H15)</f>
        <v>318.60000000000002</v>
      </c>
      <c r="I16" s="472">
        <f>SUM(I13:I15)</f>
        <v>3.74</v>
      </c>
      <c r="J16" s="474"/>
    </row>
    <row r="17" spans="2:10" ht="16.5" customHeight="1" x14ac:dyDescent="0.3">
      <c r="B17" s="802"/>
      <c r="C17" s="522" t="s">
        <v>207</v>
      </c>
      <c r="D17" s="528"/>
      <c r="E17" s="459"/>
      <c r="F17" s="459"/>
      <c r="G17" s="459"/>
      <c r="H17" s="464"/>
      <c r="I17" s="459"/>
      <c r="J17" s="460"/>
    </row>
    <row r="18" spans="2:10" ht="16.5" customHeight="1" x14ac:dyDescent="0.3">
      <c r="B18" s="802"/>
      <c r="C18" s="525" t="s">
        <v>208</v>
      </c>
      <c r="D18" s="517">
        <v>100</v>
      </c>
      <c r="E18" s="478">
        <v>0.4</v>
      </c>
      <c r="F18" s="479">
        <v>0.4</v>
      </c>
      <c r="G18" s="480">
        <v>9.75</v>
      </c>
      <c r="H18" s="481">
        <v>44</v>
      </c>
      <c r="I18" s="479">
        <v>10</v>
      </c>
      <c r="J18" s="460">
        <v>368</v>
      </c>
    </row>
    <row r="19" spans="2:10" ht="16.5" customHeight="1" x14ac:dyDescent="0.3">
      <c r="B19" s="802"/>
      <c r="C19" s="522" t="s">
        <v>209</v>
      </c>
      <c r="D19" s="528"/>
      <c r="E19" s="482"/>
      <c r="F19" s="482"/>
      <c r="G19" s="482"/>
      <c r="H19" s="482"/>
      <c r="I19" s="482"/>
      <c r="J19" s="483"/>
    </row>
    <row r="20" spans="2:10" ht="16.5" customHeight="1" x14ac:dyDescent="0.3">
      <c r="B20" s="802"/>
      <c r="C20" s="527" t="s">
        <v>210</v>
      </c>
      <c r="D20" s="528">
        <v>60</v>
      </c>
      <c r="E20" s="485">
        <v>1.1299999999999999</v>
      </c>
      <c r="F20" s="485">
        <v>4.0599999999999996</v>
      </c>
      <c r="G20" s="485">
        <v>6.92</v>
      </c>
      <c r="H20" s="485">
        <v>68.72</v>
      </c>
      <c r="I20" s="485">
        <v>52.3</v>
      </c>
      <c r="J20" s="486">
        <v>49</v>
      </c>
    </row>
    <row r="21" spans="2:10" ht="16.5" customHeight="1" x14ac:dyDescent="0.3">
      <c r="B21" s="802"/>
      <c r="C21" s="529" t="s">
        <v>211</v>
      </c>
      <c r="D21" s="477">
        <v>180</v>
      </c>
      <c r="E21" s="459">
        <v>1.52</v>
      </c>
      <c r="F21" s="459">
        <v>3.68</v>
      </c>
      <c r="G21" s="459">
        <v>11.94</v>
      </c>
      <c r="H21" s="492">
        <v>86.94</v>
      </c>
      <c r="I21" s="459">
        <v>5.43</v>
      </c>
      <c r="J21" s="460">
        <v>76</v>
      </c>
    </row>
    <row r="22" spans="2:10" ht="16.5" customHeight="1" x14ac:dyDescent="0.3">
      <c r="B22" s="802"/>
      <c r="C22" s="530" t="s">
        <v>212</v>
      </c>
      <c r="D22" s="517" t="s">
        <v>274</v>
      </c>
      <c r="E22" s="459">
        <v>4.08</v>
      </c>
      <c r="F22" s="459">
        <v>4.08</v>
      </c>
      <c r="G22" s="459">
        <v>29.94</v>
      </c>
      <c r="H22" s="492">
        <v>173</v>
      </c>
      <c r="I22" s="459">
        <v>0</v>
      </c>
      <c r="J22" s="460">
        <v>168</v>
      </c>
    </row>
    <row r="23" spans="2:10" ht="16.5" customHeight="1" x14ac:dyDescent="0.3">
      <c r="B23" s="802"/>
      <c r="C23" s="588" t="s">
        <v>213</v>
      </c>
      <c r="D23" s="456">
        <v>80</v>
      </c>
      <c r="E23" s="459">
        <v>12.64</v>
      </c>
      <c r="F23" s="459">
        <v>13.14</v>
      </c>
      <c r="G23" s="459">
        <v>13.46</v>
      </c>
      <c r="H23" s="491">
        <v>223</v>
      </c>
      <c r="I23" s="467">
        <v>0.67</v>
      </c>
      <c r="J23" s="460">
        <v>305</v>
      </c>
    </row>
    <row r="24" spans="2:10" ht="16.5" customHeight="1" x14ac:dyDescent="0.3">
      <c r="B24" s="802"/>
      <c r="C24" s="534" t="s">
        <v>149</v>
      </c>
      <c r="D24" s="477">
        <v>180</v>
      </c>
      <c r="E24" s="459">
        <v>0.4</v>
      </c>
      <c r="F24" s="459">
        <v>0.02</v>
      </c>
      <c r="G24" s="459">
        <v>24.98</v>
      </c>
      <c r="H24" s="492">
        <v>101.7</v>
      </c>
      <c r="I24" s="459">
        <v>0.36</v>
      </c>
      <c r="J24" s="493">
        <v>67</v>
      </c>
    </row>
    <row r="25" spans="2:10" ht="16.5" customHeight="1" x14ac:dyDescent="0.3">
      <c r="B25" s="802"/>
      <c r="C25" s="534" t="s">
        <v>14</v>
      </c>
      <c r="D25" s="471">
        <v>20</v>
      </c>
      <c r="E25" s="459">
        <v>2.08</v>
      </c>
      <c r="F25" s="459">
        <v>0.69</v>
      </c>
      <c r="G25" s="494">
        <v>9.89</v>
      </c>
      <c r="H25" s="468">
        <v>54</v>
      </c>
      <c r="I25" s="459">
        <v>0</v>
      </c>
      <c r="J25" s="460" t="s">
        <v>214</v>
      </c>
    </row>
    <row r="26" spans="2:10" ht="16.5" customHeight="1" x14ac:dyDescent="0.3">
      <c r="B26" s="802"/>
      <c r="C26" s="534" t="s">
        <v>15</v>
      </c>
      <c r="D26" s="471">
        <v>35</v>
      </c>
      <c r="E26" s="459">
        <v>2.64</v>
      </c>
      <c r="F26" s="463">
        <v>0.48</v>
      </c>
      <c r="G26" s="459">
        <v>13.36</v>
      </c>
      <c r="H26" s="495">
        <v>69.599999999999994</v>
      </c>
      <c r="I26" s="469">
        <v>0</v>
      </c>
      <c r="J26" s="460" t="s">
        <v>224</v>
      </c>
    </row>
    <row r="27" spans="2:10" ht="16.5" customHeight="1" x14ac:dyDescent="0.3">
      <c r="B27" s="802"/>
      <c r="C27" s="691" t="s">
        <v>215</v>
      </c>
      <c r="D27" s="528"/>
      <c r="E27" s="472">
        <f>SUM(E20:E26)</f>
        <v>24.490000000000002</v>
      </c>
      <c r="F27" s="497">
        <f>SUM(F20:F26)</f>
        <v>26.150000000000002</v>
      </c>
      <c r="G27" s="472">
        <f>SUM(G20:G26)</f>
        <v>110.49</v>
      </c>
      <c r="H27" s="498">
        <f>SUM(H20:H26)</f>
        <v>776.96</v>
      </c>
      <c r="I27" s="472">
        <f>SUM(I20:I26)</f>
        <v>58.76</v>
      </c>
      <c r="J27" s="460"/>
    </row>
    <row r="28" spans="2:10" ht="16.5" customHeight="1" x14ac:dyDescent="0.3">
      <c r="B28" s="802"/>
      <c r="C28" s="522" t="s">
        <v>216</v>
      </c>
      <c r="D28" s="528"/>
      <c r="E28" s="459"/>
      <c r="F28" s="459"/>
      <c r="G28" s="459"/>
      <c r="H28" s="492"/>
      <c r="I28" s="459"/>
      <c r="J28" s="474"/>
    </row>
    <row r="29" spans="2:10" ht="16.5" customHeight="1" x14ac:dyDescent="0.3">
      <c r="B29" s="802"/>
      <c r="C29" s="588" t="s">
        <v>105</v>
      </c>
      <c r="D29" s="471">
        <v>50</v>
      </c>
      <c r="E29" s="459">
        <v>6.54</v>
      </c>
      <c r="F29" s="459">
        <v>3.03</v>
      </c>
      <c r="G29" s="459">
        <v>24.79</v>
      </c>
      <c r="H29" s="464">
        <v>153</v>
      </c>
      <c r="I29" s="499">
        <v>0.09</v>
      </c>
      <c r="J29" s="500">
        <v>483</v>
      </c>
    </row>
    <row r="30" spans="2:10" ht="16.5" customHeight="1" x14ac:dyDescent="0.3">
      <c r="B30" s="802"/>
      <c r="C30" s="520" t="s">
        <v>217</v>
      </c>
      <c r="D30" s="517">
        <v>180</v>
      </c>
      <c r="E30" s="459">
        <v>5.22</v>
      </c>
      <c r="F30" s="459">
        <v>4.5</v>
      </c>
      <c r="G30" s="459">
        <v>7.2</v>
      </c>
      <c r="H30" s="501">
        <v>90</v>
      </c>
      <c r="I30" s="459">
        <v>1.26</v>
      </c>
      <c r="J30" s="460">
        <v>401</v>
      </c>
    </row>
    <row r="31" spans="2:10" ht="16.5" customHeight="1" x14ac:dyDescent="0.3">
      <c r="B31" s="802"/>
      <c r="C31" s="692" t="s">
        <v>218</v>
      </c>
      <c r="D31" s="693"/>
      <c r="E31" s="472">
        <f>E29+E30</f>
        <v>11.76</v>
      </c>
      <c r="F31" s="472">
        <f>F29+F30</f>
        <v>7.5299999999999994</v>
      </c>
      <c r="G31" s="504">
        <f>G29+G30</f>
        <v>31.99</v>
      </c>
      <c r="H31" s="505">
        <f>H29+H30</f>
        <v>243</v>
      </c>
      <c r="I31" s="472">
        <f>I29+I30</f>
        <v>1.35</v>
      </c>
      <c r="J31" s="460"/>
    </row>
    <row r="32" spans="2:10" ht="16.5" customHeight="1" x14ac:dyDescent="0.3">
      <c r="B32" s="803"/>
      <c r="C32" s="506" t="s">
        <v>219</v>
      </c>
      <c r="D32" s="507"/>
      <c r="E32" s="508">
        <f>SUM(E16, E18, E27, E31)</f>
        <v>45.19</v>
      </c>
      <c r="F32" s="508">
        <f>SUM(F16, F18, F27, F31)</f>
        <v>47.13</v>
      </c>
      <c r="G32" s="508">
        <f>SUM(G16, G18, G27, G31)</f>
        <v>194.16</v>
      </c>
      <c r="H32" s="508">
        <f>SUM(H16, H18, H27, H31)</f>
        <v>1382.56</v>
      </c>
      <c r="I32" s="508">
        <f>SUM(I16, I18, I27, I31)</f>
        <v>73.849999999999994</v>
      </c>
      <c r="J32" s="509"/>
    </row>
    <row r="33" spans="2:10" ht="16.5" customHeight="1" x14ac:dyDescent="0.3">
      <c r="B33" s="811"/>
      <c r="C33" s="812"/>
      <c r="D33" s="812"/>
      <c r="E33" s="812"/>
      <c r="F33" s="812"/>
      <c r="G33" s="812"/>
      <c r="H33" s="812"/>
      <c r="I33" s="812"/>
      <c r="J33" s="813"/>
    </row>
    <row r="34" spans="2:10" ht="16.5" customHeight="1" x14ac:dyDescent="0.3">
      <c r="B34" s="801" t="s">
        <v>220</v>
      </c>
      <c r="C34" s="510" t="s">
        <v>202</v>
      </c>
      <c r="D34" s="511"/>
      <c r="E34" s="512"/>
      <c r="F34" s="513"/>
      <c r="G34" s="513"/>
      <c r="H34" s="512"/>
      <c r="I34" s="514"/>
      <c r="J34" s="515" t="s">
        <v>221</v>
      </c>
    </row>
    <row r="35" spans="2:10" ht="16.5" customHeight="1" x14ac:dyDescent="0.3">
      <c r="B35" s="802"/>
      <c r="C35" s="516" t="s">
        <v>123</v>
      </c>
      <c r="D35" s="517">
        <v>80</v>
      </c>
      <c r="E35" s="459">
        <v>9.1</v>
      </c>
      <c r="F35" s="494">
        <v>15.8</v>
      </c>
      <c r="G35" s="459">
        <v>1.4</v>
      </c>
      <c r="H35" s="464">
        <v>184</v>
      </c>
      <c r="I35" s="469">
        <v>0.17</v>
      </c>
      <c r="J35" s="460">
        <v>216</v>
      </c>
    </row>
    <row r="36" spans="2:10" ht="16.5" customHeight="1" x14ac:dyDescent="0.3">
      <c r="B36" s="802"/>
      <c r="C36" s="520" t="s">
        <v>222</v>
      </c>
      <c r="D36" s="517">
        <v>180</v>
      </c>
      <c r="E36" s="459">
        <v>0.06</v>
      </c>
      <c r="F36" s="459">
        <v>0.02</v>
      </c>
      <c r="G36" s="459">
        <v>9.99</v>
      </c>
      <c r="H36" s="501">
        <v>40</v>
      </c>
      <c r="I36" s="459">
        <v>0.83</v>
      </c>
      <c r="J36" s="460">
        <v>392</v>
      </c>
    </row>
    <row r="37" spans="2:10" ht="16.5" customHeight="1" x14ac:dyDescent="0.3">
      <c r="B37" s="802"/>
      <c r="C37" s="518" t="s">
        <v>107</v>
      </c>
      <c r="D37" s="519" t="s">
        <v>23</v>
      </c>
      <c r="E37" s="459">
        <v>4.7300000000000004</v>
      </c>
      <c r="F37" s="467">
        <v>6.88</v>
      </c>
      <c r="G37" s="459">
        <v>14.56</v>
      </c>
      <c r="H37" s="468">
        <v>139</v>
      </c>
      <c r="I37" s="469">
        <v>7.0000000000000007E-2</v>
      </c>
      <c r="J37" s="460">
        <v>3</v>
      </c>
    </row>
    <row r="38" spans="2:10" ht="16.5" customHeight="1" x14ac:dyDescent="0.3">
      <c r="B38" s="802"/>
      <c r="C38" s="521" t="s">
        <v>206</v>
      </c>
      <c r="D38" s="517"/>
      <c r="E38" s="472">
        <f>SUM(E35:E37)</f>
        <v>13.89</v>
      </c>
      <c r="F38" s="504">
        <f>SUM(F35:F37)</f>
        <v>22.7</v>
      </c>
      <c r="G38" s="472">
        <f>SUM(G35:G37)</f>
        <v>25.950000000000003</v>
      </c>
      <c r="H38" s="473">
        <f>SUM(H35:H37)</f>
        <v>363</v>
      </c>
      <c r="I38" s="472">
        <f>SUM(I35:I37)</f>
        <v>1.07</v>
      </c>
      <c r="J38" s="460"/>
    </row>
    <row r="39" spans="2:10" ht="16.5" customHeight="1" x14ac:dyDescent="0.3">
      <c r="B39" s="802"/>
      <c r="C39" s="522" t="s">
        <v>207</v>
      </c>
      <c r="D39" s="517"/>
      <c r="E39" s="523"/>
      <c r="F39" s="523"/>
      <c r="G39" s="523"/>
      <c r="H39" s="524"/>
      <c r="I39" s="523"/>
      <c r="J39" s="460"/>
    </row>
    <row r="40" spans="2:10" ht="16.5" customHeight="1" x14ac:dyDescent="0.3">
      <c r="B40" s="802"/>
      <c r="C40" s="525" t="s">
        <v>128</v>
      </c>
      <c r="D40" s="517">
        <v>130</v>
      </c>
      <c r="E40" s="478">
        <v>0.75</v>
      </c>
      <c r="F40" s="479">
        <v>0</v>
      </c>
      <c r="G40" s="480">
        <v>15.15</v>
      </c>
      <c r="H40" s="481">
        <v>64</v>
      </c>
      <c r="I40" s="479">
        <v>3</v>
      </c>
      <c r="J40" s="460">
        <v>399</v>
      </c>
    </row>
    <row r="41" spans="2:10" ht="16.5" customHeight="1" x14ac:dyDescent="0.3">
      <c r="B41" s="802"/>
      <c r="C41" s="522" t="s">
        <v>209</v>
      </c>
      <c r="D41" s="517"/>
      <c r="E41" s="459"/>
      <c r="F41" s="459"/>
      <c r="G41" s="459"/>
      <c r="H41" s="492"/>
      <c r="I41" s="526"/>
      <c r="J41" s="460"/>
    </row>
    <row r="42" spans="2:10" ht="16.5" customHeight="1" x14ac:dyDescent="0.3">
      <c r="B42" s="802"/>
      <c r="C42" s="527" t="s">
        <v>223</v>
      </c>
      <c r="D42" s="528">
        <v>30</v>
      </c>
      <c r="E42" s="485">
        <v>0.4</v>
      </c>
      <c r="F42" s="485">
        <v>0.05</v>
      </c>
      <c r="G42" s="485">
        <v>0.85</v>
      </c>
      <c r="H42" s="485">
        <v>5</v>
      </c>
      <c r="I42" s="485">
        <v>1.75</v>
      </c>
      <c r="J42" s="486" t="s">
        <v>224</v>
      </c>
    </row>
    <row r="43" spans="2:10" ht="16.5" customHeight="1" x14ac:dyDescent="0.3">
      <c r="B43" s="802"/>
      <c r="C43" s="529" t="s">
        <v>119</v>
      </c>
      <c r="D43" s="477">
        <v>180</v>
      </c>
      <c r="E43" s="459">
        <v>1.1399999999999999</v>
      </c>
      <c r="F43" s="459">
        <v>3.59</v>
      </c>
      <c r="G43" s="459">
        <v>6.58</v>
      </c>
      <c r="H43" s="492">
        <v>68.58</v>
      </c>
      <c r="I43" s="459">
        <v>0</v>
      </c>
      <c r="J43" s="460">
        <v>122</v>
      </c>
    </row>
    <row r="44" spans="2:10" ht="16.5" customHeight="1" x14ac:dyDescent="0.3">
      <c r="B44" s="802"/>
      <c r="C44" s="530" t="s">
        <v>225</v>
      </c>
      <c r="D44" s="517">
        <v>140</v>
      </c>
      <c r="E44" s="459">
        <v>17.5</v>
      </c>
      <c r="F44" s="459">
        <v>4.75</v>
      </c>
      <c r="G44" s="459">
        <v>13.96</v>
      </c>
      <c r="H44" s="492">
        <v>16.89</v>
      </c>
      <c r="I44" s="459">
        <v>5.7</v>
      </c>
      <c r="J44" s="460">
        <v>276</v>
      </c>
    </row>
    <row r="45" spans="2:10" ht="16.5" customHeight="1" x14ac:dyDescent="0.3">
      <c r="B45" s="802"/>
      <c r="C45" s="531" t="s">
        <v>144</v>
      </c>
      <c r="D45" s="477">
        <v>180</v>
      </c>
      <c r="E45" s="459">
        <v>0.14000000000000001</v>
      </c>
      <c r="F45" s="467">
        <v>0.14000000000000001</v>
      </c>
      <c r="G45" s="459">
        <v>21.49</v>
      </c>
      <c r="H45" s="532">
        <v>87.84</v>
      </c>
      <c r="I45" s="459">
        <v>1.55</v>
      </c>
      <c r="J45" s="460">
        <v>372</v>
      </c>
    </row>
    <row r="46" spans="2:10" ht="16.5" customHeight="1" x14ac:dyDescent="0.3">
      <c r="B46" s="802"/>
      <c r="C46" s="534" t="s">
        <v>14</v>
      </c>
      <c r="D46" s="471">
        <v>20</v>
      </c>
      <c r="E46" s="459">
        <v>2.08</v>
      </c>
      <c r="F46" s="459">
        <v>0.69</v>
      </c>
      <c r="G46" s="494">
        <v>9.89</v>
      </c>
      <c r="H46" s="468">
        <v>54</v>
      </c>
      <c r="I46" s="459">
        <v>0</v>
      </c>
      <c r="J46" s="460" t="s">
        <v>214</v>
      </c>
    </row>
    <row r="47" spans="2:10" ht="16.5" customHeight="1" x14ac:dyDescent="0.3">
      <c r="B47" s="802"/>
      <c r="C47" s="534" t="s">
        <v>15</v>
      </c>
      <c r="D47" s="471">
        <v>35</v>
      </c>
      <c r="E47" s="459">
        <v>2.64</v>
      </c>
      <c r="F47" s="463">
        <v>0.48</v>
      </c>
      <c r="G47" s="459">
        <v>13.36</v>
      </c>
      <c r="H47" s="495">
        <v>69.599999999999994</v>
      </c>
      <c r="I47" s="469">
        <v>0</v>
      </c>
      <c r="J47" s="460" t="s">
        <v>224</v>
      </c>
    </row>
    <row r="48" spans="2:10" ht="16.5" customHeight="1" x14ac:dyDescent="0.3">
      <c r="B48" s="802"/>
      <c r="C48" s="535" t="s">
        <v>215</v>
      </c>
      <c r="D48" s="517"/>
      <c r="E48" s="472">
        <f>SUM(E42:E47)</f>
        <v>23.9</v>
      </c>
      <c r="F48" s="497">
        <f>SUM(F42:F47)</f>
        <v>9.7000000000000011</v>
      </c>
      <c r="G48" s="472">
        <f>SUM(G42:G47)</f>
        <v>66.13</v>
      </c>
      <c r="H48" s="536">
        <f>SUM(H42:H47)</f>
        <v>301.90999999999997</v>
      </c>
      <c r="I48" s="472">
        <f>SUM(I42:I47)</f>
        <v>9</v>
      </c>
      <c r="J48" s="460"/>
    </row>
    <row r="49" spans="2:10" ht="16.5" customHeight="1" x14ac:dyDescent="0.3">
      <c r="B49" s="802"/>
      <c r="C49" s="522" t="s">
        <v>216</v>
      </c>
      <c r="D49" s="517"/>
      <c r="E49" s="523"/>
      <c r="F49" s="523"/>
      <c r="G49" s="523"/>
      <c r="H49" s="524"/>
      <c r="I49" s="523"/>
      <c r="J49" s="460"/>
    </row>
    <row r="50" spans="2:10" ht="16.5" customHeight="1" x14ac:dyDescent="0.3">
      <c r="B50" s="802"/>
      <c r="C50" s="537" t="s">
        <v>226</v>
      </c>
      <c r="D50" s="517" t="s">
        <v>275</v>
      </c>
      <c r="E50" s="463">
        <v>17.760000000000002</v>
      </c>
      <c r="F50" s="463">
        <v>12.1</v>
      </c>
      <c r="G50" s="463">
        <v>18.38</v>
      </c>
      <c r="H50" s="463">
        <v>254</v>
      </c>
      <c r="I50" s="463">
        <v>0.24</v>
      </c>
      <c r="J50" s="460">
        <v>237</v>
      </c>
    </row>
    <row r="51" spans="2:10" ht="18.75" customHeight="1" x14ac:dyDescent="0.3">
      <c r="B51" s="802"/>
      <c r="C51" s="520" t="s">
        <v>222</v>
      </c>
      <c r="D51" s="517">
        <v>180</v>
      </c>
      <c r="E51" s="459">
        <v>0.12</v>
      </c>
      <c r="F51" s="459">
        <v>0.02</v>
      </c>
      <c r="G51" s="459">
        <v>10.199999999999999</v>
      </c>
      <c r="H51" s="501">
        <v>41</v>
      </c>
      <c r="I51" s="459">
        <v>2.83</v>
      </c>
      <c r="J51" s="460">
        <v>392</v>
      </c>
    </row>
    <row r="52" spans="2:10" ht="18.95" customHeight="1" x14ac:dyDescent="0.3">
      <c r="B52" s="802"/>
      <c r="C52" s="538" t="s">
        <v>227</v>
      </c>
      <c r="D52" s="539"/>
      <c r="E52" s="472">
        <f>SUM(E50:E51)</f>
        <v>17.880000000000003</v>
      </c>
      <c r="F52" s="497">
        <f>SUM(F50:F51)</f>
        <v>12.12</v>
      </c>
      <c r="G52" s="472">
        <f>SUM(G50:G51)</f>
        <v>28.58</v>
      </c>
      <c r="H52" s="473">
        <f>SUM(H50:H51)</f>
        <v>295</v>
      </c>
      <c r="I52" s="472">
        <f>SUM(I50:I51)</f>
        <v>3.0700000000000003</v>
      </c>
      <c r="J52" s="493"/>
    </row>
    <row r="53" spans="2:10" ht="18.95" customHeight="1" x14ac:dyDescent="0.3">
      <c r="B53" s="803"/>
      <c r="C53" s="591" t="s">
        <v>219</v>
      </c>
      <c r="D53" s="694"/>
      <c r="E53" s="567">
        <f>E38+E40+E48+E52</f>
        <v>56.42</v>
      </c>
      <c r="F53" s="567">
        <f>F38+F40+F48+F52</f>
        <v>44.519999999999996</v>
      </c>
      <c r="G53" s="568">
        <f>G38+G40+G48+G52</f>
        <v>135.81</v>
      </c>
      <c r="H53" s="695">
        <f>H38+H40+H48+H52</f>
        <v>1023.91</v>
      </c>
      <c r="I53" s="567">
        <f>I38+I40+I48+I52</f>
        <v>16.14</v>
      </c>
      <c r="J53" s="569"/>
    </row>
    <row r="54" spans="2:10" ht="18.95" customHeight="1" x14ac:dyDescent="0.3">
      <c r="B54" s="835" t="s">
        <v>228</v>
      </c>
      <c r="C54" s="696" t="s">
        <v>202</v>
      </c>
      <c r="D54" s="601"/>
      <c r="E54" s="634"/>
      <c r="F54" s="634"/>
      <c r="G54" s="634"/>
      <c r="H54" s="634"/>
      <c r="I54" s="635"/>
      <c r="J54" s="613"/>
    </row>
    <row r="55" spans="2:10" ht="18.95" customHeight="1" x14ac:dyDescent="0.3">
      <c r="B55" s="836"/>
      <c r="C55" s="461" t="s">
        <v>229</v>
      </c>
      <c r="D55" s="477">
        <v>150</v>
      </c>
      <c r="E55" s="459">
        <v>4.4800000000000004</v>
      </c>
      <c r="F55" s="494">
        <v>4.1100000000000003</v>
      </c>
      <c r="G55" s="459">
        <v>12.81</v>
      </c>
      <c r="H55" s="464">
        <v>106.2</v>
      </c>
      <c r="I55" s="469">
        <v>0.68</v>
      </c>
      <c r="J55" s="460">
        <v>94</v>
      </c>
    </row>
    <row r="56" spans="2:10" ht="18.95" customHeight="1" x14ac:dyDescent="0.3">
      <c r="B56" s="836"/>
      <c r="C56" s="461" t="s">
        <v>204</v>
      </c>
      <c r="D56" s="477" t="s">
        <v>22</v>
      </c>
      <c r="E56" s="457">
        <v>0.12</v>
      </c>
      <c r="F56" s="457">
        <v>0.02</v>
      </c>
      <c r="G56" s="457">
        <v>10.199999999999999</v>
      </c>
      <c r="H56" s="458">
        <v>41</v>
      </c>
      <c r="I56" s="459">
        <v>2.83</v>
      </c>
      <c r="J56" s="460">
        <v>393</v>
      </c>
    </row>
    <row r="57" spans="2:10" ht="18.95" customHeight="1" x14ac:dyDescent="0.3">
      <c r="B57" s="836"/>
      <c r="C57" s="489" t="s">
        <v>205</v>
      </c>
      <c r="D57" s="471" t="s">
        <v>23</v>
      </c>
      <c r="E57" s="459">
        <v>2.4500000000000002</v>
      </c>
      <c r="F57" s="467">
        <v>7.55</v>
      </c>
      <c r="G57" s="459">
        <v>14.65</v>
      </c>
      <c r="H57" s="468">
        <v>136</v>
      </c>
      <c r="I57" s="469">
        <v>0</v>
      </c>
      <c r="J57" s="460">
        <v>1</v>
      </c>
    </row>
    <row r="58" spans="2:10" ht="18.95" customHeight="1" x14ac:dyDescent="0.3">
      <c r="B58" s="836"/>
      <c r="C58" s="697" t="s">
        <v>206</v>
      </c>
      <c r="D58" s="477"/>
      <c r="E58" s="472">
        <f>SUM(E55:E57)</f>
        <v>7.0500000000000007</v>
      </c>
      <c r="F58" s="472">
        <f>SUM(F55:F57)</f>
        <v>11.68</v>
      </c>
      <c r="G58" s="504">
        <f>SUM(G55:G57)</f>
        <v>37.659999999999997</v>
      </c>
      <c r="H58" s="505">
        <f>SUM(H55:H57)</f>
        <v>283.2</v>
      </c>
      <c r="I58" s="472">
        <f>SUM(I55:I57)</f>
        <v>3.5100000000000002</v>
      </c>
      <c r="J58" s="460"/>
    </row>
    <row r="59" spans="2:10" ht="18.95" customHeight="1" x14ac:dyDescent="0.3">
      <c r="B59" s="836"/>
      <c r="C59" s="475" t="s">
        <v>207</v>
      </c>
      <c r="D59" s="477"/>
      <c r="E59" s="554"/>
      <c r="F59" s="554"/>
      <c r="G59" s="554"/>
      <c r="H59" s="555"/>
      <c r="I59" s="554"/>
      <c r="J59" s="460"/>
    </row>
    <row r="60" spans="2:10" ht="18.95" customHeight="1" x14ac:dyDescent="0.3">
      <c r="B60" s="836"/>
      <c r="C60" s="525" t="s">
        <v>208</v>
      </c>
      <c r="D60" s="517">
        <v>100</v>
      </c>
      <c r="E60" s="478">
        <v>0.4</v>
      </c>
      <c r="F60" s="479">
        <v>0.4</v>
      </c>
      <c r="G60" s="480">
        <v>9.75</v>
      </c>
      <c r="H60" s="481">
        <v>44</v>
      </c>
      <c r="I60" s="479">
        <v>10</v>
      </c>
      <c r="J60" s="460">
        <v>368</v>
      </c>
    </row>
    <row r="61" spans="2:10" ht="18.95" customHeight="1" x14ac:dyDescent="0.3">
      <c r="B61" s="836"/>
      <c r="C61" s="475" t="s">
        <v>209</v>
      </c>
      <c r="D61" s="477"/>
      <c r="E61" s="482"/>
      <c r="F61" s="556"/>
      <c r="G61" s="556"/>
      <c r="H61" s="557"/>
      <c r="I61" s="557"/>
      <c r="J61" s="460"/>
    </row>
    <row r="62" spans="2:10" ht="18.95" customHeight="1" x14ac:dyDescent="0.3">
      <c r="B62" s="836"/>
      <c r="C62" s="487" t="s">
        <v>230</v>
      </c>
      <c r="D62" s="477">
        <v>180</v>
      </c>
      <c r="E62" s="488">
        <v>1.9</v>
      </c>
      <c r="F62" s="459">
        <v>2.04</v>
      </c>
      <c r="G62" s="459">
        <v>12.34</v>
      </c>
      <c r="H62" s="459">
        <v>75.42</v>
      </c>
      <c r="I62" s="459">
        <v>5.94</v>
      </c>
      <c r="J62" s="460">
        <v>82</v>
      </c>
    </row>
    <row r="63" spans="2:10" ht="18.95" customHeight="1" x14ac:dyDescent="0.3">
      <c r="B63" s="836"/>
      <c r="C63" s="487" t="s">
        <v>231</v>
      </c>
      <c r="D63" s="477">
        <v>150</v>
      </c>
      <c r="E63" s="488">
        <v>3.13</v>
      </c>
      <c r="F63" s="459">
        <v>5.56</v>
      </c>
      <c r="G63" s="459">
        <v>14.38</v>
      </c>
      <c r="H63" s="459">
        <v>120</v>
      </c>
      <c r="I63" s="459">
        <v>24.99</v>
      </c>
      <c r="J63" s="460">
        <v>132</v>
      </c>
    </row>
    <row r="64" spans="2:10" ht="18.95" customHeight="1" x14ac:dyDescent="0.3">
      <c r="B64" s="836"/>
      <c r="C64" s="489" t="s">
        <v>232</v>
      </c>
      <c r="D64" s="471" t="s">
        <v>276</v>
      </c>
      <c r="E64" s="488">
        <v>10.91</v>
      </c>
      <c r="F64" s="488">
        <v>12.536</v>
      </c>
      <c r="G64" s="488">
        <v>13.79</v>
      </c>
      <c r="H64" s="488">
        <v>212</v>
      </c>
      <c r="I64" s="488">
        <v>0.61</v>
      </c>
      <c r="J64" s="486">
        <v>287</v>
      </c>
    </row>
    <row r="65" spans="2:10" ht="18.95" customHeight="1" x14ac:dyDescent="0.3">
      <c r="B65" s="836"/>
      <c r="C65" s="476" t="s">
        <v>128</v>
      </c>
      <c r="D65" s="477">
        <v>180</v>
      </c>
      <c r="E65" s="478">
        <v>0.9</v>
      </c>
      <c r="F65" s="479">
        <v>0</v>
      </c>
      <c r="G65" s="480">
        <v>18.18</v>
      </c>
      <c r="H65" s="481">
        <v>76</v>
      </c>
      <c r="I65" s="479">
        <v>3.6</v>
      </c>
      <c r="J65" s="460">
        <v>399</v>
      </c>
    </row>
    <row r="66" spans="2:10" ht="18.95" customHeight="1" x14ac:dyDescent="0.3">
      <c r="B66" s="836"/>
      <c r="C66" s="461" t="s">
        <v>14</v>
      </c>
      <c r="D66" s="471">
        <v>20</v>
      </c>
      <c r="E66" s="459">
        <v>2.08</v>
      </c>
      <c r="F66" s="459">
        <v>0.69</v>
      </c>
      <c r="G66" s="494">
        <v>9.89</v>
      </c>
      <c r="H66" s="468">
        <v>54</v>
      </c>
      <c r="I66" s="459">
        <v>0</v>
      </c>
      <c r="J66" s="460" t="s">
        <v>214</v>
      </c>
    </row>
    <row r="67" spans="2:10" ht="18.95" customHeight="1" x14ac:dyDescent="0.3">
      <c r="B67" s="836"/>
      <c r="C67" s="461" t="s">
        <v>15</v>
      </c>
      <c r="D67" s="471">
        <v>35</v>
      </c>
      <c r="E67" s="459">
        <v>2.64</v>
      </c>
      <c r="F67" s="463">
        <v>0.48</v>
      </c>
      <c r="G67" s="459">
        <v>13.36</v>
      </c>
      <c r="H67" s="495">
        <v>69.599999999999994</v>
      </c>
      <c r="I67" s="469">
        <v>0</v>
      </c>
      <c r="J67" s="460" t="s">
        <v>224</v>
      </c>
    </row>
    <row r="68" spans="2:10" ht="18.95" customHeight="1" x14ac:dyDescent="0.3">
      <c r="B68" s="836"/>
      <c r="C68" s="698" t="s">
        <v>215</v>
      </c>
      <c r="D68" s="477"/>
      <c r="E68" s="472">
        <f>SUM(E62:E67)</f>
        <v>21.560000000000002</v>
      </c>
      <c r="F68" s="497">
        <f>SUM(F62:F67)</f>
        <v>21.306000000000001</v>
      </c>
      <c r="G68" s="472">
        <f>SUM(G62:G67)</f>
        <v>81.94</v>
      </c>
      <c r="H68" s="536">
        <f>SUM(H62:H67)</f>
        <v>607.0200000000001</v>
      </c>
      <c r="I68" s="504">
        <f>SUM(I62:I67)</f>
        <v>35.14</v>
      </c>
      <c r="J68" s="460"/>
    </row>
    <row r="69" spans="2:10" ht="18.95" customHeight="1" x14ac:dyDescent="0.3">
      <c r="B69" s="836"/>
      <c r="C69" s="475" t="s">
        <v>216</v>
      </c>
      <c r="D69" s="477"/>
      <c r="E69" s="560"/>
      <c r="F69" s="560"/>
      <c r="G69" s="560"/>
      <c r="H69" s="560"/>
      <c r="I69" s="560"/>
      <c r="J69" s="474"/>
    </row>
    <row r="70" spans="2:10" ht="18.95" customHeight="1" x14ac:dyDescent="0.3">
      <c r="B70" s="836"/>
      <c r="C70" s="461" t="s">
        <v>233</v>
      </c>
      <c r="D70" s="639" t="s">
        <v>257</v>
      </c>
      <c r="E70" s="459">
        <v>3.75</v>
      </c>
      <c r="F70" s="459">
        <v>5.9</v>
      </c>
      <c r="G70" s="459">
        <v>37.42</v>
      </c>
      <c r="H70" s="491">
        <v>208.55</v>
      </c>
      <c r="I70" s="469">
        <v>0</v>
      </c>
      <c r="J70" s="460" t="s">
        <v>214</v>
      </c>
    </row>
    <row r="71" spans="2:10" ht="18.95" customHeight="1" x14ac:dyDescent="0.3">
      <c r="B71" s="836"/>
      <c r="C71" s="461" t="s">
        <v>122</v>
      </c>
      <c r="D71" s="477">
        <v>180</v>
      </c>
      <c r="E71" s="459">
        <v>3.67</v>
      </c>
      <c r="F71" s="459">
        <v>3.19</v>
      </c>
      <c r="G71" s="459">
        <v>15.82</v>
      </c>
      <c r="H71" s="501">
        <v>107</v>
      </c>
      <c r="I71" s="459">
        <v>1.43</v>
      </c>
      <c r="J71" s="460">
        <v>397</v>
      </c>
    </row>
    <row r="72" spans="2:10" ht="18.95" customHeight="1" x14ac:dyDescent="0.3">
      <c r="B72" s="836"/>
      <c r="C72" s="699" t="s">
        <v>227</v>
      </c>
      <c r="D72" s="700"/>
      <c r="E72" s="472">
        <f>SUM(E70:E71)</f>
        <v>7.42</v>
      </c>
      <c r="F72" s="472">
        <f>SUM(F70:F71)</f>
        <v>9.09</v>
      </c>
      <c r="G72" s="472">
        <f>SUM(G70:G71)</f>
        <v>53.24</v>
      </c>
      <c r="H72" s="504">
        <f>SUM(H70:H71)</f>
        <v>315.55</v>
      </c>
      <c r="I72" s="472">
        <f>SUM(I70:I71)</f>
        <v>1.43</v>
      </c>
      <c r="J72" s="460"/>
    </row>
    <row r="73" spans="2:10" ht="23.1" customHeight="1" x14ac:dyDescent="0.3">
      <c r="B73" s="837"/>
      <c r="C73" s="701" t="s">
        <v>219</v>
      </c>
      <c r="D73" s="642"/>
      <c r="E73" s="567">
        <f>E58+E60+E68+E72</f>
        <v>36.430000000000007</v>
      </c>
      <c r="F73" s="567">
        <f>F58+F60+F68+F72</f>
        <v>42.475999999999999</v>
      </c>
      <c r="G73" s="567">
        <f>G58+G60+G68+G72</f>
        <v>182.59</v>
      </c>
      <c r="H73" s="568">
        <f>H58+H60+H68+H72</f>
        <v>1249.77</v>
      </c>
      <c r="I73" s="567">
        <f>I58+I60+I68+I72</f>
        <v>50.08</v>
      </c>
      <c r="J73" s="569"/>
    </row>
    <row r="74" spans="2:10" ht="20.100000000000001" hidden="1" customHeight="1" x14ac:dyDescent="0.3">
      <c r="B74" s="570" t="s">
        <v>234</v>
      </c>
      <c r="C74" s="834"/>
      <c r="D74" s="834"/>
      <c r="E74" s="834"/>
      <c r="F74" s="834"/>
      <c r="G74" s="834"/>
      <c r="H74" s="834"/>
      <c r="I74" s="834"/>
      <c r="J74" s="834"/>
    </row>
    <row r="75" spans="2:10" ht="18.95" hidden="1" customHeight="1" x14ac:dyDescent="0.3">
      <c r="B75" s="571"/>
      <c r="C75" s="572" t="s">
        <v>202</v>
      </c>
      <c r="D75" s="573"/>
      <c r="E75" s="574"/>
      <c r="F75" s="574"/>
      <c r="G75" s="574"/>
      <c r="H75" s="574"/>
      <c r="I75" s="575"/>
      <c r="J75" s="575"/>
    </row>
    <row r="76" spans="2:10" ht="36" customHeight="1" x14ac:dyDescent="0.3">
      <c r="B76" s="811"/>
      <c r="C76" s="812"/>
      <c r="D76" s="812"/>
      <c r="E76" s="812"/>
      <c r="F76" s="812"/>
      <c r="G76" s="812"/>
      <c r="H76" s="812"/>
      <c r="I76" s="812"/>
      <c r="J76" s="813"/>
    </row>
    <row r="77" spans="2:10" ht="24.95" customHeight="1" x14ac:dyDescent="0.3">
      <c r="B77" s="801" t="s">
        <v>235</v>
      </c>
      <c r="C77" s="702" t="s">
        <v>202</v>
      </c>
      <c r="D77" s="703"/>
      <c r="E77" s="578"/>
      <c r="F77" s="578"/>
      <c r="G77" s="578"/>
      <c r="H77" s="578"/>
      <c r="I77" s="578"/>
      <c r="J77" s="579"/>
    </row>
    <row r="78" spans="2:10" ht="18.95" customHeight="1" x14ac:dyDescent="0.3">
      <c r="B78" s="802"/>
      <c r="C78" s="704" t="s">
        <v>236</v>
      </c>
      <c r="D78" s="456">
        <v>200</v>
      </c>
      <c r="E78" s="705">
        <v>5.97</v>
      </c>
      <c r="F78" s="705">
        <v>5.48</v>
      </c>
      <c r="G78" s="705">
        <v>17.079999999999998</v>
      </c>
      <c r="H78" s="705">
        <v>141.6</v>
      </c>
      <c r="I78" s="705">
        <v>0.91</v>
      </c>
      <c r="J78" s="706">
        <v>94</v>
      </c>
    </row>
    <row r="79" spans="2:10" ht="18.95" customHeight="1" x14ac:dyDescent="0.3">
      <c r="B79" s="802"/>
      <c r="C79" s="465" t="s">
        <v>205</v>
      </c>
      <c r="D79" s="707" t="s">
        <v>23</v>
      </c>
      <c r="E79" s="459">
        <v>2.4500000000000002</v>
      </c>
      <c r="F79" s="467">
        <v>7.55</v>
      </c>
      <c r="G79" s="459">
        <v>14.65</v>
      </c>
      <c r="H79" s="468">
        <v>136</v>
      </c>
      <c r="I79" s="469">
        <v>0</v>
      </c>
      <c r="J79" s="460">
        <v>1</v>
      </c>
    </row>
    <row r="80" spans="2:10" ht="18.95" customHeight="1" x14ac:dyDescent="0.3">
      <c r="B80" s="802"/>
      <c r="C80" s="461" t="s">
        <v>222</v>
      </c>
      <c r="D80" s="477">
        <v>180</v>
      </c>
      <c r="E80" s="459">
        <v>0.12</v>
      </c>
      <c r="F80" s="459">
        <v>0.02</v>
      </c>
      <c r="G80" s="459">
        <v>10.199999999999999</v>
      </c>
      <c r="H80" s="501">
        <v>41</v>
      </c>
      <c r="I80" s="459">
        <v>2.83</v>
      </c>
      <c r="J80" s="460">
        <v>392</v>
      </c>
    </row>
    <row r="81" spans="2:10" ht="18.95" customHeight="1" x14ac:dyDescent="0.3">
      <c r="B81" s="802"/>
      <c r="C81" s="697" t="s">
        <v>206</v>
      </c>
      <c r="D81" s="477"/>
      <c r="E81" s="472">
        <f>SUM(E78:E80)</f>
        <v>8.5399999999999991</v>
      </c>
      <c r="F81" s="472">
        <f>SUM(F78:F80)</f>
        <v>13.05</v>
      </c>
      <c r="G81" s="504">
        <f>SUM(G78:G80)</f>
        <v>41.929999999999993</v>
      </c>
      <c r="H81" s="498">
        <f>SUM(H78:H80)</f>
        <v>318.60000000000002</v>
      </c>
      <c r="I81" s="472">
        <f>SUM(I78:I80)</f>
        <v>3.74</v>
      </c>
      <c r="J81" s="460"/>
    </row>
    <row r="82" spans="2:10" ht="18.95" customHeight="1" x14ac:dyDescent="0.3">
      <c r="B82" s="802"/>
      <c r="C82" s="475" t="s">
        <v>207</v>
      </c>
      <c r="D82" s="477"/>
      <c r="E82" s="560"/>
      <c r="F82" s="560"/>
      <c r="G82" s="560"/>
      <c r="H82" s="560"/>
      <c r="I82" s="560"/>
      <c r="J82" s="474"/>
    </row>
    <row r="83" spans="2:10" ht="18.95" customHeight="1" x14ac:dyDescent="0.3">
      <c r="B83" s="802"/>
      <c r="C83" s="461" t="s">
        <v>237</v>
      </c>
      <c r="D83" s="477">
        <v>150</v>
      </c>
      <c r="E83" s="459">
        <v>4.3499999999999996</v>
      </c>
      <c r="F83" s="459">
        <v>3.75</v>
      </c>
      <c r="G83" s="459">
        <v>6</v>
      </c>
      <c r="H83" s="501">
        <v>75</v>
      </c>
      <c r="I83" s="459">
        <v>1.05</v>
      </c>
      <c r="J83" s="460">
        <v>401</v>
      </c>
    </row>
    <row r="84" spans="2:10" ht="18.95" customHeight="1" x14ac:dyDescent="0.3">
      <c r="B84" s="802"/>
      <c r="C84" s="475" t="s">
        <v>209</v>
      </c>
      <c r="D84" s="477"/>
      <c r="E84" s="459"/>
      <c r="F84" s="459"/>
      <c r="G84" s="459"/>
      <c r="H84" s="491"/>
      <c r="I84" s="463"/>
      <c r="J84" s="460"/>
    </row>
    <row r="85" spans="2:10" ht="18.95" customHeight="1" x14ac:dyDescent="0.3">
      <c r="B85" s="802"/>
      <c r="C85" s="708" t="s">
        <v>277</v>
      </c>
      <c r="D85" s="490">
        <v>60</v>
      </c>
      <c r="E85" s="459">
        <v>1</v>
      </c>
      <c r="F85" s="459">
        <v>2.5099999999999998</v>
      </c>
      <c r="G85" s="459">
        <v>4.92</v>
      </c>
      <c r="H85" s="491">
        <v>46.26</v>
      </c>
      <c r="I85" s="467">
        <v>6.37</v>
      </c>
      <c r="J85" s="460">
        <v>34</v>
      </c>
    </row>
    <row r="86" spans="2:10" ht="18.95" customHeight="1" x14ac:dyDescent="0.3">
      <c r="B86" s="802"/>
      <c r="C86" s="476" t="s">
        <v>111</v>
      </c>
      <c r="D86" s="471">
        <v>180</v>
      </c>
      <c r="E86" s="459">
        <v>3.95</v>
      </c>
      <c r="F86" s="459">
        <v>3.8</v>
      </c>
      <c r="G86" s="459">
        <v>11.75</v>
      </c>
      <c r="H86" s="492">
        <v>97</v>
      </c>
      <c r="I86" s="459">
        <v>4.18</v>
      </c>
      <c r="J86" s="460">
        <v>81</v>
      </c>
    </row>
    <row r="87" spans="2:10" ht="18.95" customHeight="1" x14ac:dyDescent="0.3">
      <c r="B87" s="802"/>
      <c r="C87" s="489" t="s">
        <v>240</v>
      </c>
      <c r="D87" s="477">
        <v>80</v>
      </c>
      <c r="E87" s="459">
        <v>10.64</v>
      </c>
      <c r="F87" s="459">
        <v>3.76</v>
      </c>
      <c r="G87" s="459">
        <v>7.67</v>
      </c>
      <c r="H87" s="492">
        <v>107</v>
      </c>
      <c r="I87" s="459">
        <v>0.34</v>
      </c>
      <c r="J87" s="460">
        <v>255</v>
      </c>
    </row>
    <row r="88" spans="2:10" ht="18.95" customHeight="1" x14ac:dyDescent="0.3">
      <c r="B88" s="802"/>
      <c r="C88" s="708" t="s">
        <v>239</v>
      </c>
      <c r="D88" s="584">
        <v>140</v>
      </c>
      <c r="E88" s="459">
        <v>2.86</v>
      </c>
      <c r="F88" s="459">
        <v>4.4800000000000004</v>
      </c>
      <c r="G88" s="459">
        <v>19.07</v>
      </c>
      <c r="H88" s="491">
        <v>128.1</v>
      </c>
      <c r="I88" s="467">
        <v>16.95</v>
      </c>
      <c r="J88" s="460">
        <v>321</v>
      </c>
    </row>
    <row r="89" spans="2:10" ht="16.5" customHeight="1" x14ac:dyDescent="0.3">
      <c r="B89" s="802"/>
      <c r="C89" s="709" t="s">
        <v>241</v>
      </c>
      <c r="D89" s="456">
        <v>180</v>
      </c>
      <c r="E89" s="459">
        <v>0.61</v>
      </c>
      <c r="F89" s="459">
        <v>0.25</v>
      </c>
      <c r="G89" s="459">
        <v>18.670000000000002</v>
      </c>
      <c r="H89" s="491">
        <v>79</v>
      </c>
      <c r="I89" s="467">
        <v>90</v>
      </c>
      <c r="J89" s="460">
        <v>398</v>
      </c>
    </row>
    <row r="90" spans="2:10" ht="18.95" customHeight="1" x14ac:dyDescent="0.3">
      <c r="B90" s="802"/>
      <c r="C90" s="461" t="s">
        <v>14</v>
      </c>
      <c r="D90" s="471">
        <v>20</v>
      </c>
      <c r="E90" s="459">
        <v>2.08</v>
      </c>
      <c r="F90" s="459">
        <v>0.69</v>
      </c>
      <c r="G90" s="494">
        <v>9.89</v>
      </c>
      <c r="H90" s="468">
        <v>54</v>
      </c>
      <c r="I90" s="459">
        <v>0</v>
      </c>
      <c r="J90" s="460" t="s">
        <v>214</v>
      </c>
    </row>
    <row r="91" spans="2:10" ht="18.95" customHeight="1" x14ac:dyDescent="0.3">
      <c r="B91" s="802"/>
      <c r="C91" s="461" t="s">
        <v>15</v>
      </c>
      <c r="D91" s="471">
        <v>35</v>
      </c>
      <c r="E91" s="459">
        <v>2.64</v>
      </c>
      <c r="F91" s="463">
        <v>0.48</v>
      </c>
      <c r="G91" s="459">
        <v>13.36</v>
      </c>
      <c r="H91" s="495">
        <v>69.599999999999994</v>
      </c>
      <c r="I91" s="469">
        <v>0</v>
      </c>
      <c r="J91" s="460" t="s">
        <v>224</v>
      </c>
    </row>
    <row r="92" spans="2:10" ht="18.95" customHeight="1" x14ac:dyDescent="0.3">
      <c r="B92" s="802"/>
      <c r="C92" s="710" t="s">
        <v>215</v>
      </c>
      <c r="D92" s="477"/>
      <c r="E92" s="587">
        <f>SUM(E86:E91)</f>
        <v>22.78</v>
      </c>
      <c r="F92" s="472">
        <f>SUM(F86:F91)</f>
        <v>13.459999999999999</v>
      </c>
      <c r="G92" s="472">
        <f>SUM(G86:G91)</f>
        <v>80.410000000000011</v>
      </c>
      <c r="H92" s="472">
        <f>SUM(H86:H91)</f>
        <v>534.70000000000005</v>
      </c>
      <c r="I92" s="472">
        <f>SUM(I86:I91)</f>
        <v>111.47</v>
      </c>
      <c r="J92" s="474"/>
    </row>
    <row r="93" spans="2:10" ht="18.95" customHeight="1" x14ac:dyDescent="0.3">
      <c r="B93" s="802"/>
      <c r="C93" s="475" t="s">
        <v>216</v>
      </c>
      <c r="D93" s="477"/>
      <c r="E93" s="560"/>
      <c r="F93" s="560"/>
      <c r="G93" s="560"/>
      <c r="H93" s="560"/>
      <c r="I93" s="560"/>
      <c r="J93" s="474"/>
    </row>
    <row r="94" spans="2:10" ht="18.95" customHeight="1" x14ac:dyDescent="0.3">
      <c r="B94" s="802"/>
      <c r="C94" s="476" t="s">
        <v>115</v>
      </c>
      <c r="D94" s="471">
        <v>50</v>
      </c>
      <c r="E94" s="459">
        <v>8.0299999999999994</v>
      </c>
      <c r="F94" s="459">
        <v>6.69</v>
      </c>
      <c r="G94" s="459">
        <v>13.97</v>
      </c>
      <c r="H94" s="464">
        <v>148</v>
      </c>
      <c r="I94" s="499">
        <v>0.28999999999999998</v>
      </c>
      <c r="J94" s="500">
        <v>465</v>
      </c>
    </row>
    <row r="95" spans="2:10" ht="18.95" customHeight="1" x14ac:dyDescent="0.3">
      <c r="B95" s="802"/>
      <c r="C95" s="461" t="s">
        <v>116</v>
      </c>
      <c r="D95" s="477">
        <v>180</v>
      </c>
      <c r="E95" s="459">
        <v>2.85</v>
      </c>
      <c r="F95" s="459">
        <v>2.41</v>
      </c>
      <c r="G95" s="459">
        <v>14.36</v>
      </c>
      <c r="H95" s="501">
        <v>91</v>
      </c>
      <c r="I95" s="459">
        <v>1.17</v>
      </c>
      <c r="J95" s="460">
        <v>395</v>
      </c>
    </row>
    <row r="96" spans="2:10" ht="18.95" customHeight="1" x14ac:dyDescent="0.3">
      <c r="B96" s="802"/>
      <c r="C96" s="711" t="s">
        <v>227</v>
      </c>
      <c r="D96" s="641"/>
      <c r="E96" s="536">
        <f>E94+E95</f>
        <v>10.879999999999999</v>
      </c>
      <c r="F96" s="497">
        <f>F94+F95</f>
        <v>9.1000000000000014</v>
      </c>
      <c r="G96" s="536">
        <f>G94+G95</f>
        <v>28.33</v>
      </c>
      <c r="H96" s="497">
        <f>H94+H95</f>
        <v>239</v>
      </c>
      <c r="I96" s="497">
        <f>I94+I95</f>
        <v>1.46</v>
      </c>
      <c r="J96" s="474"/>
    </row>
    <row r="97" spans="2:10" ht="24.95" customHeight="1" x14ac:dyDescent="0.3">
      <c r="B97" s="803"/>
      <c r="C97" s="701" t="s">
        <v>219</v>
      </c>
      <c r="D97" s="712"/>
      <c r="E97" s="593">
        <f>E81+E83+E92+E96</f>
        <v>46.55</v>
      </c>
      <c r="F97" s="594">
        <f>F81+F83+F92+F96</f>
        <v>39.36</v>
      </c>
      <c r="G97" s="594">
        <f>G81+G83+G92+G96</f>
        <v>156.67000000000002</v>
      </c>
      <c r="H97" s="594">
        <f>H81+H83+H92+H96</f>
        <v>1167.3000000000002</v>
      </c>
      <c r="I97" s="594">
        <f>I81+I83+I92+I96</f>
        <v>117.72</v>
      </c>
      <c r="J97" s="569"/>
    </row>
    <row r="98" spans="2:10" ht="39.75" customHeight="1" x14ac:dyDescent="0.3">
      <c r="B98" s="595"/>
      <c r="C98" s="596"/>
      <c r="D98" s="597"/>
      <c r="E98" s="598"/>
      <c r="F98" s="599"/>
      <c r="G98" s="599"/>
      <c r="H98" s="599"/>
      <c r="I98" s="599"/>
      <c r="J98" s="600"/>
    </row>
    <row r="99" spans="2:10" ht="33.75" customHeight="1" x14ac:dyDescent="0.3">
      <c r="B99" s="820"/>
      <c r="C99" s="821"/>
      <c r="D99" s="821"/>
      <c r="E99" s="821"/>
      <c r="F99" s="821"/>
      <c r="G99" s="821"/>
      <c r="H99" s="821"/>
      <c r="I99" s="821"/>
      <c r="J99" s="822"/>
    </row>
    <row r="100" spans="2:10" ht="18.95" customHeight="1" x14ac:dyDescent="0.3">
      <c r="B100" s="801" t="s">
        <v>242</v>
      </c>
      <c r="C100" s="696" t="s">
        <v>202</v>
      </c>
      <c r="D100" s="601"/>
      <c r="E100" s="602"/>
      <c r="F100" s="602"/>
      <c r="G100" s="602"/>
      <c r="H100" s="602"/>
      <c r="I100" s="602"/>
      <c r="J100" s="515"/>
    </row>
    <row r="101" spans="2:10" ht="18.95" customHeight="1" x14ac:dyDescent="0.3">
      <c r="B101" s="802"/>
      <c r="C101" s="713" t="s">
        <v>278</v>
      </c>
      <c r="D101" s="659" t="s">
        <v>272</v>
      </c>
      <c r="E101" s="459">
        <v>4.82</v>
      </c>
      <c r="F101" s="459">
        <v>5.08</v>
      </c>
      <c r="G101" s="459">
        <v>16.829999999999998</v>
      </c>
      <c r="H101" s="492">
        <v>132.4</v>
      </c>
      <c r="I101" s="526">
        <v>0.91</v>
      </c>
      <c r="J101" s="460">
        <v>94</v>
      </c>
    </row>
    <row r="102" spans="2:10" ht="18.95" customHeight="1" x14ac:dyDescent="0.3">
      <c r="B102" s="802"/>
      <c r="C102" s="461" t="s">
        <v>204</v>
      </c>
      <c r="D102" s="659" t="s">
        <v>22</v>
      </c>
      <c r="E102" s="459">
        <v>0.12</v>
      </c>
      <c r="F102" s="459">
        <v>0.02</v>
      </c>
      <c r="G102" s="459">
        <v>10.199999999999999</v>
      </c>
      <c r="H102" s="501">
        <v>41</v>
      </c>
      <c r="I102" s="459">
        <v>2.83</v>
      </c>
      <c r="J102" s="460">
        <v>393</v>
      </c>
    </row>
    <row r="103" spans="2:10" ht="18.95" customHeight="1" x14ac:dyDescent="0.3">
      <c r="B103" s="802"/>
      <c r="C103" s="489" t="s">
        <v>205</v>
      </c>
      <c r="D103" s="707" t="s">
        <v>23</v>
      </c>
      <c r="E103" s="459">
        <v>2.4500000000000002</v>
      </c>
      <c r="F103" s="467">
        <v>7.55</v>
      </c>
      <c r="G103" s="459">
        <v>14.65</v>
      </c>
      <c r="H103" s="468">
        <v>136</v>
      </c>
      <c r="I103" s="469">
        <v>0</v>
      </c>
      <c r="J103" s="460">
        <v>1</v>
      </c>
    </row>
    <row r="104" spans="2:10" ht="18.95" customHeight="1" x14ac:dyDescent="0.3">
      <c r="B104" s="802"/>
      <c r="C104" s="697" t="s">
        <v>206</v>
      </c>
      <c r="D104" s="659"/>
      <c r="E104" s="472">
        <f>SUM(E101:E103)</f>
        <v>7.3900000000000006</v>
      </c>
      <c r="F104" s="472">
        <f>SUM(F101:F103)</f>
        <v>12.649999999999999</v>
      </c>
      <c r="G104" s="472">
        <f>SUM(G101:G103)</f>
        <v>41.68</v>
      </c>
      <c r="H104" s="472">
        <f>SUM(H101:H103)</f>
        <v>309.39999999999998</v>
      </c>
      <c r="I104" s="472">
        <f>SUM(I101:I103)</f>
        <v>3.74</v>
      </c>
      <c r="J104" s="604"/>
    </row>
    <row r="105" spans="2:10" ht="18.95" customHeight="1" x14ac:dyDescent="0.3">
      <c r="B105" s="802"/>
      <c r="C105" s="475" t="s">
        <v>207</v>
      </c>
      <c r="D105" s="659"/>
      <c r="E105" s="560"/>
      <c r="F105" s="560"/>
      <c r="G105" s="560"/>
      <c r="H105" s="560"/>
      <c r="I105" s="560"/>
      <c r="J105" s="604"/>
    </row>
    <row r="106" spans="2:10" ht="18.95" customHeight="1" x14ac:dyDescent="0.3">
      <c r="B106" s="802"/>
      <c r="C106" s="476" t="s">
        <v>243</v>
      </c>
      <c r="D106" s="477">
        <v>100</v>
      </c>
      <c r="E106" s="478">
        <v>1.2</v>
      </c>
      <c r="F106" s="479">
        <v>0.4</v>
      </c>
      <c r="G106" s="480">
        <v>16.8</v>
      </c>
      <c r="H106" s="481">
        <v>76</v>
      </c>
      <c r="I106" s="479">
        <v>8</v>
      </c>
      <c r="J106" s="460">
        <v>368</v>
      </c>
    </row>
    <row r="107" spans="2:10" ht="18.95" customHeight="1" x14ac:dyDescent="0.3">
      <c r="B107" s="802"/>
      <c r="C107" s="475" t="s">
        <v>209</v>
      </c>
      <c r="D107" s="639"/>
      <c r="E107" s="560"/>
      <c r="F107" s="560"/>
      <c r="G107" s="560"/>
      <c r="H107" s="560"/>
      <c r="I107" s="560"/>
      <c r="J107" s="604"/>
    </row>
    <row r="108" spans="2:10" ht="18.95" customHeight="1" x14ac:dyDescent="0.3">
      <c r="B108" s="802"/>
      <c r="C108" s="484" t="s">
        <v>223</v>
      </c>
      <c r="D108" s="471">
        <v>30</v>
      </c>
      <c r="E108" s="485">
        <v>0.4</v>
      </c>
      <c r="F108" s="485">
        <v>0.05</v>
      </c>
      <c r="G108" s="485">
        <v>0.85</v>
      </c>
      <c r="H108" s="485">
        <v>5</v>
      </c>
      <c r="I108" s="485">
        <v>1.75</v>
      </c>
      <c r="J108" s="486" t="s">
        <v>224</v>
      </c>
    </row>
    <row r="109" spans="2:10" ht="18.95" customHeight="1" x14ac:dyDescent="0.3">
      <c r="B109" s="802"/>
      <c r="C109" s="489" t="s">
        <v>244</v>
      </c>
      <c r="D109" s="471">
        <v>180</v>
      </c>
      <c r="E109" s="488">
        <v>1.3</v>
      </c>
      <c r="F109" s="488">
        <v>3.54</v>
      </c>
      <c r="G109" s="488">
        <v>9.17</v>
      </c>
      <c r="H109" s="488">
        <v>73.8</v>
      </c>
      <c r="I109" s="488">
        <v>7.4</v>
      </c>
      <c r="J109" s="486">
        <v>57</v>
      </c>
    </row>
    <row r="110" spans="2:10" ht="18.95" customHeight="1" x14ac:dyDescent="0.3">
      <c r="B110" s="802"/>
      <c r="C110" s="714" t="s">
        <v>279</v>
      </c>
      <c r="D110" s="715" t="s">
        <v>253</v>
      </c>
      <c r="E110" s="608">
        <v>11.92</v>
      </c>
      <c r="F110" s="463">
        <v>8.8000000000000007</v>
      </c>
      <c r="G110" s="459">
        <v>11.64</v>
      </c>
      <c r="H110" s="463">
        <v>173</v>
      </c>
      <c r="I110" s="459">
        <v>0</v>
      </c>
      <c r="J110" s="460">
        <v>247</v>
      </c>
    </row>
    <row r="111" spans="2:10" ht="18.95" customHeight="1" x14ac:dyDescent="0.3">
      <c r="B111" s="802"/>
      <c r="C111" s="489" t="s">
        <v>280</v>
      </c>
      <c r="D111" s="477" t="s">
        <v>274</v>
      </c>
      <c r="E111" s="459">
        <v>4.2699999999999996</v>
      </c>
      <c r="F111" s="459">
        <v>4.8600000000000003</v>
      </c>
      <c r="G111" s="459">
        <v>29.32</v>
      </c>
      <c r="H111" s="492">
        <v>178</v>
      </c>
      <c r="I111" s="459">
        <v>0</v>
      </c>
      <c r="J111" s="460">
        <v>168</v>
      </c>
    </row>
    <row r="112" spans="2:10" ht="18.95" customHeight="1" x14ac:dyDescent="0.3">
      <c r="B112" s="802"/>
      <c r="C112" s="714" t="s">
        <v>247</v>
      </c>
      <c r="D112" s="715" t="s">
        <v>281</v>
      </c>
      <c r="E112" s="608">
        <v>0.21</v>
      </c>
      <c r="F112" s="463">
        <v>0.01</v>
      </c>
      <c r="G112" s="459">
        <v>31.74</v>
      </c>
      <c r="H112" s="468">
        <v>128</v>
      </c>
      <c r="I112" s="459">
        <v>0.13</v>
      </c>
      <c r="J112" s="460">
        <v>379</v>
      </c>
    </row>
    <row r="113" spans="2:10" ht="18.95" customHeight="1" x14ac:dyDescent="0.3">
      <c r="B113" s="802"/>
      <c r="C113" s="489" t="s">
        <v>14</v>
      </c>
      <c r="D113" s="471">
        <v>20</v>
      </c>
      <c r="E113" s="459">
        <v>2.08</v>
      </c>
      <c r="F113" s="459">
        <v>0.69</v>
      </c>
      <c r="G113" s="494">
        <v>9.89</v>
      </c>
      <c r="H113" s="468">
        <v>54</v>
      </c>
      <c r="I113" s="459">
        <v>0</v>
      </c>
      <c r="J113" s="460" t="s">
        <v>214</v>
      </c>
    </row>
    <row r="114" spans="2:10" ht="18.95" customHeight="1" x14ac:dyDescent="0.3">
      <c r="B114" s="802"/>
      <c r="C114" s="461" t="s">
        <v>15</v>
      </c>
      <c r="D114" s="471">
        <v>35</v>
      </c>
      <c r="E114" s="459">
        <v>2.64</v>
      </c>
      <c r="F114" s="463">
        <v>0.48</v>
      </c>
      <c r="G114" s="459">
        <v>13.36</v>
      </c>
      <c r="H114" s="495">
        <v>69.599999999999994</v>
      </c>
      <c r="I114" s="469">
        <v>0</v>
      </c>
      <c r="J114" s="460" t="s">
        <v>224</v>
      </c>
    </row>
    <row r="115" spans="2:10" ht="18.95" customHeight="1" x14ac:dyDescent="0.3">
      <c r="B115" s="802"/>
      <c r="C115" s="698" t="s">
        <v>215</v>
      </c>
      <c r="D115" s="659"/>
      <c r="E115" s="587">
        <f>SUM(E108:E114)</f>
        <v>22.82</v>
      </c>
      <c r="F115" s="472">
        <f>SUM(F108:F114)</f>
        <v>18.430000000000003</v>
      </c>
      <c r="G115" s="472">
        <f>SUM(G108:G114)</f>
        <v>105.97</v>
      </c>
      <c r="H115" s="472">
        <f>SUM(H108:H114)</f>
        <v>681.4</v>
      </c>
      <c r="I115" s="472">
        <f>SUM(I108:I114)</f>
        <v>9.2800000000000011</v>
      </c>
      <c r="J115" s="604"/>
    </row>
    <row r="116" spans="2:10" ht="18.95" customHeight="1" x14ac:dyDescent="0.3">
      <c r="B116" s="802"/>
      <c r="C116" s="475" t="s">
        <v>216</v>
      </c>
      <c r="D116" s="659"/>
      <c r="E116" s="560"/>
      <c r="F116" s="560"/>
      <c r="G116" s="560"/>
      <c r="H116" s="560"/>
      <c r="I116" s="560"/>
      <c r="J116" s="604"/>
    </row>
    <row r="117" spans="2:10" ht="18.95" customHeight="1" x14ac:dyDescent="0.3">
      <c r="B117" s="802"/>
      <c r="C117" s="461" t="s">
        <v>233</v>
      </c>
      <c r="D117" s="639" t="s">
        <v>257</v>
      </c>
      <c r="E117" s="459">
        <v>3.75</v>
      </c>
      <c r="F117" s="459">
        <v>5.9</v>
      </c>
      <c r="G117" s="459">
        <v>37.42</v>
      </c>
      <c r="H117" s="491">
        <v>208.55</v>
      </c>
      <c r="I117" s="469">
        <v>0</v>
      </c>
      <c r="J117" s="460" t="s">
        <v>214</v>
      </c>
    </row>
    <row r="118" spans="2:10" ht="18.95" customHeight="1" x14ac:dyDescent="0.3">
      <c r="B118" s="802"/>
      <c r="C118" s="461" t="s">
        <v>138</v>
      </c>
      <c r="D118" s="477">
        <v>180</v>
      </c>
      <c r="E118" s="459">
        <v>5.48</v>
      </c>
      <c r="F118" s="459">
        <v>4.88</v>
      </c>
      <c r="G118" s="459">
        <v>9.07</v>
      </c>
      <c r="H118" s="501">
        <v>102</v>
      </c>
      <c r="I118" s="459">
        <v>2.46</v>
      </c>
      <c r="J118" s="460">
        <v>400</v>
      </c>
    </row>
    <row r="119" spans="2:10" ht="18.95" customHeight="1" x14ac:dyDescent="0.3">
      <c r="B119" s="802"/>
      <c r="C119" s="716" t="s">
        <v>227</v>
      </c>
      <c r="D119" s="477"/>
      <c r="E119" s="472">
        <f>SUM(E117:E118)</f>
        <v>9.23</v>
      </c>
      <c r="F119" s="472">
        <f>SUM(F117:F118)</f>
        <v>10.780000000000001</v>
      </c>
      <c r="G119" s="472">
        <f>SUM(G117:G118)</f>
        <v>46.49</v>
      </c>
      <c r="H119" s="536">
        <f>SUM(H117:H118)</f>
        <v>310.55</v>
      </c>
      <c r="I119" s="497">
        <f>SUM(I117:I118)</f>
        <v>2.46</v>
      </c>
      <c r="J119" s="604"/>
    </row>
    <row r="120" spans="2:10" ht="18.95" customHeight="1" x14ac:dyDescent="0.3">
      <c r="B120" s="803"/>
      <c r="C120" s="701" t="s">
        <v>219</v>
      </c>
      <c r="D120" s="642"/>
      <c r="E120" s="567">
        <f>SUM(E104, E106, E115, E119)</f>
        <v>40.64</v>
      </c>
      <c r="F120" s="567">
        <f>SUM(F104, F106, F115, F119)</f>
        <v>42.260000000000005</v>
      </c>
      <c r="G120" s="567">
        <f>SUM(G104, G106, G115, G119)</f>
        <v>210.94</v>
      </c>
      <c r="H120" s="567">
        <f>SUM(H104, H106, H115, H119)</f>
        <v>1377.35</v>
      </c>
      <c r="I120" s="567">
        <f>SUM(I104, I106, I115, I119)</f>
        <v>23.480000000000004</v>
      </c>
      <c r="J120" s="569"/>
    </row>
    <row r="121" spans="2:10" ht="38.25" customHeight="1" x14ac:dyDescent="0.3">
      <c r="B121" s="823"/>
      <c r="C121" s="812"/>
      <c r="D121" s="812"/>
      <c r="E121" s="812"/>
      <c r="F121" s="812"/>
      <c r="G121" s="812"/>
      <c r="H121" s="812"/>
      <c r="I121" s="812"/>
      <c r="J121" s="824"/>
    </row>
    <row r="122" spans="2:10" ht="18.95" customHeight="1" x14ac:dyDescent="0.3">
      <c r="B122" s="801" t="s">
        <v>248</v>
      </c>
      <c r="C122" s="510" t="s">
        <v>202</v>
      </c>
      <c r="D122" s="611"/>
      <c r="E122" s="612"/>
      <c r="F122" s="602"/>
      <c r="G122" s="602"/>
      <c r="H122" s="602"/>
      <c r="I122" s="602"/>
      <c r="J122" s="613"/>
    </row>
    <row r="123" spans="2:10" ht="18.95" customHeight="1" x14ac:dyDescent="0.3">
      <c r="B123" s="802"/>
      <c r="C123" s="455" t="s">
        <v>249</v>
      </c>
      <c r="D123" s="659" t="s">
        <v>272</v>
      </c>
      <c r="E123" s="459">
        <v>4.82</v>
      </c>
      <c r="F123" s="459">
        <v>5.08</v>
      </c>
      <c r="G123" s="459">
        <v>16.829999999999998</v>
      </c>
      <c r="H123" s="492">
        <v>132.4</v>
      </c>
      <c r="I123" s="526">
        <v>0.91</v>
      </c>
      <c r="J123" s="460">
        <v>94</v>
      </c>
    </row>
    <row r="124" spans="2:10" ht="18.95" customHeight="1" x14ac:dyDescent="0.3">
      <c r="B124" s="802"/>
      <c r="C124" s="520" t="s">
        <v>116</v>
      </c>
      <c r="D124" s="517">
        <v>180</v>
      </c>
      <c r="E124" s="459">
        <v>2.85</v>
      </c>
      <c r="F124" s="459">
        <v>2.41</v>
      </c>
      <c r="G124" s="459">
        <v>14.36</v>
      </c>
      <c r="H124" s="501">
        <v>91</v>
      </c>
      <c r="I124" s="459">
        <v>1.17</v>
      </c>
      <c r="J124" s="460">
        <v>395</v>
      </c>
    </row>
    <row r="125" spans="2:10" ht="18.95" customHeight="1" x14ac:dyDescent="0.3">
      <c r="B125" s="802"/>
      <c r="C125" s="615" t="s">
        <v>107</v>
      </c>
      <c r="D125" s="519" t="s">
        <v>23</v>
      </c>
      <c r="E125" s="459">
        <v>2.4500000000000002</v>
      </c>
      <c r="F125" s="467">
        <v>7.55</v>
      </c>
      <c r="G125" s="459">
        <v>14.62</v>
      </c>
      <c r="H125" s="468">
        <v>136</v>
      </c>
      <c r="I125" s="469">
        <v>0</v>
      </c>
      <c r="J125" s="460">
        <v>1</v>
      </c>
    </row>
    <row r="126" spans="2:10" ht="18.95" customHeight="1" x14ac:dyDescent="0.3">
      <c r="B126" s="802"/>
      <c r="C126" s="616" t="s">
        <v>206</v>
      </c>
      <c r="D126" s="607"/>
      <c r="E126" s="621">
        <f>SUM(E123:E124)</f>
        <v>7.67</v>
      </c>
      <c r="F126" s="472">
        <f>SUM(F123:F124)</f>
        <v>7.49</v>
      </c>
      <c r="G126" s="504">
        <f>SUM(G123:G124)</f>
        <v>31.189999999999998</v>
      </c>
      <c r="H126" s="498">
        <f>SUM(H123:H124)</f>
        <v>223.4</v>
      </c>
      <c r="I126" s="472">
        <f>SUM(I123:I124)</f>
        <v>2.08</v>
      </c>
      <c r="J126" s="474"/>
    </row>
    <row r="127" spans="2:10" ht="18.95" customHeight="1" x14ac:dyDescent="0.3">
      <c r="B127" s="802"/>
      <c r="C127" s="617" t="s">
        <v>207</v>
      </c>
      <c r="D127" s="607"/>
      <c r="E127" s="622"/>
      <c r="F127" s="560"/>
      <c r="G127" s="560"/>
      <c r="H127" s="560"/>
      <c r="I127" s="560"/>
      <c r="J127" s="474"/>
    </row>
    <row r="128" spans="2:10" ht="18.95" customHeight="1" x14ac:dyDescent="0.3">
      <c r="B128" s="802"/>
      <c r="C128" s="525" t="s">
        <v>208</v>
      </c>
      <c r="D128" s="517">
        <v>100</v>
      </c>
      <c r="E128" s="478">
        <v>0.4</v>
      </c>
      <c r="F128" s="479">
        <v>0.4</v>
      </c>
      <c r="G128" s="480">
        <v>9.75</v>
      </c>
      <c r="H128" s="481">
        <v>44</v>
      </c>
      <c r="I128" s="479">
        <v>10</v>
      </c>
      <c r="J128" s="460">
        <v>368</v>
      </c>
    </row>
    <row r="129" spans="2:10" ht="18.95" customHeight="1" x14ac:dyDescent="0.3">
      <c r="B129" s="802"/>
      <c r="C129" s="618" t="s">
        <v>209</v>
      </c>
      <c r="D129" s="717"/>
      <c r="E129" s="622"/>
      <c r="F129" s="560"/>
      <c r="G129" s="560"/>
      <c r="H129" s="560"/>
      <c r="I129" s="560"/>
      <c r="J129" s="474"/>
    </row>
    <row r="130" spans="2:10" ht="18.95" customHeight="1" x14ac:dyDescent="0.3">
      <c r="B130" s="802"/>
      <c r="C130" s="619" t="s">
        <v>64</v>
      </c>
      <c r="D130" s="477">
        <v>50</v>
      </c>
      <c r="E130" s="488">
        <v>0.95</v>
      </c>
      <c r="F130" s="459">
        <v>4.45</v>
      </c>
      <c r="G130" s="459">
        <v>3.85</v>
      </c>
      <c r="H130" s="459">
        <v>59.5</v>
      </c>
      <c r="I130" s="459">
        <v>3.5</v>
      </c>
      <c r="J130" s="460">
        <v>5</v>
      </c>
    </row>
    <row r="131" spans="2:10" ht="18.95" customHeight="1" x14ac:dyDescent="0.3">
      <c r="B131" s="802"/>
      <c r="C131" s="534" t="s">
        <v>141</v>
      </c>
      <c r="D131" s="477">
        <v>180</v>
      </c>
      <c r="E131" s="459">
        <v>1.25</v>
      </c>
      <c r="F131" s="459">
        <v>3.52</v>
      </c>
      <c r="G131" s="459">
        <v>6.11</v>
      </c>
      <c r="H131" s="492">
        <v>61.02</v>
      </c>
      <c r="I131" s="459">
        <v>13.29</v>
      </c>
      <c r="J131" s="493">
        <v>67</v>
      </c>
    </row>
    <row r="132" spans="2:10" ht="18.95" customHeight="1" x14ac:dyDescent="0.3">
      <c r="B132" s="802"/>
      <c r="C132" s="609" t="s">
        <v>250</v>
      </c>
      <c r="D132" s="517" t="s">
        <v>276</v>
      </c>
      <c r="E132" s="459">
        <v>12.65</v>
      </c>
      <c r="F132" s="459">
        <v>12.08</v>
      </c>
      <c r="G132" s="459">
        <v>11.21</v>
      </c>
      <c r="H132" s="492">
        <v>204</v>
      </c>
      <c r="I132" s="459">
        <v>0.63</v>
      </c>
      <c r="J132" s="460">
        <v>288</v>
      </c>
    </row>
    <row r="133" spans="2:10" ht="18.95" customHeight="1" x14ac:dyDescent="0.3">
      <c r="B133" s="802"/>
      <c r="C133" s="530" t="s">
        <v>142</v>
      </c>
      <c r="D133" s="517" t="s">
        <v>274</v>
      </c>
      <c r="E133" s="459">
        <v>4.08</v>
      </c>
      <c r="F133" s="459">
        <v>4.08</v>
      </c>
      <c r="G133" s="459">
        <v>29.94</v>
      </c>
      <c r="H133" s="492">
        <v>173</v>
      </c>
      <c r="I133" s="459">
        <v>0</v>
      </c>
      <c r="J133" s="460">
        <v>168</v>
      </c>
    </row>
    <row r="134" spans="2:10" ht="18.95" customHeight="1" x14ac:dyDescent="0.3">
      <c r="B134" s="802"/>
      <c r="C134" s="534" t="s">
        <v>149</v>
      </c>
      <c r="D134" s="477">
        <v>180</v>
      </c>
      <c r="E134" s="459">
        <v>0.4</v>
      </c>
      <c r="F134" s="459">
        <v>0.02</v>
      </c>
      <c r="G134" s="459">
        <v>24.98</v>
      </c>
      <c r="H134" s="492">
        <v>101.7</v>
      </c>
      <c r="I134" s="459">
        <v>0.36</v>
      </c>
      <c r="J134" s="493">
        <v>67</v>
      </c>
    </row>
    <row r="135" spans="2:10" ht="18.95" customHeight="1" x14ac:dyDescent="0.3">
      <c r="B135" s="802"/>
      <c r="C135" s="520" t="s">
        <v>14</v>
      </c>
      <c r="D135" s="471">
        <v>20</v>
      </c>
      <c r="E135" s="459">
        <v>2.08</v>
      </c>
      <c r="F135" s="459">
        <v>0.69</v>
      </c>
      <c r="G135" s="494">
        <v>9.89</v>
      </c>
      <c r="H135" s="468">
        <v>54</v>
      </c>
      <c r="I135" s="459">
        <v>0</v>
      </c>
      <c r="J135" s="460" t="s">
        <v>214</v>
      </c>
    </row>
    <row r="136" spans="2:10" ht="18.95" customHeight="1" x14ac:dyDescent="0.3">
      <c r="B136" s="802"/>
      <c r="C136" s="534" t="s">
        <v>15</v>
      </c>
      <c r="D136" s="471">
        <v>35</v>
      </c>
      <c r="E136" s="459">
        <v>2.64</v>
      </c>
      <c r="F136" s="463">
        <v>0.48</v>
      </c>
      <c r="G136" s="459">
        <v>13.36</v>
      </c>
      <c r="H136" s="495">
        <v>69.599999999999994</v>
      </c>
      <c r="I136" s="469">
        <v>0</v>
      </c>
      <c r="J136" s="460" t="s">
        <v>224</v>
      </c>
    </row>
    <row r="137" spans="2:10" ht="18.95" customHeight="1" x14ac:dyDescent="0.3">
      <c r="B137" s="802"/>
      <c r="C137" s="620" t="s">
        <v>215</v>
      </c>
      <c r="D137" s="607"/>
      <c r="E137" s="621">
        <f>SUM(E130:E136)</f>
        <v>24.049999999999997</v>
      </c>
      <c r="F137" s="472">
        <f>SUM(F130:F136)</f>
        <v>25.320000000000004</v>
      </c>
      <c r="G137" s="504">
        <f>SUM(G130:G136)</f>
        <v>99.34</v>
      </c>
      <c r="H137" s="498">
        <f>SUM(H130:H136)</f>
        <v>722.82</v>
      </c>
      <c r="I137" s="472">
        <f>SUM(I130:I136)</f>
        <v>17.779999999999998</v>
      </c>
      <c r="J137" s="474"/>
    </row>
    <row r="138" spans="2:10" ht="21" customHeight="1" x14ac:dyDescent="0.3">
      <c r="B138" s="802"/>
      <c r="C138" s="618" t="s">
        <v>216</v>
      </c>
      <c r="D138" s="607"/>
      <c r="E138" s="622"/>
      <c r="F138" s="560"/>
      <c r="G138" s="560"/>
      <c r="H138" s="560"/>
      <c r="I138" s="560"/>
      <c r="J138" s="460"/>
    </row>
    <row r="139" spans="2:10" ht="18.95" customHeight="1" x14ac:dyDescent="0.3">
      <c r="B139" s="802"/>
      <c r="C139" s="561" t="s">
        <v>252</v>
      </c>
      <c r="D139" s="562" t="s">
        <v>169</v>
      </c>
      <c r="E139" s="459">
        <v>11.66</v>
      </c>
      <c r="F139" s="459">
        <v>10.29</v>
      </c>
      <c r="G139" s="459">
        <v>23.78</v>
      </c>
      <c r="H139" s="491">
        <v>234</v>
      </c>
      <c r="I139" s="469">
        <v>0.71</v>
      </c>
      <c r="J139" s="460">
        <v>238</v>
      </c>
    </row>
    <row r="140" spans="2:10" ht="18.95" customHeight="1" x14ac:dyDescent="0.3">
      <c r="B140" s="802"/>
      <c r="C140" s="520" t="s">
        <v>222</v>
      </c>
      <c r="D140" s="517">
        <v>180</v>
      </c>
      <c r="E140" s="459">
        <v>0.12</v>
      </c>
      <c r="F140" s="459">
        <v>0.02</v>
      </c>
      <c r="G140" s="459">
        <v>10.199999999999999</v>
      </c>
      <c r="H140" s="501">
        <v>41</v>
      </c>
      <c r="I140" s="459">
        <v>2.83</v>
      </c>
      <c r="J140" s="460">
        <v>392</v>
      </c>
    </row>
    <row r="141" spans="2:10" ht="18.95" customHeight="1" x14ac:dyDescent="0.3">
      <c r="B141" s="802"/>
      <c r="C141" s="623" t="s">
        <v>227</v>
      </c>
      <c r="D141" s="587"/>
      <c r="E141" s="624">
        <f>SUM(E139:E140)</f>
        <v>11.78</v>
      </c>
      <c r="F141" s="472">
        <f>SUM(F139:F140)</f>
        <v>10.309999999999999</v>
      </c>
      <c r="G141" s="472">
        <f>SUM(G139:G140)</f>
        <v>33.980000000000004</v>
      </c>
      <c r="H141" s="472">
        <f>SUM(H139:H140)</f>
        <v>275</v>
      </c>
      <c r="I141" s="472">
        <f>SUM(I139:I140)</f>
        <v>3.54</v>
      </c>
      <c r="J141" s="604"/>
    </row>
    <row r="142" spans="2:10" ht="39" customHeight="1" x14ac:dyDescent="0.3">
      <c r="B142" s="803"/>
      <c r="C142" s="625" t="s">
        <v>219</v>
      </c>
      <c r="D142" s="626"/>
      <c r="E142" s="567">
        <f>E126+E128+E137+E141</f>
        <v>43.9</v>
      </c>
      <c r="F142" s="567">
        <f>F126+F128+F137+F141</f>
        <v>43.52000000000001</v>
      </c>
      <c r="G142" s="567">
        <f>G126+G128+G137+G141</f>
        <v>174.26</v>
      </c>
      <c r="H142" s="593">
        <f>H126+H128+H137+H141</f>
        <v>1265.22</v>
      </c>
      <c r="I142" s="567">
        <f>I126+I128+I137+I141</f>
        <v>33.4</v>
      </c>
      <c r="J142" s="569"/>
    </row>
    <row r="143" spans="2:10" ht="18.95" customHeight="1" x14ac:dyDescent="0.3">
      <c r="B143" s="801" t="s">
        <v>254</v>
      </c>
      <c r="C143" s="510" t="s">
        <v>202</v>
      </c>
      <c r="D143" s="601"/>
      <c r="E143" s="634"/>
      <c r="F143" s="634"/>
      <c r="G143" s="634"/>
      <c r="H143" s="634"/>
      <c r="I143" s="635"/>
      <c r="J143" s="515"/>
    </row>
    <row r="144" spans="2:10" ht="18.95" customHeight="1" x14ac:dyDescent="0.3">
      <c r="B144" s="802"/>
      <c r="C144" s="636" t="s">
        <v>162</v>
      </c>
      <c r="D144" s="614" t="s">
        <v>253</v>
      </c>
      <c r="E144" s="457">
        <v>7.52</v>
      </c>
      <c r="F144" s="457">
        <v>13.46</v>
      </c>
      <c r="G144" s="457">
        <v>1.51</v>
      </c>
      <c r="H144" s="458">
        <v>157</v>
      </c>
      <c r="I144" s="459">
        <v>0.15</v>
      </c>
      <c r="J144" s="460">
        <v>215</v>
      </c>
    </row>
    <row r="145" spans="2:10" ht="18.95" customHeight="1" x14ac:dyDescent="0.3">
      <c r="B145" s="802"/>
      <c r="C145" s="520" t="s">
        <v>204</v>
      </c>
      <c r="D145" s="603" t="s">
        <v>22</v>
      </c>
      <c r="E145" s="459">
        <v>0.12</v>
      </c>
      <c r="F145" s="459">
        <v>0.02</v>
      </c>
      <c r="G145" s="459">
        <v>10.199999999999999</v>
      </c>
      <c r="H145" s="501">
        <v>41</v>
      </c>
      <c r="I145" s="459">
        <v>2.83</v>
      </c>
      <c r="J145" s="460">
        <v>393</v>
      </c>
    </row>
    <row r="146" spans="2:10" ht="18.95" customHeight="1" x14ac:dyDescent="0.3">
      <c r="B146" s="802"/>
      <c r="C146" s="615" t="s">
        <v>107</v>
      </c>
      <c r="D146" s="519" t="s">
        <v>23</v>
      </c>
      <c r="E146" s="459">
        <v>2.4500000000000002</v>
      </c>
      <c r="F146" s="467">
        <v>7.55</v>
      </c>
      <c r="G146" s="459">
        <v>14.62</v>
      </c>
      <c r="H146" s="468">
        <v>136</v>
      </c>
      <c r="I146" s="469">
        <v>0</v>
      </c>
      <c r="J146" s="460">
        <v>1</v>
      </c>
    </row>
    <row r="147" spans="2:10" ht="18.95" customHeight="1" x14ac:dyDescent="0.3">
      <c r="B147" s="802"/>
      <c r="C147" s="668" t="s">
        <v>206</v>
      </c>
      <c r="D147" s="477"/>
      <c r="E147" s="587">
        <f>SUM(E144:E146)</f>
        <v>10.09</v>
      </c>
      <c r="F147" s="472">
        <f>SUM(F144:F146)</f>
        <v>21.03</v>
      </c>
      <c r="G147" s="472">
        <f>SUM(G144:G146)</f>
        <v>26.33</v>
      </c>
      <c r="H147" s="472">
        <f>SUM(H144:H146)</f>
        <v>334</v>
      </c>
      <c r="I147" s="472">
        <f>SUM(I144:I146)</f>
        <v>2.98</v>
      </c>
      <c r="J147" s="604"/>
    </row>
    <row r="148" spans="2:10" ht="18.95" customHeight="1" x14ac:dyDescent="0.3">
      <c r="B148" s="802"/>
      <c r="C148" s="522" t="s">
        <v>207</v>
      </c>
      <c r="D148" s="659"/>
      <c r="E148" s="560"/>
      <c r="F148" s="560"/>
      <c r="G148" s="560"/>
      <c r="H148" s="560"/>
      <c r="I148" s="560"/>
      <c r="J148" s="604"/>
    </row>
    <row r="149" spans="2:10" ht="18.95" customHeight="1" x14ac:dyDescent="0.3">
      <c r="B149" s="802"/>
      <c r="C149" s="525" t="s">
        <v>128</v>
      </c>
      <c r="D149" s="517">
        <v>130</v>
      </c>
      <c r="E149" s="478">
        <v>0.75</v>
      </c>
      <c r="F149" s="479">
        <v>0</v>
      </c>
      <c r="G149" s="480">
        <v>15.15</v>
      </c>
      <c r="H149" s="481">
        <v>64</v>
      </c>
      <c r="I149" s="479">
        <v>3</v>
      </c>
      <c r="J149" s="460">
        <v>399</v>
      </c>
    </row>
    <row r="150" spans="2:10" ht="18.95" customHeight="1" x14ac:dyDescent="0.3">
      <c r="B150" s="802"/>
      <c r="C150" s="522" t="s">
        <v>209</v>
      </c>
      <c r="D150" s="477"/>
      <c r="E150" s="560"/>
      <c r="F150" s="560"/>
      <c r="G150" s="560"/>
      <c r="H150" s="560"/>
      <c r="I150" s="560"/>
      <c r="J150" s="604"/>
    </row>
    <row r="151" spans="2:10" ht="18.95" customHeight="1" x14ac:dyDescent="0.3">
      <c r="B151" s="802"/>
      <c r="C151" s="527" t="s">
        <v>282</v>
      </c>
      <c r="D151" s="528">
        <v>60</v>
      </c>
      <c r="E151" s="485">
        <v>1.1299999999999999</v>
      </c>
      <c r="F151" s="485">
        <v>4.0599999999999996</v>
      </c>
      <c r="G151" s="485">
        <v>6.92</v>
      </c>
      <c r="H151" s="485">
        <v>68.72</v>
      </c>
      <c r="I151" s="485">
        <v>52.3</v>
      </c>
      <c r="J151" s="486">
        <v>21</v>
      </c>
    </row>
    <row r="152" spans="2:10" ht="18.95" customHeight="1" x14ac:dyDescent="0.3">
      <c r="B152" s="802"/>
      <c r="C152" s="558" t="s">
        <v>148</v>
      </c>
      <c r="D152" s="477">
        <v>180</v>
      </c>
      <c r="E152" s="459">
        <v>1.44</v>
      </c>
      <c r="F152" s="459">
        <v>3.73</v>
      </c>
      <c r="G152" s="459">
        <v>10.67</v>
      </c>
      <c r="H152" s="492">
        <v>81.59</v>
      </c>
      <c r="I152" s="459">
        <v>6.32</v>
      </c>
      <c r="J152" s="493">
        <v>58</v>
      </c>
    </row>
    <row r="153" spans="2:10" ht="18.95" customHeight="1" x14ac:dyDescent="0.3">
      <c r="B153" s="802"/>
      <c r="C153" s="530" t="s">
        <v>240</v>
      </c>
      <c r="D153" s="517">
        <v>80</v>
      </c>
      <c r="E153" s="459">
        <v>10.64</v>
      </c>
      <c r="F153" s="459">
        <v>3.76</v>
      </c>
      <c r="G153" s="459">
        <v>7.67</v>
      </c>
      <c r="H153" s="492">
        <v>107</v>
      </c>
      <c r="I153" s="459">
        <v>0.34</v>
      </c>
      <c r="J153" s="460">
        <v>255</v>
      </c>
    </row>
    <row r="154" spans="2:10" ht="18.95" customHeight="1" x14ac:dyDescent="0.3">
      <c r="B154" s="802"/>
      <c r="C154" s="583" t="s">
        <v>239</v>
      </c>
      <c r="D154" s="584">
        <v>140</v>
      </c>
      <c r="E154" s="459">
        <v>2.86</v>
      </c>
      <c r="F154" s="459">
        <v>4.4800000000000004</v>
      </c>
      <c r="G154" s="459">
        <v>19.07</v>
      </c>
      <c r="H154" s="491">
        <v>128.1</v>
      </c>
      <c r="I154" s="467">
        <v>16.95</v>
      </c>
      <c r="J154" s="460">
        <v>321</v>
      </c>
    </row>
    <row r="155" spans="2:10" ht="18.95" customHeight="1" x14ac:dyDescent="0.3">
      <c r="B155" s="802"/>
      <c r="C155" s="531" t="s">
        <v>144</v>
      </c>
      <c r="D155" s="477">
        <v>180</v>
      </c>
      <c r="E155" s="459">
        <v>0.14000000000000001</v>
      </c>
      <c r="F155" s="467">
        <v>0.14000000000000001</v>
      </c>
      <c r="G155" s="459">
        <v>21.49</v>
      </c>
      <c r="H155" s="532">
        <v>87.84</v>
      </c>
      <c r="I155" s="459">
        <v>1.55</v>
      </c>
      <c r="J155" s="460">
        <v>372</v>
      </c>
    </row>
    <row r="156" spans="2:10" ht="18.95" customHeight="1" x14ac:dyDescent="0.3">
      <c r="B156" s="802"/>
      <c r="C156" s="550" t="s">
        <v>14</v>
      </c>
      <c r="D156" s="471">
        <v>20</v>
      </c>
      <c r="E156" s="459">
        <v>2.08</v>
      </c>
      <c r="F156" s="459">
        <v>0.69</v>
      </c>
      <c r="G156" s="494">
        <v>9.89</v>
      </c>
      <c r="H156" s="468">
        <v>54</v>
      </c>
      <c r="I156" s="459">
        <v>0</v>
      </c>
      <c r="J156" s="460" t="s">
        <v>214</v>
      </c>
    </row>
    <row r="157" spans="2:10" ht="18.95" customHeight="1" x14ac:dyDescent="0.3">
      <c r="B157" s="802"/>
      <c r="C157" s="534" t="s">
        <v>15</v>
      </c>
      <c r="D157" s="471">
        <v>35</v>
      </c>
      <c r="E157" s="459">
        <v>2.64</v>
      </c>
      <c r="F157" s="463">
        <v>0.48</v>
      </c>
      <c r="G157" s="459">
        <v>13.36</v>
      </c>
      <c r="H157" s="495">
        <v>69.599999999999994</v>
      </c>
      <c r="I157" s="469">
        <v>0</v>
      </c>
      <c r="J157" s="460" t="s">
        <v>224</v>
      </c>
    </row>
    <row r="158" spans="2:10" ht="18.95" customHeight="1" x14ac:dyDescent="0.3">
      <c r="B158" s="802"/>
      <c r="C158" s="637" t="s">
        <v>215</v>
      </c>
      <c r="D158" s="477"/>
      <c r="E158" s="472">
        <f>SUM(E151:E157)</f>
        <v>20.93</v>
      </c>
      <c r="F158" s="497">
        <f>SUM(F151:F157)</f>
        <v>17.340000000000003</v>
      </c>
      <c r="G158" s="472">
        <f>SUM(G151:G157)</f>
        <v>89.07</v>
      </c>
      <c r="H158" s="638">
        <f>SUM(H151:H157)</f>
        <v>596.85</v>
      </c>
      <c r="I158" s="472">
        <f>SUM(I151:I157)</f>
        <v>77.459999999999994</v>
      </c>
      <c r="J158" s="474"/>
    </row>
    <row r="159" spans="2:10" ht="18.95" customHeight="1" x14ac:dyDescent="0.3">
      <c r="B159" s="802"/>
      <c r="C159" s="522" t="s">
        <v>216</v>
      </c>
      <c r="D159" s="477"/>
      <c r="E159" s="560"/>
      <c r="F159" s="560"/>
      <c r="G159" s="560"/>
      <c r="H159" s="560"/>
      <c r="I159" s="560"/>
      <c r="J159" s="474"/>
    </row>
    <row r="160" spans="2:10" ht="18.95" customHeight="1" x14ac:dyDescent="0.3">
      <c r="B160" s="802"/>
      <c r="C160" s="550" t="s">
        <v>151</v>
      </c>
      <c r="D160" s="639" t="s">
        <v>257</v>
      </c>
      <c r="E160" s="459">
        <v>6.58</v>
      </c>
      <c r="F160" s="459">
        <v>3.91</v>
      </c>
      <c r="G160" s="459">
        <v>20.8</v>
      </c>
      <c r="H160" s="491">
        <v>144.30000000000001</v>
      </c>
      <c r="I160" s="469">
        <v>0.03</v>
      </c>
      <c r="J160" s="460">
        <v>458</v>
      </c>
    </row>
    <row r="161" spans="2:10" ht="18.95" customHeight="1" x14ac:dyDescent="0.3">
      <c r="B161" s="802"/>
      <c r="C161" s="520" t="s">
        <v>138</v>
      </c>
      <c r="D161" s="517">
        <v>180</v>
      </c>
      <c r="E161" s="459">
        <v>5.48</v>
      </c>
      <c r="F161" s="459">
        <v>4.88</v>
      </c>
      <c r="G161" s="459">
        <v>9.07</v>
      </c>
      <c r="H161" s="501">
        <v>102</v>
      </c>
      <c r="I161" s="459">
        <v>2.46</v>
      </c>
      <c r="J161" s="460">
        <v>400</v>
      </c>
    </row>
    <row r="162" spans="2:10" ht="18.95" customHeight="1" x14ac:dyDescent="0.3">
      <c r="B162" s="802"/>
      <c r="C162" s="640" t="s">
        <v>227</v>
      </c>
      <c r="D162" s="641"/>
      <c r="E162" s="472">
        <f>SUM(E160)</f>
        <v>6.58</v>
      </c>
      <c r="F162" s="497">
        <f>SUM(F160)</f>
        <v>3.91</v>
      </c>
      <c r="G162" s="472">
        <f>SUM(G160)</f>
        <v>20.8</v>
      </c>
      <c r="H162" s="505">
        <f>SUM(H160)</f>
        <v>144.30000000000001</v>
      </c>
      <c r="I162" s="472">
        <f>SUM(I160)</f>
        <v>0.03</v>
      </c>
      <c r="J162" s="493"/>
    </row>
    <row r="163" spans="2:10" ht="18.95" customHeight="1" x14ac:dyDescent="0.3">
      <c r="B163" s="803"/>
      <c r="C163" s="591" t="s">
        <v>219</v>
      </c>
      <c r="D163" s="642"/>
      <c r="E163" s="567">
        <f>E147+E149+E158+E162</f>
        <v>38.35</v>
      </c>
      <c r="F163" s="567">
        <f>F147+F149+F158+F162</f>
        <v>42.28</v>
      </c>
      <c r="G163" s="567">
        <f>G147+G149+G158+G162</f>
        <v>151.35</v>
      </c>
      <c r="H163" s="567">
        <f>H147+H149+H158+H162</f>
        <v>1139.1500000000001</v>
      </c>
      <c r="I163" s="567">
        <f>I147+I149+I158+I162</f>
        <v>83.47</v>
      </c>
      <c r="J163" s="643"/>
    </row>
    <row r="164" spans="2:10" ht="28.5" customHeight="1" x14ac:dyDescent="0.3">
      <c r="B164" s="811"/>
      <c r="C164" s="812"/>
      <c r="D164" s="812"/>
      <c r="E164" s="812"/>
      <c r="F164" s="812"/>
      <c r="G164" s="812"/>
      <c r="H164" s="812"/>
      <c r="I164" s="812"/>
      <c r="J164" s="813"/>
    </row>
    <row r="165" spans="2:10" ht="18.95" customHeight="1" x14ac:dyDescent="0.3">
      <c r="B165" s="801" t="s">
        <v>258</v>
      </c>
      <c r="C165" s="644" t="s">
        <v>202</v>
      </c>
      <c r="D165" s="645"/>
      <c r="E165" s="646"/>
      <c r="F165" s="646"/>
      <c r="G165" s="646"/>
      <c r="H165" s="646"/>
      <c r="I165" s="635"/>
      <c r="J165" s="515"/>
    </row>
    <row r="166" spans="2:10" ht="18.95" customHeight="1" x14ac:dyDescent="0.3">
      <c r="B166" s="802"/>
      <c r="C166" s="636" t="s">
        <v>283</v>
      </c>
      <c r="D166" s="614" t="s">
        <v>272</v>
      </c>
      <c r="E166" s="457">
        <v>4.82</v>
      </c>
      <c r="F166" s="457">
        <v>5.08</v>
      </c>
      <c r="G166" s="457">
        <v>16.829999999999998</v>
      </c>
      <c r="H166" s="458">
        <v>132.4</v>
      </c>
      <c r="I166" s="459">
        <v>0.91</v>
      </c>
      <c r="J166" s="460">
        <v>94</v>
      </c>
    </row>
    <row r="167" spans="2:10" ht="18.95" customHeight="1" x14ac:dyDescent="0.3">
      <c r="B167" s="802"/>
      <c r="C167" s="520" t="s">
        <v>204</v>
      </c>
      <c r="D167" s="603" t="s">
        <v>284</v>
      </c>
      <c r="E167" s="459">
        <v>0.12</v>
      </c>
      <c r="F167" s="459">
        <v>0.02</v>
      </c>
      <c r="G167" s="459">
        <v>10.199999999999999</v>
      </c>
      <c r="H167" s="501">
        <v>41</v>
      </c>
      <c r="I167" s="459">
        <v>2.83</v>
      </c>
      <c r="J167" s="460">
        <v>393</v>
      </c>
    </row>
    <row r="168" spans="2:10" ht="18.95" customHeight="1" x14ac:dyDescent="0.3">
      <c r="B168" s="802"/>
      <c r="C168" s="615" t="s">
        <v>107</v>
      </c>
      <c r="D168" s="519" t="s">
        <v>23</v>
      </c>
      <c r="E168" s="459">
        <v>2.4500000000000002</v>
      </c>
      <c r="F168" s="467">
        <v>7.55</v>
      </c>
      <c r="G168" s="459">
        <v>14.62</v>
      </c>
      <c r="H168" s="468">
        <v>136</v>
      </c>
      <c r="I168" s="469">
        <v>0</v>
      </c>
      <c r="J168" s="460">
        <v>1</v>
      </c>
    </row>
    <row r="169" spans="2:10" ht="18.95" customHeight="1" x14ac:dyDescent="0.3">
      <c r="B169" s="802"/>
      <c r="C169" s="647" t="s">
        <v>206</v>
      </c>
      <c r="D169" s="603"/>
      <c r="E169" s="472">
        <f>SUM(E166:E168)</f>
        <v>7.3900000000000006</v>
      </c>
      <c r="F169" s="472">
        <f>SUM(F166:F168)</f>
        <v>12.649999999999999</v>
      </c>
      <c r="G169" s="472">
        <f>SUM(G166:G168)</f>
        <v>41.65</v>
      </c>
      <c r="H169" s="472">
        <f>SUM(H166:H168)</f>
        <v>309.39999999999998</v>
      </c>
      <c r="I169" s="472">
        <v>1.2</v>
      </c>
      <c r="J169" s="604"/>
    </row>
    <row r="170" spans="2:10" ht="18.95" customHeight="1" x14ac:dyDescent="0.3">
      <c r="B170" s="802"/>
      <c r="C170" s="618" t="s">
        <v>207</v>
      </c>
      <c r="D170" s="603"/>
      <c r="E170" s="560"/>
      <c r="F170" s="560"/>
      <c r="G170" s="560"/>
      <c r="H170" s="560"/>
      <c r="I170" s="560"/>
      <c r="J170" s="493"/>
    </row>
    <row r="171" spans="2:10" ht="27" hidden="1" customHeight="1" x14ac:dyDescent="0.3">
      <c r="B171" s="802"/>
      <c r="C171" s="609"/>
      <c r="D171" s="603"/>
      <c r="E171" s="472"/>
      <c r="F171" s="648"/>
      <c r="G171" s="472"/>
      <c r="H171" s="473"/>
      <c r="I171" s="472"/>
      <c r="J171" s="493"/>
    </row>
    <row r="172" spans="2:10" ht="20.100000000000001" customHeight="1" x14ac:dyDescent="0.3">
      <c r="B172" s="802"/>
      <c r="C172" s="525" t="s">
        <v>243</v>
      </c>
      <c r="D172" s="517">
        <v>100</v>
      </c>
      <c r="E172" s="478">
        <v>0.4</v>
      </c>
      <c r="F172" s="479">
        <v>0.4</v>
      </c>
      <c r="G172" s="480">
        <v>9.75</v>
      </c>
      <c r="H172" s="481">
        <v>44</v>
      </c>
      <c r="I172" s="479">
        <v>10</v>
      </c>
      <c r="J172" s="460">
        <v>368</v>
      </c>
    </row>
    <row r="173" spans="2:10" ht="18.95" customHeight="1" x14ac:dyDescent="0.3">
      <c r="B173" s="802"/>
      <c r="C173" s="618" t="s">
        <v>209</v>
      </c>
      <c r="D173" s="603"/>
      <c r="E173" s="482"/>
      <c r="F173" s="556"/>
      <c r="G173" s="556"/>
      <c r="H173" s="557"/>
      <c r="I173" s="557"/>
      <c r="J173" s="493"/>
    </row>
    <row r="174" spans="2:10" ht="18.95" customHeight="1" x14ac:dyDescent="0.3">
      <c r="B174" s="802"/>
      <c r="C174" s="581" t="s">
        <v>260</v>
      </c>
      <c r="D174" s="477">
        <v>60</v>
      </c>
      <c r="E174" s="463">
        <v>0.86</v>
      </c>
      <c r="F174" s="463">
        <v>3.65</v>
      </c>
      <c r="G174" s="463">
        <v>5.0199999999999996</v>
      </c>
      <c r="H174" s="467">
        <v>56.34</v>
      </c>
      <c r="I174" s="463">
        <v>5.7</v>
      </c>
      <c r="J174" s="460">
        <v>33</v>
      </c>
    </row>
    <row r="175" spans="2:10" ht="18.95" customHeight="1" x14ac:dyDescent="0.3">
      <c r="B175" s="802"/>
      <c r="C175" s="558" t="s">
        <v>163</v>
      </c>
      <c r="D175" s="477">
        <v>180</v>
      </c>
      <c r="E175" s="488">
        <v>1.51</v>
      </c>
      <c r="F175" s="459">
        <v>2.42</v>
      </c>
      <c r="G175" s="459">
        <v>8.74</v>
      </c>
      <c r="H175" s="459">
        <v>63</v>
      </c>
      <c r="I175" s="459">
        <v>4.1399999999999997</v>
      </c>
      <c r="J175" s="460">
        <v>85</v>
      </c>
    </row>
    <row r="176" spans="2:10" ht="18.95" customHeight="1" x14ac:dyDescent="0.3">
      <c r="B176" s="802"/>
      <c r="C176" s="516" t="s">
        <v>261</v>
      </c>
      <c r="D176" s="477">
        <v>160</v>
      </c>
      <c r="E176" s="463">
        <v>16</v>
      </c>
      <c r="F176" s="459">
        <v>14.78</v>
      </c>
      <c r="G176" s="459">
        <v>26.76</v>
      </c>
      <c r="H176" s="463">
        <v>304</v>
      </c>
      <c r="I176" s="463">
        <v>0.4</v>
      </c>
      <c r="J176" s="460">
        <v>304</v>
      </c>
    </row>
    <row r="177" spans="2:17" ht="18.95" customHeight="1" x14ac:dyDescent="0.3">
      <c r="B177" s="802"/>
      <c r="C177" s="525" t="s">
        <v>128</v>
      </c>
      <c r="D177" s="517">
        <v>180</v>
      </c>
      <c r="E177" s="478">
        <v>0.9</v>
      </c>
      <c r="F177" s="479">
        <v>0</v>
      </c>
      <c r="G177" s="480">
        <v>18.18</v>
      </c>
      <c r="H177" s="481">
        <v>76</v>
      </c>
      <c r="I177" s="479">
        <v>3.6</v>
      </c>
      <c r="J177" s="460">
        <v>399</v>
      </c>
    </row>
    <row r="178" spans="2:17" ht="18.95" customHeight="1" x14ac:dyDescent="0.3">
      <c r="B178" s="802"/>
      <c r="C178" s="525" t="s">
        <v>14</v>
      </c>
      <c r="D178" s="517">
        <v>20</v>
      </c>
      <c r="E178" s="459">
        <v>2.08</v>
      </c>
      <c r="F178" s="459">
        <v>0.69</v>
      </c>
      <c r="G178" s="494">
        <v>9.89</v>
      </c>
      <c r="H178" s="468">
        <v>54</v>
      </c>
      <c r="I178" s="459">
        <v>0</v>
      </c>
      <c r="J178" s="533" t="s">
        <v>214</v>
      </c>
    </row>
    <row r="179" spans="2:17" ht="18.95" customHeight="1" x14ac:dyDescent="0.3">
      <c r="B179" s="802"/>
      <c r="C179" s="534" t="s">
        <v>15</v>
      </c>
      <c r="D179" s="471">
        <v>35</v>
      </c>
      <c r="E179" s="459">
        <v>2.64</v>
      </c>
      <c r="F179" s="463">
        <v>0.48</v>
      </c>
      <c r="G179" s="459">
        <v>13.36</v>
      </c>
      <c r="H179" s="495">
        <v>69.599999999999994</v>
      </c>
      <c r="I179" s="469">
        <v>0</v>
      </c>
      <c r="J179" s="460" t="s">
        <v>224</v>
      </c>
      <c r="K179" s="649"/>
      <c r="L179" s="649"/>
      <c r="M179" s="649"/>
      <c r="N179" s="649"/>
      <c r="O179" s="649"/>
      <c r="P179" s="649"/>
      <c r="Q179" s="649"/>
    </row>
    <row r="180" spans="2:17" ht="18.95" customHeight="1" x14ac:dyDescent="0.3">
      <c r="B180" s="802"/>
      <c r="C180" s="620" t="s">
        <v>215</v>
      </c>
      <c r="D180" s="517"/>
      <c r="E180" s="472">
        <f>SUM(E177:E179)</f>
        <v>5.62</v>
      </c>
      <c r="F180" s="497">
        <f>SUM(F177:F179)</f>
        <v>1.17</v>
      </c>
      <c r="G180" s="472">
        <f>SUM(G177:G179)</f>
        <v>41.43</v>
      </c>
      <c r="H180" s="498">
        <f>SUM(H177:H179)</f>
        <v>199.6</v>
      </c>
      <c r="I180" s="472">
        <f>SUM(I177:I179)</f>
        <v>3.6</v>
      </c>
      <c r="J180" s="604"/>
    </row>
    <row r="181" spans="2:17" ht="18.95" customHeight="1" x14ac:dyDescent="0.3">
      <c r="B181" s="802"/>
      <c r="C181" s="618" t="s">
        <v>216</v>
      </c>
      <c r="D181" s="517"/>
      <c r="E181" s="560"/>
      <c r="F181" s="560"/>
      <c r="G181" s="560"/>
      <c r="H181" s="560"/>
      <c r="I181" s="560"/>
      <c r="J181" s="604"/>
    </row>
    <row r="182" spans="2:17" ht="18.95" customHeight="1" x14ac:dyDescent="0.3">
      <c r="B182" s="802"/>
      <c r="C182" s="581" t="s">
        <v>161</v>
      </c>
      <c r="D182" s="517">
        <v>50</v>
      </c>
      <c r="E182" s="650">
        <v>3.64</v>
      </c>
      <c r="F182" s="651">
        <v>6.26</v>
      </c>
      <c r="G182" s="650">
        <v>26.96</v>
      </c>
      <c r="H182" s="652">
        <v>179</v>
      </c>
      <c r="I182" s="653">
        <v>0</v>
      </c>
      <c r="J182" s="654">
        <v>469</v>
      </c>
    </row>
    <row r="183" spans="2:17" ht="18.95" customHeight="1" x14ac:dyDescent="0.3">
      <c r="B183" s="802"/>
      <c r="C183" s="550" t="s">
        <v>122</v>
      </c>
      <c r="D183" s="477">
        <v>180</v>
      </c>
      <c r="E183" s="459">
        <v>3.67</v>
      </c>
      <c r="F183" s="459">
        <v>3.19</v>
      </c>
      <c r="G183" s="459">
        <v>15.82</v>
      </c>
      <c r="H183" s="501">
        <v>107</v>
      </c>
      <c r="I183" s="459">
        <v>1.43</v>
      </c>
      <c r="J183" s="460">
        <v>397</v>
      </c>
    </row>
    <row r="184" spans="2:17" ht="18.95" customHeight="1" x14ac:dyDescent="0.3">
      <c r="B184" s="802"/>
      <c r="C184" s="655" t="s">
        <v>227</v>
      </c>
      <c r="D184" s="590"/>
      <c r="E184" s="472">
        <f>SUM(E182:E183)</f>
        <v>7.3100000000000005</v>
      </c>
      <c r="F184" s="497">
        <f>SUM(F182:F183)</f>
        <v>9.4499999999999993</v>
      </c>
      <c r="G184" s="472">
        <f>SUM(G182:G183)</f>
        <v>42.78</v>
      </c>
      <c r="H184" s="536">
        <f>SUM(H182:H183)</f>
        <v>286</v>
      </c>
      <c r="I184" s="472">
        <f>SUM(I182:I183)</f>
        <v>1.43</v>
      </c>
      <c r="J184" s="604"/>
    </row>
    <row r="185" spans="2:17" ht="18.95" customHeight="1" x14ac:dyDescent="0.3">
      <c r="B185" s="803"/>
      <c r="C185" s="625" t="s">
        <v>219</v>
      </c>
      <c r="D185" s="626"/>
      <c r="E185" s="567">
        <f>E169+E171+E180+E184</f>
        <v>20.32</v>
      </c>
      <c r="F185" s="567">
        <f>F169+F171+F180+F184</f>
        <v>23.269999999999996</v>
      </c>
      <c r="G185" s="567">
        <f>G169+G171+G180+G184</f>
        <v>125.86</v>
      </c>
      <c r="H185" s="567">
        <f>H169+H171+H180+H184</f>
        <v>795</v>
      </c>
      <c r="I185" s="567">
        <f>I169+I171+I180+I184</f>
        <v>6.2299999999999995</v>
      </c>
      <c r="J185" s="569"/>
    </row>
    <row r="186" spans="2:17" ht="18.95" customHeight="1" x14ac:dyDescent="0.3">
      <c r="B186" s="801" t="s">
        <v>262</v>
      </c>
      <c r="C186" s="656" t="s">
        <v>202</v>
      </c>
      <c r="D186" s="657"/>
      <c r="E186" s="646"/>
      <c r="F186" s="646"/>
      <c r="G186" s="646"/>
      <c r="H186" s="646"/>
      <c r="I186" s="635"/>
      <c r="J186" s="613"/>
    </row>
    <row r="187" spans="2:17" ht="18.95" customHeight="1" x14ac:dyDescent="0.3">
      <c r="B187" s="802"/>
      <c r="C187" s="636" t="s">
        <v>285</v>
      </c>
      <c r="D187" s="614" t="s">
        <v>272</v>
      </c>
      <c r="E187" s="457">
        <v>5.92</v>
      </c>
      <c r="F187" s="457">
        <v>5.93</v>
      </c>
      <c r="G187" s="457">
        <v>17.39</v>
      </c>
      <c r="H187" s="458">
        <v>148.80000000000001</v>
      </c>
      <c r="I187" s="459">
        <v>0.91</v>
      </c>
      <c r="J187" s="460">
        <v>94</v>
      </c>
    </row>
    <row r="188" spans="2:17" ht="18.95" customHeight="1" x14ac:dyDescent="0.3">
      <c r="B188" s="802"/>
      <c r="C188" s="518" t="s">
        <v>158</v>
      </c>
      <c r="D188" s="519" t="s">
        <v>286</v>
      </c>
      <c r="E188" s="459">
        <v>4.7300000000000004</v>
      </c>
      <c r="F188" s="467">
        <v>6.88</v>
      </c>
      <c r="G188" s="459">
        <v>14.56</v>
      </c>
      <c r="H188" s="468">
        <v>139</v>
      </c>
      <c r="I188" s="469">
        <v>7.0000000000000007E-2</v>
      </c>
      <c r="J188" s="460">
        <v>3</v>
      </c>
    </row>
    <row r="189" spans="2:17" ht="18.95" customHeight="1" x14ac:dyDescent="0.3">
      <c r="B189" s="802"/>
      <c r="C189" s="550" t="s">
        <v>222</v>
      </c>
      <c r="D189" s="477">
        <v>180</v>
      </c>
      <c r="E189" s="459">
        <v>0.12</v>
      </c>
      <c r="F189" s="459">
        <v>0.02</v>
      </c>
      <c r="G189" s="459">
        <v>10.199999999999999</v>
      </c>
      <c r="H189" s="501">
        <v>41</v>
      </c>
      <c r="I189" s="459">
        <v>2.83</v>
      </c>
      <c r="J189" s="493">
        <v>392</v>
      </c>
    </row>
    <row r="190" spans="2:17" ht="18.95" customHeight="1" x14ac:dyDescent="0.3">
      <c r="B190" s="802"/>
      <c r="C190" s="658" t="s">
        <v>206</v>
      </c>
      <c r="D190" s="659"/>
      <c r="E190" s="472">
        <f>SUM(E187:E189)</f>
        <v>10.77</v>
      </c>
      <c r="F190" s="536">
        <f>SUM(F187:F189)</f>
        <v>12.829999999999998</v>
      </c>
      <c r="G190" s="472">
        <f>SUM(G187:G189)</f>
        <v>42.150000000000006</v>
      </c>
      <c r="H190" s="536">
        <f>SUM(H187:H189)</f>
        <v>328.8</v>
      </c>
      <c r="I190" s="497">
        <f>SUM(I187:I189)</f>
        <v>3.81</v>
      </c>
      <c r="J190" s="604"/>
    </row>
    <row r="191" spans="2:17" ht="18.95" customHeight="1" x14ac:dyDescent="0.3">
      <c r="B191" s="802"/>
      <c r="C191" s="553" t="s">
        <v>207</v>
      </c>
      <c r="D191" s="477"/>
      <c r="E191" s="560"/>
      <c r="F191" s="560"/>
      <c r="G191" s="560"/>
      <c r="H191" s="560"/>
      <c r="I191" s="560"/>
      <c r="J191" s="604"/>
    </row>
    <row r="192" spans="2:17" ht="18.95" customHeight="1" x14ac:dyDescent="0.3">
      <c r="B192" s="802"/>
      <c r="C192" s="520" t="s">
        <v>287</v>
      </c>
      <c r="D192" s="517">
        <v>150</v>
      </c>
      <c r="E192" s="459">
        <v>4.3499999999999996</v>
      </c>
      <c r="F192" s="459">
        <v>3.75</v>
      </c>
      <c r="G192" s="459">
        <v>6</v>
      </c>
      <c r="H192" s="501">
        <v>75</v>
      </c>
      <c r="I192" s="459">
        <v>1.05</v>
      </c>
      <c r="J192" s="460">
        <v>401</v>
      </c>
    </row>
    <row r="193" spans="2:10" ht="0.75" customHeight="1" x14ac:dyDescent="0.3">
      <c r="B193" s="802"/>
      <c r="C193" s="660"/>
      <c r="D193" s="477"/>
      <c r="E193" s="560"/>
      <c r="F193" s="560"/>
      <c r="G193" s="560"/>
      <c r="H193" s="560"/>
      <c r="I193" s="560"/>
      <c r="J193" s="604"/>
    </row>
    <row r="194" spans="2:10" ht="18.95" customHeight="1" x14ac:dyDescent="0.3">
      <c r="B194" s="802"/>
      <c r="C194" s="553" t="s">
        <v>209</v>
      </c>
      <c r="D194" s="477"/>
      <c r="E194" s="556"/>
      <c r="F194" s="557"/>
      <c r="G194" s="556"/>
      <c r="H194" s="661"/>
      <c r="I194" s="556"/>
      <c r="J194" s="604"/>
    </row>
    <row r="195" spans="2:10" ht="18.95" customHeight="1" x14ac:dyDescent="0.3">
      <c r="B195" s="802"/>
      <c r="C195" s="484" t="s">
        <v>223</v>
      </c>
      <c r="D195" s="471">
        <v>30</v>
      </c>
      <c r="E195" s="485">
        <v>0.4</v>
      </c>
      <c r="F195" s="485">
        <v>0.05</v>
      </c>
      <c r="G195" s="485">
        <v>0.85</v>
      </c>
      <c r="H195" s="485">
        <v>5</v>
      </c>
      <c r="I195" s="485">
        <v>1.75</v>
      </c>
      <c r="J195" s="486" t="s">
        <v>224</v>
      </c>
    </row>
    <row r="196" spans="2:10" ht="18.95" customHeight="1" x14ac:dyDescent="0.3">
      <c r="B196" s="802"/>
      <c r="C196" s="489" t="s">
        <v>244</v>
      </c>
      <c r="D196" s="471">
        <v>180</v>
      </c>
      <c r="E196" s="488">
        <v>1.3</v>
      </c>
      <c r="F196" s="488">
        <v>3.54</v>
      </c>
      <c r="G196" s="488">
        <v>9.17</v>
      </c>
      <c r="H196" s="488">
        <v>73.8</v>
      </c>
      <c r="I196" s="488">
        <v>7.4</v>
      </c>
      <c r="J196" s="486">
        <v>57</v>
      </c>
    </row>
    <row r="197" spans="2:10" ht="18.95" customHeight="1" x14ac:dyDescent="0.3">
      <c r="B197" s="802"/>
      <c r="C197" s="588" t="s">
        <v>264</v>
      </c>
      <c r="D197" s="490" t="s">
        <v>274</v>
      </c>
      <c r="E197" s="459">
        <v>5.68</v>
      </c>
      <c r="F197" s="459">
        <v>4.3600000000000003</v>
      </c>
      <c r="G197" s="459">
        <v>27.25</v>
      </c>
      <c r="H197" s="491">
        <v>171</v>
      </c>
      <c r="I197" s="467">
        <v>0</v>
      </c>
      <c r="J197" s="460">
        <v>205</v>
      </c>
    </row>
    <row r="198" spans="2:10" ht="18.95" customHeight="1" x14ac:dyDescent="0.3">
      <c r="B198" s="802"/>
      <c r="C198" s="662" t="s">
        <v>155</v>
      </c>
      <c r="D198" s="603" t="s">
        <v>169</v>
      </c>
      <c r="E198" s="459">
        <v>12.89</v>
      </c>
      <c r="F198" s="459">
        <v>10.17</v>
      </c>
      <c r="G198" s="459">
        <v>3.27</v>
      </c>
      <c r="H198" s="468">
        <v>156.25</v>
      </c>
      <c r="I198" s="459">
        <v>156.25</v>
      </c>
      <c r="J198" s="460">
        <v>277</v>
      </c>
    </row>
    <row r="199" spans="2:10" ht="18.95" customHeight="1" x14ac:dyDescent="0.3">
      <c r="B199" s="802"/>
      <c r="C199" s="718" t="s">
        <v>156</v>
      </c>
      <c r="D199" s="603" t="s">
        <v>281</v>
      </c>
      <c r="E199" s="479">
        <v>3.11</v>
      </c>
      <c r="F199" s="719">
        <v>1.03</v>
      </c>
      <c r="G199" s="479">
        <v>14.84</v>
      </c>
      <c r="H199" s="481">
        <v>81</v>
      </c>
      <c r="I199" s="479">
        <v>0</v>
      </c>
      <c r="J199" s="460">
        <v>228</v>
      </c>
    </row>
    <row r="200" spans="2:10" ht="18.95" customHeight="1" x14ac:dyDescent="0.3">
      <c r="B200" s="802"/>
      <c r="C200" s="558" t="s">
        <v>14</v>
      </c>
      <c r="D200" s="471">
        <v>20</v>
      </c>
      <c r="E200" s="459">
        <v>2.08</v>
      </c>
      <c r="F200" s="459">
        <v>0.69</v>
      </c>
      <c r="G200" s="494">
        <v>9.89</v>
      </c>
      <c r="H200" s="468">
        <v>54</v>
      </c>
      <c r="I200" s="459">
        <v>0</v>
      </c>
      <c r="J200" s="460" t="s">
        <v>214</v>
      </c>
    </row>
    <row r="201" spans="2:10" ht="18.95" customHeight="1" x14ac:dyDescent="0.3">
      <c r="B201" s="802"/>
      <c r="C201" s="534" t="s">
        <v>15</v>
      </c>
      <c r="D201" s="471">
        <v>35</v>
      </c>
      <c r="E201" s="459">
        <v>2.64</v>
      </c>
      <c r="F201" s="463">
        <v>0.48</v>
      </c>
      <c r="G201" s="459">
        <v>13.36</v>
      </c>
      <c r="H201" s="495">
        <v>69.599999999999994</v>
      </c>
      <c r="I201" s="469">
        <v>0</v>
      </c>
      <c r="J201" s="460" t="s">
        <v>224</v>
      </c>
    </row>
    <row r="202" spans="2:10" ht="18.95" customHeight="1" x14ac:dyDescent="0.3">
      <c r="B202" s="802"/>
      <c r="C202" s="663" t="s">
        <v>215</v>
      </c>
      <c r="D202" s="477"/>
      <c r="E202" s="472">
        <f>SUM(E196:E201)</f>
        <v>27.700000000000003</v>
      </c>
      <c r="F202" s="497">
        <f>SUM(F196:F201)</f>
        <v>20.270000000000003</v>
      </c>
      <c r="G202" s="472">
        <f>SUM(G196:G201)</f>
        <v>77.78</v>
      </c>
      <c r="H202" s="498">
        <f>SUM(H196:H201)</f>
        <v>605.65</v>
      </c>
      <c r="I202" s="472">
        <f>SUM(I196:I201)</f>
        <v>163.65</v>
      </c>
      <c r="J202" s="604"/>
    </row>
    <row r="203" spans="2:10" ht="18.95" customHeight="1" x14ac:dyDescent="0.3">
      <c r="B203" s="802"/>
      <c r="C203" s="553" t="s">
        <v>216</v>
      </c>
      <c r="D203" s="477"/>
      <c r="E203" s="560"/>
      <c r="F203" s="560"/>
      <c r="G203" s="560"/>
      <c r="H203" s="560"/>
      <c r="I203" s="560"/>
      <c r="J203" s="604"/>
    </row>
    <row r="204" spans="2:10" ht="18.95" customHeight="1" x14ac:dyDescent="0.3">
      <c r="B204" s="802"/>
      <c r="C204" s="537" t="s">
        <v>226</v>
      </c>
      <c r="D204" s="517" t="s">
        <v>275</v>
      </c>
      <c r="E204" s="463">
        <v>17.760000000000002</v>
      </c>
      <c r="F204" s="463">
        <v>12.1</v>
      </c>
      <c r="G204" s="463">
        <v>18.38</v>
      </c>
      <c r="H204" s="463">
        <v>254</v>
      </c>
      <c r="I204" s="463">
        <v>0.24</v>
      </c>
      <c r="J204" s="460">
        <v>237</v>
      </c>
    </row>
    <row r="205" spans="2:10" ht="18.95" customHeight="1" x14ac:dyDescent="0.3">
      <c r="B205" s="802"/>
      <c r="C205" s="520" t="s">
        <v>222</v>
      </c>
      <c r="D205" s="517">
        <v>180</v>
      </c>
      <c r="E205" s="459">
        <v>0.12</v>
      </c>
      <c r="F205" s="459">
        <v>0.02</v>
      </c>
      <c r="G205" s="459">
        <v>10.199999999999999</v>
      </c>
      <c r="H205" s="501">
        <v>41</v>
      </c>
      <c r="I205" s="459">
        <v>2.83</v>
      </c>
      <c r="J205" s="460">
        <v>392</v>
      </c>
    </row>
    <row r="206" spans="2:10" ht="18.75" customHeight="1" x14ac:dyDescent="0.3">
      <c r="B206" s="802"/>
      <c r="C206" s="664" t="s">
        <v>227</v>
      </c>
      <c r="D206" s="641"/>
      <c r="E206" s="472">
        <f>SUM(E204:E205)</f>
        <v>17.880000000000003</v>
      </c>
      <c r="F206" s="472">
        <f>SUM(F204:F205)</f>
        <v>12.12</v>
      </c>
      <c r="G206" s="472">
        <f>SUM(G204:G205)</f>
        <v>28.58</v>
      </c>
      <c r="H206" s="665">
        <f>SUM(H204:H205)</f>
        <v>295</v>
      </c>
      <c r="I206" s="472">
        <f>SUM(I204:I205)</f>
        <v>3.0700000000000003</v>
      </c>
      <c r="J206" s="604"/>
    </row>
    <row r="207" spans="2:10" ht="18.95" customHeight="1" x14ac:dyDescent="0.3">
      <c r="B207" s="803"/>
      <c r="C207" s="565" t="s">
        <v>219</v>
      </c>
      <c r="D207" s="642"/>
      <c r="E207" s="567">
        <f>E190+E192+E202+E206</f>
        <v>60.7</v>
      </c>
      <c r="F207" s="567">
        <f>F190+F192+F202+F206</f>
        <v>48.97</v>
      </c>
      <c r="G207" s="567">
        <f>G190+G192+G202+G206</f>
        <v>154.51</v>
      </c>
      <c r="H207" s="567">
        <f>H190+H192+H202+H206</f>
        <v>1304.45</v>
      </c>
      <c r="I207" s="567">
        <f>I190+I192+I202+I206</f>
        <v>171.58</v>
      </c>
      <c r="J207" s="569"/>
    </row>
    <row r="208" spans="2:10" ht="18.95" customHeight="1" x14ac:dyDescent="0.3">
      <c r="B208" s="666"/>
      <c r="C208" s="667"/>
      <c r="D208" s="629"/>
      <c r="E208" s="631"/>
      <c r="F208" s="631"/>
      <c r="G208" s="631"/>
      <c r="H208" s="631"/>
      <c r="I208" s="631"/>
      <c r="J208" s="633"/>
    </row>
    <row r="209" spans="2:10" ht="18.95" customHeight="1" x14ac:dyDescent="0.3">
      <c r="B209" s="801" t="s">
        <v>265</v>
      </c>
      <c r="C209" s="510" t="s">
        <v>202</v>
      </c>
      <c r="D209" s="657"/>
      <c r="E209" s="646"/>
      <c r="F209" s="646"/>
      <c r="G209" s="646"/>
      <c r="H209" s="646"/>
      <c r="I209" s="635"/>
      <c r="J209" s="515"/>
    </row>
    <row r="210" spans="2:10" ht="18.95" customHeight="1" x14ac:dyDescent="0.3">
      <c r="B210" s="802"/>
      <c r="C210" s="520" t="s">
        <v>266</v>
      </c>
      <c r="D210" s="603" t="s">
        <v>253</v>
      </c>
      <c r="E210" s="488">
        <v>8.52</v>
      </c>
      <c r="F210" s="488">
        <v>11.69</v>
      </c>
      <c r="G210" s="488">
        <v>5.05</v>
      </c>
      <c r="H210" s="488">
        <v>160</v>
      </c>
      <c r="I210" s="488">
        <v>0.28000000000000003</v>
      </c>
      <c r="J210" s="486">
        <v>228</v>
      </c>
    </row>
    <row r="211" spans="2:10" ht="18.95" customHeight="1" x14ac:dyDescent="0.3">
      <c r="B211" s="802"/>
      <c r="C211" s="520" t="s">
        <v>204</v>
      </c>
      <c r="D211" s="603" t="s">
        <v>284</v>
      </c>
      <c r="E211" s="459">
        <v>0.12</v>
      </c>
      <c r="F211" s="459">
        <v>0.02</v>
      </c>
      <c r="G211" s="459">
        <v>10.199999999999999</v>
      </c>
      <c r="H211" s="501">
        <v>41</v>
      </c>
      <c r="I211" s="459">
        <v>2.83</v>
      </c>
      <c r="J211" s="460">
        <v>393</v>
      </c>
    </row>
    <row r="212" spans="2:10" ht="18.95" customHeight="1" x14ac:dyDescent="0.3">
      <c r="B212" s="802"/>
      <c r="C212" s="615" t="s">
        <v>107</v>
      </c>
      <c r="D212" s="519" t="s">
        <v>23</v>
      </c>
      <c r="E212" s="459">
        <v>2.4500000000000002</v>
      </c>
      <c r="F212" s="467">
        <v>7.55</v>
      </c>
      <c r="G212" s="459">
        <v>14.62</v>
      </c>
      <c r="H212" s="468">
        <v>136</v>
      </c>
      <c r="I212" s="469">
        <v>0</v>
      </c>
      <c r="J212" s="460">
        <v>1</v>
      </c>
    </row>
    <row r="213" spans="2:10" ht="18.95" customHeight="1" x14ac:dyDescent="0.3">
      <c r="B213" s="802"/>
      <c r="C213" s="668" t="s">
        <v>206</v>
      </c>
      <c r="D213" s="477"/>
      <c r="E213" s="472">
        <f>SUM(E210:E212)</f>
        <v>11.09</v>
      </c>
      <c r="F213" s="472">
        <f>SUM(F210:F212)</f>
        <v>19.259999999999998</v>
      </c>
      <c r="G213" s="472">
        <f>SUM(G210:G212)</f>
        <v>29.869999999999997</v>
      </c>
      <c r="H213" s="472">
        <f>SUM(H210:H212)</f>
        <v>337</v>
      </c>
      <c r="I213" s="472">
        <f>SUM(I210:I212)</f>
        <v>3.1100000000000003</v>
      </c>
      <c r="J213" s="604"/>
    </row>
    <row r="214" spans="2:10" ht="18.95" customHeight="1" x14ac:dyDescent="0.3">
      <c r="B214" s="802"/>
      <c r="C214" s="522" t="s">
        <v>207</v>
      </c>
      <c r="D214" s="477"/>
      <c r="E214" s="560"/>
      <c r="F214" s="560"/>
      <c r="G214" s="560"/>
      <c r="H214" s="560"/>
      <c r="I214" s="560"/>
      <c r="J214" s="604"/>
    </row>
    <row r="215" spans="2:10" ht="18.95" customHeight="1" x14ac:dyDescent="0.3">
      <c r="B215" s="802"/>
      <c r="C215" s="525" t="s">
        <v>128</v>
      </c>
      <c r="D215" s="517">
        <v>130</v>
      </c>
      <c r="E215" s="478">
        <v>0.75</v>
      </c>
      <c r="F215" s="479">
        <v>0</v>
      </c>
      <c r="G215" s="480">
        <v>15.15</v>
      </c>
      <c r="H215" s="481">
        <v>64</v>
      </c>
      <c r="I215" s="479">
        <v>3</v>
      </c>
      <c r="J215" s="460">
        <v>399</v>
      </c>
    </row>
    <row r="216" spans="2:10" ht="18.95" customHeight="1" x14ac:dyDescent="0.3">
      <c r="B216" s="802"/>
      <c r="C216" s="522" t="s">
        <v>209</v>
      </c>
      <c r="D216" s="477"/>
      <c r="E216" s="459"/>
      <c r="F216" s="459"/>
      <c r="G216" s="459"/>
      <c r="H216" s="492"/>
      <c r="I216" s="560"/>
      <c r="J216" s="604"/>
    </row>
    <row r="217" spans="2:10" ht="18.95" customHeight="1" x14ac:dyDescent="0.3">
      <c r="B217" s="802"/>
      <c r="C217" s="529" t="s">
        <v>267</v>
      </c>
      <c r="D217" s="477">
        <v>180</v>
      </c>
      <c r="E217" s="459">
        <v>2.14</v>
      </c>
      <c r="F217" s="459">
        <v>2.2400000000000002</v>
      </c>
      <c r="G217" s="459">
        <v>13.71</v>
      </c>
      <c r="H217" s="492">
        <v>83.6</v>
      </c>
      <c r="I217" s="459">
        <v>6.6</v>
      </c>
      <c r="J217" s="460">
        <v>80</v>
      </c>
    </row>
    <row r="218" spans="2:10" ht="18.95" customHeight="1" x14ac:dyDescent="0.3">
      <c r="B218" s="802"/>
      <c r="C218" s="529" t="s">
        <v>11</v>
      </c>
      <c r="D218" s="477">
        <v>80</v>
      </c>
      <c r="E218" s="459">
        <v>7.93</v>
      </c>
      <c r="F218" s="459">
        <v>4.55</v>
      </c>
      <c r="G218" s="459">
        <v>2.2000000000000002</v>
      </c>
      <c r="H218" s="492">
        <v>81</v>
      </c>
      <c r="I218" s="459">
        <v>1.8</v>
      </c>
      <c r="J218" s="460">
        <v>247</v>
      </c>
    </row>
    <row r="219" spans="2:10" ht="18.95" customHeight="1" x14ac:dyDescent="0.3">
      <c r="B219" s="802"/>
      <c r="C219" s="583" t="s">
        <v>239</v>
      </c>
      <c r="D219" s="584">
        <v>140</v>
      </c>
      <c r="E219" s="459">
        <v>2.86</v>
      </c>
      <c r="F219" s="459">
        <v>4.4800000000000004</v>
      </c>
      <c r="G219" s="459">
        <v>19.07</v>
      </c>
      <c r="H219" s="491">
        <v>128.1</v>
      </c>
      <c r="I219" s="467">
        <v>16.95</v>
      </c>
      <c r="J219" s="460">
        <v>321</v>
      </c>
    </row>
    <row r="220" spans="2:10" ht="18.95" customHeight="1" x14ac:dyDescent="0.3">
      <c r="B220" s="802"/>
      <c r="C220" s="550" t="s">
        <v>222</v>
      </c>
      <c r="D220" s="477">
        <v>180</v>
      </c>
      <c r="E220" s="459">
        <v>0.12</v>
      </c>
      <c r="F220" s="459">
        <v>0.02</v>
      </c>
      <c r="G220" s="459">
        <v>10.199999999999999</v>
      </c>
      <c r="H220" s="501">
        <v>41</v>
      </c>
      <c r="I220" s="459">
        <v>2.83</v>
      </c>
      <c r="J220" s="493">
        <v>392</v>
      </c>
    </row>
    <row r="221" spans="2:10" ht="18.95" customHeight="1" x14ac:dyDescent="0.3">
      <c r="B221" s="802"/>
      <c r="C221" s="558" t="s">
        <v>14</v>
      </c>
      <c r="D221" s="477">
        <v>20</v>
      </c>
      <c r="E221" s="459">
        <v>2.08</v>
      </c>
      <c r="F221" s="459">
        <v>0.69</v>
      </c>
      <c r="G221" s="494">
        <v>9.89</v>
      </c>
      <c r="H221" s="468">
        <v>54</v>
      </c>
      <c r="I221" s="469">
        <v>0</v>
      </c>
      <c r="J221" s="460" t="s">
        <v>214</v>
      </c>
    </row>
    <row r="222" spans="2:10" ht="18.95" customHeight="1" x14ac:dyDescent="0.3">
      <c r="B222" s="802"/>
      <c r="C222" s="534" t="s">
        <v>15</v>
      </c>
      <c r="D222" s="471">
        <v>35</v>
      </c>
      <c r="E222" s="459">
        <v>2.64</v>
      </c>
      <c r="F222" s="463">
        <v>0.48</v>
      </c>
      <c r="G222" s="459">
        <v>13.36</v>
      </c>
      <c r="H222" s="495">
        <v>69.599999999999994</v>
      </c>
      <c r="I222" s="469">
        <v>0</v>
      </c>
      <c r="J222" s="460" t="s">
        <v>224</v>
      </c>
    </row>
    <row r="223" spans="2:10" ht="18" customHeight="1" x14ac:dyDescent="0.3">
      <c r="B223" s="802"/>
      <c r="C223" s="669" t="s">
        <v>215</v>
      </c>
      <c r="D223" s="477"/>
      <c r="E223" s="472">
        <f>SUM(E219:E222)</f>
        <v>7.7000000000000011</v>
      </c>
      <c r="F223" s="536">
        <f>SUM(F219:F222)</f>
        <v>5.67</v>
      </c>
      <c r="G223" s="472">
        <f>SUM(G219:G222)</f>
        <v>52.519999999999996</v>
      </c>
      <c r="H223" s="498">
        <f>SUM(H219:H222)</f>
        <v>292.7</v>
      </c>
      <c r="I223" s="472">
        <f>SUM(I219:I222)</f>
        <v>19.78</v>
      </c>
      <c r="J223" s="493"/>
    </row>
    <row r="224" spans="2:10" ht="19.7" customHeight="1" x14ac:dyDescent="0.3">
      <c r="B224" s="802"/>
      <c r="C224" s="522" t="s">
        <v>216</v>
      </c>
      <c r="D224" s="477"/>
      <c r="E224" s="560"/>
      <c r="F224" s="560"/>
      <c r="G224" s="560"/>
      <c r="H224" s="560"/>
      <c r="I224" s="560"/>
      <c r="J224" s="604"/>
    </row>
    <row r="225" spans="2:10" ht="20.100000000000001" customHeight="1" x14ac:dyDescent="0.3">
      <c r="B225" s="802"/>
      <c r="C225" s="561" t="s">
        <v>233</v>
      </c>
      <c r="D225" s="562" t="s">
        <v>257</v>
      </c>
      <c r="E225" s="459">
        <v>3.75</v>
      </c>
      <c r="F225" s="459">
        <v>5.9</v>
      </c>
      <c r="G225" s="459">
        <v>37.42</v>
      </c>
      <c r="H225" s="491">
        <v>208.55</v>
      </c>
      <c r="I225" s="469">
        <v>0</v>
      </c>
      <c r="J225" s="460" t="s">
        <v>214</v>
      </c>
    </row>
    <row r="226" spans="2:10" ht="22.5" customHeight="1" x14ac:dyDescent="0.3">
      <c r="B226" s="802"/>
      <c r="C226" s="520" t="s">
        <v>217</v>
      </c>
      <c r="D226" s="517">
        <v>180</v>
      </c>
      <c r="E226" s="459">
        <v>5.22</v>
      </c>
      <c r="F226" s="459">
        <v>4.5</v>
      </c>
      <c r="G226" s="459">
        <v>7.2</v>
      </c>
      <c r="H226" s="501">
        <v>90</v>
      </c>
      <c r="I226" s="459">
        <v>1.26</v>
      </c>
      <c r="J226" s="460">
        <v>401</v>
      </c>
    </row>
    <row r="227" spans="2:10" ht="24" customHeight="1" x14ac:dyDescent="0.3">
      <c r="B227" s="802"/>
      <c r="C227" s="670" t="s">
        <v>227</v>
      </c>
      <c r="D227" s="671"/>
      <c r="E227" s="672">
        <f>SUM(E225:E226)</f>
        <v>8.9699999999999989</v>
      </c>
      <c r="F227" s="672">
        <f>SUM(F225:F226)</f>
        <v>10.4</v>
      </c>
      <c r="G227" s="672">
        <f>SUM(G225:G226)</f>
        <v>44.620000000000005</v>
      </c>
      <c r="H227" s="673">
        <f>SUM(H225:H226)</f>
        <v>298.55</v>
      </c>
      <c r="I227" s="672">
        <f>SUM(I225:I226)</f>
        <v>1.26</v>
      </c>
      <c r="J227" s="604"/>
    </row>
    <row r="228" spans="2:10" ht="23.25" customHeight="1" x14ac:dyDescent="0.3">
      <c r="B228" s="803"/>
      <c r="C228" s="591" t="s">
        <v>219</v>
      </c>
      <c r="D228" s="674"/>
      <c r="E228" s="675">
        <f>E213+E215+E223+E227</f>
        <v>28.509999999999998</v>
      </c>
      <c r="F228" s="675">
        <f>F213+F215+F223+F227</f>
        <v>35.33</v>
      </c>
      <c r="G228" s="675">
        <f>G213+G215+G223+G227</f>
        <v>142.16</v>
      </c>
      <c r="H228" s="676">
        <f>H213+H215+H223+H227</f>
        <v>992.25</v>
      </c>
      <c r="I228" s="675">
        <f>I213+I215+I223+I227</f>
        <v>27.150000000000002</v>
      </c>
      <c r="J228" s="677"/>
    </row>
    <row r="229" spans="2:10" ht="19.5" customHeight="1" x14ac:dyDescent="0.3">
      <c r="B229" s="678"/>
      <c r="C229" s="628"/>
      <c r="D229" s="679"/>
      <c r="E229" s="680">
        <f>E32+E53+E73+E97+E120+E142+E163+E185+E207+E228</f>
        <v>417.01</v>
      </c>
      <c r="F229" s="680">
        <f>F32+F53+F73+F97+F120+F142+F163+F185+F207+F228</f>
        <v>409.11599999999993</v>
      </c>
      <c r="G229" s="680">
        <f>G32+G53+G73+G97+G120+G142+G163+G185+G207+G228</f>
        <v>1628.31</v>
      </c>
      <c r="H229" s="681">
        <f>H32+H53+H73+H97+H120+H142+H163+H185+H207+H228</f>
        <v>11696.960000000001</v>
      </c>
      <c r="I229" s="680">
        <f>I32+I53+I73+I97+I120+I142+I163+I185+I207+I228</f>
        <v>603.1</v>
      </c>
      <c r="J229" s="682"/>
    </row>
    <row r="230" spans="2:10" ht="21" customHeight="1" x14ac:dyDescent="0.3">
      <c r="B230" s="683"/>
      <c r="C230" s="684" t="s">
        <v>269</v>
      </c>
      <c r="D230" s="685"/>
      <c r="E230" s="686">
        <v>45.92</v>
      </c>
      <c r="F230" s="686">
        <v>40.700000000000003</v>
      </c>
      <c r="G230" s="687">
        <v>189.12</v>
      </c>
      <c r="H230" s="687">
        <v>1255.33</v>
      </c>
      <c r="I230" s="687">
        <v>48.99</v>
      </c>
      <c r="J230" s="688"/>
    </row>
    <row r="232" spans="2:10" ht="15" customHeight="1" x14ac:dyDescent="0.3">
      <c r="C232" s="436" t="s">
        <v>270</v>
      </c>
    </row>
    <row r="250" spans="2:15" ht="18.75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 ht="18.75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 ht="18.75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 ht="18.75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 ht="18.75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 ht="18.75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 ht="18.75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 ht="18.75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</sheetData>
  <mergeCells count="22">
    <mergeCell ref="B209:B228"/>
    <mergeCell ref="B186:B207"/>
    <mergeCell ref="B165:B185"/>
    <mergeCell ref="B143:B163"/>
    <mergeCell ref="B54:B73"/>
    <mergeCell ref="B122:B142"/>
    <mergeCell ref="B77:B97"/>
    <mergeCell ref="B100:B120"/>
    <mergeCell ref="B76:J76"/>
    <mergeCell ref="B99:J99"/>
    <mergeCell ref="B121:J121"/>
    <mergeCell ref="D10:D11"/>
    <mergeCell ref="B164:J164"/>
    <mergeCell ref="C10:C11"/>
    <mergeCell ref="B12:B32"/>
    <mergeCell ref="B34:B53"/>
    <mergeCell ref="B10:B11"/>
    <mergeCell ref="B33:J33"/>
    <mergeCell ref="I10:I11"/>
    <mergeCell ref="H10:H11"/>
    <mergeCell ref="E10:G10"/>
    <mergeCell ref="C74:J74"/>
  </mergeCells>
  <pageMargins left="0.19999998807907099" right="0.19999998807907099" top="0.19999998807907099" bottom="0.29062497615814198" header="0.50999999046325695" footer="0.19999998807907099"/>
  <pageSetup paperSize="9" scale="62" orientation="landscape"/>
  <headerFooter>
    <oddFooter>&amp;C&amp;10&amp;"Arial,Regular"Страница &amp;P&amp;12&amp;"-,Regular"</oddFooter>
  </headerFooter>
  <rowBreaks count="3" manualBreakCount="3">
    <brk id="53" max="16383" man="1"/>
    <brk id="98" max="16383" man="1"/>
    <brk id="1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M71"/>
  <sheetViews>
    <sheetView workbookViewId="0">
      <pane xSplit="2" topLeftCell="BG1" activePane="topRight" state="frozen"/>
      <selection pane="topRight" activeCell="BI22" sqref="BI22"/>
    </sheetView>
  </sheetViews>
  <sheetFormatPr defaultColWidth="11.28515625" defaultRowHeight="12.75" customHeight="1" x14ac:dyDescent="0.2"/>
  <cols>
    <col min="1" max="1" width="20.42578125" customWidth="1"/>
    <col min="2" max="2" width="36.85546875" customWidth="1"/>
    <col min="3" max="3" width="14.28515625" customWidth="1"/>
    <col min="4" max="4" width="13.140625" customWidth="1"/>
    <col min="5" max="8" width="11.28515625" customWidth="1"/>
    <col min="9" max="13" width="13.42578125" customWidth="1"/>
    <col min="14" max="14" width="12.42578125" customWidth="1"/>
    <col min="15" max="15" width="11.28515625" customWidth="1"/>
    <col min="16" max="16" width="13.42578125" customWidth="1"/>
    <col min="17" max="18" width="14.28515625" customWidth="1"/>
    <col min="19" max="19" width="13.140625" customWidth="1"/>
    <col min="20" max="20" width="12.5703125" customWidth="1"/>
    <col min="21" max="21" width="13.140625" customWidth="1"/>
    <col min="22" max="22" width="12.42578125" customWidth="1"/>
    <col min="23" max="23" width="11.28515625" customWidth="1"/>
    <col min="24" max="25" width="12.42578125" customWidth="1"/>
    <col min="26" max="26" width="11.28515625" customWidth="1"/>
    <col min="27" max="27" width="12.42578125" customWidth="1"/>
    <col min="28" max="28" width="12.5703125" customWidth="1"/>
    <col min="29" max="29" width="11.28515625" customWidth="1"/>
    <col min="30" max="30" width="12.5703125" customWidth="1"/>
    <col min="31" max="31" width="14.5703125" customWidth="1"/>
    <col min="32" max="37" width="11.28515625" customWidth="1"/>
    <col min="38" max="38" width="12.85546875" customWidth="1"/>
    <col min="39" max="39" width="13.42578125" customWidth="1"/>
    <col min="40" max="40" width="13.28515625" customWidth="1"/>
    <col min="41" max="41" width="12.42578125" customWidth="1"/>
    <col min="42" max="42" width="13.140625" customWidth="1"/>
    <col min="43" max="43" width="13.28515625" customWidth="1"/>
    <col min="44" max="44" width="14.140625" customWidth="1"/>
    <col min="45" max="45" width="11.28515625" customWidth="1"/>
    <col min="46" max="46" width="15" customWidth="1"/>
    <col min="47" max="53" width="11.28515625" customWidth="1"/>
    <col min="54" max="54" width="14.42578125" customWidth="1"/>
    <col min="55" max="55" width="15" customWidth="1"/>
    <col min="56" max="56" width="11" customWidth="1"/>
    <col min="57" max="58" width="13.140625" customWidth="1"/>
    <col min="59" max="59" width="12.7109375" customWidth="1"/>
    <col min="60" max="60" width="11.7109375" customWidth="1"/>
    <col min="61" max="61" width="12.7109375" customWidth="1"/>
    <col min="62" max="62" width="13.42578125" customWidth="1"/>
    <col min="63" max="64" width="12.7109375" customWidth="1"/>
    <col min="65" max="65" width="12.28515625" customWidth="1"/>
    <col min="66" max="66" width="12.85546875" customWidth="1"/>
    <col min="67" max="68" width="11.28515625" customWidth="1"/>
    <col min="69" max="70" width="13.28515625" customWidth="1"/>
    <col min="71" max="71" width="16" customWidth="1"/>
    <col min="72" max="73" width="11.28515625" customWidth="1"/>
    <col min="74" max="74" width="12.140625" customWidth="1"/>
    <col min="75" max="75" width="13" customWidth="1"/>
    <col min="76" max="76" width="12.140625" customWidth="1"/>
    <col min="77" max="77" width="13" customWidth="1"/>
    <col min="78" max="78" width="12.5703125" customWidth="1"/>
    <col min="79" max="79" width="13.28515625" customWidth="1"/>
    <col min="80" max="80" width="12.5703125" customWidth="1"/>
    <col min="81" max="81" width="13.28515625" customWidth="1"/>
    <col min="82" max="82" width="13.85546875" customWidth="1"/>
    <col min="83" max="85" width="13.7109375" customWidth="1"/>
    <col min="86" max="86" width="10" customWidth="1"/>
    <col min="87" max="88" width="12.7109375" customWidth="1"/>
    <col min="89" max="89" width="13" customWidth="1"/>
    <col min="90" max="90" width="13.28515625" customWidth="1"/>
    <col min="91" max="91" width="12.7109375" customWidth="1"/>
    <col min="92" max="93" width="12.5703125" customWidth="1"/>
    <col min="94" max="94" width="11.28515625" customWidth="1"/>
    <col min="95" max="96" width="12.7109375" customWidth="1"/>
    <col min="97" max="97" width="11.85546875" customWidth="1"/>
    <col min="98" max="99" width="11.28515625" customWidth="1"/>
    <col min="100" max="100" width="13" customWidth="1"/>
    <col min="101" max="103" width="11.28515625" customWidth="1"/>
    <col min="104" max="104" width="12.5703125" customWidth="1"/>
    <col min="105" max="105" width="13.140625" customWidth="1"/>
    <col min="106" max="106" width="12.85546875" customWidth="1"/>
    <col min="107" max="108" width="11.28515625" customWidth="1"/>
    <col min="109" max="109" width="14" customWidth="1"/>
    <col min="110" max="110" width="12.7109375" customWidth="1"/>
    <col min="111" max="111" width="13.42578125" customWidth="1"/>
    <col min="112" max="112" width="12.7109375" customWidth="1"/>
    <col min="113" max="113" width="11.7109375" customWidth="1"/>
    <col min="114" max="115" width="12.28515625" customWidth="1"/>
    <col min="116" max="117" width="11.28515625" customWidth="1"/>
    <col min="118" max="118" width="13.85546875" customWidth="1"/>
    <col min="119" max="122" width="11.28515625" customWidth="1"/>
    <col min="123" max="123" width="11.28515625" hidden="1" customWidth="1"/>
    <col min="124" max="124" width="15" customWidth="1"/>
    <col min="125" max="125" width="11.28515625" customWidth="1"/>
    <col min="126" max="126" width="12.7109375" customWidth="1"/>
    <col min="127" max="127" width="10.7109375" customWidth="1"/>
    <col min="128" max="128" width="11.140625" customWidth="1"/>
    <col min="129" max="129" width="12.5703125" customWidth="1"/>
    <col min="130" max="130" width="11.28515625" customWidth="1"/>
    <col min="131" max="131" width="14.28515625" customWidth="1"/>
    <col min="132" max="132" width="16.140625" customWidth="1"/>
    <col min="133" max="133" width="14.42578125" customWidth="1"/>
    <col min="134" max="134" width="15.7109375" customWidth="1"/>
    <col min="135" max="135" width="13.42578125" customWidth="1"/>
    <col min="136" max="140" width="11.28515625" customWidth="1"/>
    <col min="141" max="141" width="11.42578125" customWidth="1"/>
    <col min="142" max="143" width="11.42578125" hidden="1" customWidth="1"/>
  </cols>
  <sheetData>
    <row r="1" spans="2:140" ht="21.4" customHeight="1" x14ac:dyDescent="0.3">
      <c r="B1" s="1"/>
      <c r="C1" s="79"/>
      <c r="D1" s="79"/>
      <c r="E1" s="79"/>
      <c r="F1" s="79"/>
      <c r="I1" s="79"/>
      <c r="J1" s="79"/>
      <c r="K1" s="79"/>
      <c r="L1" s="79"/>
      <c r="M1" s="79"/>
      <c r="N1" s="79"/>
      <c r="P1" s="79"/>
      <c r="Q1" s="79"/>
      <c r="R1" s="79"/>
      <c r="S1" s="79"/>
      <c r="U1" s="79"/>
      <c r="V1" s="79"/>
      <c r="X1" s="79"/>
      <c r="Y1" s="79"/>
      <c r="AM1" s="79"/>
      <c r="AO1" s="79"/>
      <c r="AP1" s="79"/>
      <c r="AQ1" s="79"/>
      <c r="AV1" s="79"/>
      <c r="AW1" s="79"/>
      <c r="AY1" s="79"/>
      <c r="BE1" s="79"/>
      <c r="BF1" s="79"/>
      <c r="BJ1" s="79"/>
      <c r="BM1" s="79"/>
      <c r="DG1" s="79"/>
      <c r="EB1" s="720" t="s">
        <v>1</v>
      </c>
      <c r="EC1" s="4"/>
      <c r="ED1" s="4"/>
      <c r="EE1" s="4"/>
      <c r="EF1" s="4"/>
      <c r="EG1" s="80"/>
    </row>
    <row r="2" spans="2:140" ht="24.95" customHeight="1" x14ac:dyDescent="0.25">
      <c r="B2" s="7" t="s">
        <v>2</v>
      </c>
      <c r="C2" s="794" t="s">
        <v>184</v>
      </c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6"/>
      <c r="P2" s="794" t="s">
        <v>83</v>
      </c>
      <c r="Q2" s="795"/>
      <c r="R2" s="795"/>
      <c r="S2" s="795"/>
      <c r="T2" s="795"/>
      <c r="U2" s="795"/>
      <c r="V2" s="795"/>
      <c r="W2" s="795"/>
      <c r="X2" s="795"/>
      <c r="Y2" s="795"/>
      <c r="Z2" s="795"/>
      <c r="AA2" s="796"/>
      <c r="AB2" s="794" t="s">
        <v>84</v>
      </c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6"/>
      <c r="AN2" s="798" t="s">
        <v>288</v>
      </c>
      <c r="AO2" s="799"/>
      <c r="AP2" s="799"/>
      <c r="AQ2" s="799"/>
      <c r="AR2" s="799"/>
      <c r="AS2" s="799"/>
      <c r="AT2" s="799"/>
      <c r="AU2" s="799"/>
      <c r="AV2" s="799"/>
      <c r="AW2" s="799"/>
      <c r="AX2" s="799"/>
      <c r="AY2" s="799"/>
      <c r="AZ2" s="800"/>
      <c r="BA2" s="794" t="s">
        <v>86</v>
      </c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6"/>
      <c r="BN2" s="794" t="s">
        <v>87</v>
      </c>
      <c r="BO2" s="795"/>
      <c r="BP2" s="795"/>
      <c r="BQ2" s="795"/>
      <c r="BR2" s="795"/>
      <c r="BS2" s="795"/>
      <c r="BT2" s="795"/>
      <c r="BU2" s="795"/>
      <c r="BV2" s="795"/>
      <c r="BW2" s="795"/>
      <c r="BX2" s="795"/>
      <c r="BY2" s="795"/>
      <c r="BZ2" s="796"/>
      <c r="CA2" s="794" t="s">
        <v>88</v>
      </c>
      <c r="CB2" s="795"/>
      <c r="CC2" s="795"/>
      <c r="CD2" s="795"/>
      <c r="CE2" s="795"/>
      <c r="CF2" s="795"/>
      <c r="CG2" s="795"/>
      <c r="CH2" s="795"/>
      <c r="CI2" s="795"/>
      <c r="CJ2" s="795"/>
      <c r="CK2" s="795"/>
      <c r="CL2" s="795"/>
      <c r="CM2" s="796"/>
      <c r="CN2" s="721"/>
      <c r="CO2" s="722"/>
      <c r="CP2" s="797" t="s">
        <v>89</v>
      </c>
      <c r="CQ2" s="795"/>
      <c r="CR2" s="795"/>
      <c r="CS2" s="795"/>
      <c r="CT2" s="795"/>
      <c r="CU2" s="795"/>
      <c r="CV2" s="795"/>
      <c r="CW2" s="795"/>
      <c r="CX2" s="795"/>
      <c r="CY2" s="796"/>
      <c r="CZ2" s="794" t="s">
        <v>90</v>
      </c>
      <c r="DA2" s="795"/>
      <c r="DB2" s="795"/>
      <c r="DC2" s="795"/>
      <c r="DD2" s="795"/>
      <c r="DE2" s="795"/>
      <c r="DF2" s="795"/>
      <c r="DG2" s="795"/>
      <c r="DH2" s="795"/>
      <c r="DI2" s="795"/>
      <c r="DJ2" s="795"/>
      <c r="DK2" s="795"/>
      <c r="DL2" s="796"/>
      <c r="DM2" s="721"/>
      <c r="DN2" s="722"/>
      <c r="DO2" s="82"/>
      <c r="DP2" s="82"/>
      <c r="DQ2" s="722" t="s">
        <v>3</v>
      </c>
      <c r="DR2" s="722"/>
      <c r="DS2" s="722"/>
      <c r="DT2" s="722"/>
      <c r="DU2" s="722"/>
      <c r="DV2" s="722"/>
      <c r="DW2" s="722"/>
      <c r="DX2" s="722"/>
      <c r="DY2" s="723"/>
      <c r="DZ2" s="791" t="s">
        <v>4</v>
      </c>
      <c r="EA2" s="792"/>
      <c r="EB2" s="793"/>
      <c r="EC2" s="724" t="s">
        <v>91</v>
      </c>
      <c r="ED2" s="725" t="s">
        <v>92</v>
      </c>
      <c r="EE2" s="726" t="s">
        <v>93</v>
      </c>
      <c r="EF2" s="726" t="s">
        <v>94</v>
      </c>
      <c r="EG2" s="727" t="s">
        <v>95</v>
      </c>
      <c r="EH2" s="88"/>
      <c r="EI2" s="89"/>
      <c r="EJ2" s="90" t="s">
        <v>96</v>
      </c>
    </row>
    <row r="3" spans="2:140" ht="60" customHeight="1" x14ac:dyDescent="0.25">
      <c r="B3" s="8" t="s">
        <v>5</v>
      </c>
      <c r="C3" s="424" t="s">
        <v>97</v>
      </c>
      <c r="D3" s="425" t="s">
        <v>7</v>
      </c>
      <c r="E3" s="426" t="s">
        <v>98</v>
      </c>
      <c r="F3" s="427" t="s">
        <v>289</v>
      </c>
      <c r="G3" s="95" t="s">
        <v>300</v>
      </c>
      <c r="H3" s="428" t="s">
        <v>134</v>
      </c>
      <c r="I3" s="429" t="s">
        <v>101</v>
      </c>
      <c r="J3" s="427" t="s">
        <v>102</v>
      </c>
      <c r="K3" s="430" t="s">
        <v>103</v>
      </c>
      <c r="L3" s="430" t="s">
        <v>15</v>
      </c>
      <c r="M3" s="427" t="s">
        <v>104</v>
      </c>
      <c r="N3" s="431" t="s">
        <v>17</v>
      </c>
      <c r="O3" s="432" t="s">
        <v>105</v>
      </c>
      <c r="P3" s="118" t="s">
        <v>123</v>
      </c>
      <c r="Q3" s="119" t="s">
        <v>124</v>
      </c>
      <c r="R3" s="119" t="s">
        <v>13</v>
      </c>
      <c r="S3" s="120" t="s">
        <v>9</v>
      </c>
      <c r="T3" s="728" t="s">
        <v>119</v>
      </c>
      <c r="U3" s="121" t="s">
        <v>290</v>
      </c>
      <c r="V3" s="122" t="s">
        <v>127</v>
      </c>
      <c r="W3" s="122" t="s">
        <v>144</v>
      </c>
      <c r="X3" s="123" t="s">
        <v>129</v>
      </c>
      <c r="Y3" s="124" t="s">
        <v>113</v>
      </c>
      <c r="Z3" s="125" t="s">
        <v>130</v>
      </c>
      <c r="AA3" s="126" t="s">
        <v>13</v>
      </c>
      <c r="AB3" s="164" t="s">
        <v>157</v>
      </c>
      <c r="AC3" s="165" t="s">
        <v>107</v>
      </c>
      <c r="AD3" s="166" t="s">
        <v>108</v>
      </c>
      <c r="AE3" s="169" t="s">
        <v>132</v>
      </c>
      <c r="AF3" s="168" t="s">
        <v>100</v>
      </c>
      <c r="AG3" s="729" t="s">
        <v>232</v>
      </c>
      <c r="AH3" s="729" t="s">
        <v>231</v>
      </c>
      <c r="AI3" s="169" t="s">
        <v>14</v>
      </c>
      <c r="AJ3" s="165" t="s">
        <v>15</v>
      </c>
      <c r="AK3" s="166" t="s">
        <v>9</v>
      </c>
      <c r="AL3" s="729" t="s">
        <v>50</v>
      </c>
      <c r="AM3" s="171" t="s">
        <v>122</v>
      </c>
      <c r="AN3" s="730" t="s">
        <v>236</v>
      </c>
      <c r="AO3" s="101" t="s">
        <v>107</v>
      </c>
      <c r="AP3" s="102" t="s">
        <v>108</v>
      </c>
      <c r="AQ3" s="103" t="s">
        <v>31</v>
      </c>
      <c r="AR3" s="104" t="s">
        <v>238</v>
      </c>
      <c r="AS3" s="105" t="s">
        <v>291</v>
      </c>
      <c r="AT3" s="731" t="s">
        <v>12</v>
      </c>
      <c r="AU3" s="107" t="s">
        <v>112</v>
      </c>
      <c r="AV3" s="106" t="s">
        <v>15</v>
      </c>
      <c r="AW3" s="104" t="s">
        <v>113</v>
      </c>
      <c r="AX3" s="108" t="s">
        <v>114</v>
      </c>
      <c r="AY3" s="101" t="s">
        <v>115</v>
      </c>
      <c r="AZ3" s="109" t="s">
        <v>116</v>
      </c>
      <c r="BA3" s="127" t="s">
        <v>292</v>
      </c>
      <c r="BB3" s="128" t="s">
        <v>7</v>
      </c>
      <c r="BC3" s="129" t="s">
        <v>8</v>
      </c>
      <c r="BD3" s="130" t="s">
        <v>132</v>
      </c>
      <c r="BE3" s="732" t="s">
        <v>290</v>
      </c>
      <c r="BF3" s="136" t="s">
        <v>125</v>
      </c>
      <c r="BG3" s="136" t="s">
        <v>293</v>
      </c>
      <c r="BH3" s="136" t="s">
        <v>136</v>
      </c>
      <c r="BI3" s="135" t="s">
        <v>137</v>
      </c>
      <c r="BJ3" s="136" t="s">
        <v>14</v>
      </c>
      <c r="BK3" s="136" t="s">
        <v>15</v>
      </c>
      <c r="BL3" s="137" t="s">
        <v>50</v>
      </c>
      <c r="BM3" s="138" t="s">
        <v>138</v>
      </c>
      <c r="BN3" s="733" t="s">
        <v>294</v>
      </c>
      <c r="BO3" s="140" t="s">
        <v>124</v>
      </c>
      <c r="BP3" s="141" t="s">
        <v>116</v>
      </c>
      <c r="BQ3" s="734" t="s">
        <v>75</v>
      </c>
      <c r="BR3" s="141" t="s">
        <v>140</v>
      </c>
      <c r="BS3" s="735" t="s">
        <v>141</v>
      </c>
      <c r="BT3" s="141" t="s">
        <v>142</v>
      </c>
      <c r="BU3" s="145" t="s">
        <v>143</v>
      </c>
      <c r="BV3" s="145" t="s">
        <v>149</v>
      </c>
      <c r="BW3" s="145" t="s">
        <v>14</v>
      </c>
      <c r="BX3" s="145" t="s">
        <v>15</v>
      </c>
      <c r="BY3" s="141" t="s">
        <v>145</v>
      </c>
      <c r="BZ3" s="147" t="s">
        <v>13</v>
      </c>
      <c r="CA3" s="172" t="s">
        <v>162</v>
      </c>
      <c r="CB3" s="149" t="s">
        <v>146</v>
      </c>
      <c r="CC3" s="11" t="s">
        <v>295</v>
      </c>
      <c r="CD3" s="11" t="s">
        <v>128</v>
      </c>
      <c r="CE3" s="11" t="s">
        <v>296</v>
      </c>
      <c r="CF3" s="153" t="s">
        <v>148</v>
      </c>
      <c r="CG3" s="12" t="s">
        <v>112</v>
      </c>
      <c r="CH3" s="13" t="s">
        <v>12</v>
      </c>
      <c r="CI3" s="11" t="s">
        <v>144</v>
      </c>
      <c r="CJ3" s="11" t="s">
        <v>150</v>
      </c>
      <c r="CK3" s="153" t="s">
        <v>15</v>
      </c>
      <c r="CL3" s="174" t="s">
        <v>151</v>
      </c>
      <c r="CM3" s="155" t="s">
        <v>138</v>
      </c>
      <c r="CN3" s="736" t="s">
        <v>297</v>
      </c>
      <c r="CO3" s="737" t="s">
        <v>8</v>
      </c>
      <c r="CP3" s="737" t="s">
        <v>7</v>
      </c>
      <c r="CQ3" s="738" t="s">
        <v>132</v>
      </c>
      <c r="CR3" s="739" t="s">
        <v>118</v>
      </c>
      <c r="CS3" s="740" t="s">
        <v>163</v>
      </c>
      <c r="CT3" s="741" t="s">
        <v>120</v>
      </c>
      <c r="CU3" s="737" t="s">
        <v>128</v>
      </c>
      <c r="CV3" s="742" t="s">
        <v>14</v>
      </c>
      <c r="CW3" s="742" t="s">
        <v>15</v>
      </c>
      <c r="CX3" s="739" t="s">
        <v>161</v>
      </c>
      <c r="CY3" s="743" t="s">
        <v>122</v>
      </c>
      <c r="CZ3" s="744" t="s">
        <v>298</v>
      </c>
      <c r="DA3" s="745" t="s">
        <v>7</v>
      </c>
      <c r="DB3" s="158" t="s">
        <v>299</v>
      </c>
      <c r="DC3" s="746" t="s">
        <v>152</v>
      </c>
      <c r="DD3" s="159" t="s">
        <v>300</v>
      </c>
      <c r="DE3" s="125" t="s">
        <v>125</v>
      </c>
      <c r="DF3" s="747" t="s">
        <v>154</v>
      </c>
      <c r="DG3" s="748" t="s">
        <v>155</v>
      </c>
      <c r="DH3" s="749" t="s">
        <v>156</v>
      </c>
      <c r="DI3" s="749" t="s">
        <v>14</v>
      </c>
      <c r="DJ3" s="750" t="s">
        <v>15</v>
      </c>
      <c r="DK3" s="125" t="s">
        <v>130</v>
      </c>
      <c r="DL3" s="18" t="s">
        <v>13</v>
      </c>
      <c r="DM3" s="9" t="s">
        <v>6</v>
      </c>
      <c r="DN3" s="10" t="s">
        <v>7</v>
      </c>
      <c r="DO3" s="11" t="s">
        <v>8</v>
      </c>
      <c r="DP3" s="11" t="s">
        <v>9</v>
      </c>
      <c r="DQ3" s="11" t="s">
        <v>10</v>
      </c>
      <c r="DR3" s="12" t="s">
        <v>11</v>
      </c>
      <c r="DS3" s="13" t="s">
        <v>12</v>
      </c>
      <c r="DT3" s="751" t="s">
        <v>12</v>
      </c>
      <c r="DU3" s="11" t="s">
        <v>13</v>
      </c>
      <c r="DV3" s="14" t="s">
        <v>14</v>
      </c>
      <c r="DW3" s="15" t="s">
        <v>15</v>
      </c>
      <c r="DX3" s="16" t="s">
        <v>16</v>
      </c>
      <c r="DY3" s="17" t="s">
        <v>17</v>
      </c>
      <c r="DZ3" s="19" t="s">
        <v>18</v>
      </c>
      <c r="EA3" s="20" t="s">
        <v>19</v>
      </c>
      <c r="EB3" s="21" t="s">
        <v>20</v>
      </c>
      <c r="EC3" s="752" t="s">
        <v>164</v>
      </c>
      <c r="ED3" s="752"/>
      <c r="EE3" s="753"/>
      <c r="EF3" s="754"/>
      <c r="EG3" s="755"/>
      <c r="EH3" s="90" t="s">
        <v>165</v>
      </c>
    </row>
    <row r="4" spans="2:140" ht="18.399999999999999" customHeight="1" x14ac:dyDescent="0.25">
      <c r="B4" s="22" t="s">
        <v>21</v>
      </c>
      <c r="C4" s="23">
        <v>200</v>
      </c>
      <c r="D4" s="24" t="s">
        <v>22</v>
      </c>
      <c r="E4" s="24" t="s">
        <v>301</v>
      </c>
      <c r="F4" s="24" t="s">
        <v>169</v>
      </c>
      <c r="G4" s="25">
        <v>30</v>
      </c>
      <c r="H4" s="25">
        <v>180</v>
      </c>
      <c r="I4" s="25">
        <v>150</v>
      </c>
      <c r="J4" s="25">
        <v>80</v>
      </c>
      <c r="K4" s="25">
        <v>20</v>
      </c>
      <c r="L4" s="25">
        <v>35</v>
      </c>
      <c r="M4" s="25">
        <v>180</v>
      </c>
      <c r="N4" s="27">
        <v>180</v>
      </c>
      <c r="O4" s="181">
        <v>50</v>
      </c>
      <c r="P4" s="23">
        <v>85</v>
      </c>
      <c r="Q4" s="24" t="s">
        <v>301</v>
      </c>
      <c r="R4" s="24" t="s">
        <v>281</v>
      </c>
      <c r="S4" s="25">
        <v>150</v>
      </c>
      <c r="T4" s="25">
        <v>180</v>
      </c>
      <c r="U4" s="25">
        <v>30</v>
      </c>
      <c r="V4" s="25">
        <v>140</v>
      </c>
      <c r="W4" s="25">
        <v>180</v>
      </c>
      <c r="X4" s="25">
        <v>35</v>
      </c>
      <c r="Y4" s="25">
        <v>20</v>
      </c>
      <c r="Z4" s="25" t="s">
        <v>275</v>
      </c>
      <c r="AA4" s="181">
        <v>180</v>
      </c>
      <c r="AB4" s="23">
        <v>200</v>
      </c>
      <c r="AC4" s="24" t="s">
        <v>23</v>
      </c>
      <c r="AD4" s="26">
        <v>180</v>
      </c>
      <c r="AE4" s="25">
        <v>100</v>
      </c>
      <c r="AF4" s="25">
        <v>180</v>
      </c>
      <c r="AG4" s="182" t="s">
        <v>276</v>
      </c>
      <c r="AH4" s="182">
        <v>150</v>
      </c>
      <c r="AI4" s="25">
        <v>20</v>
      </c>
      <c r="AJ4" s="25">
        <v>35</v>
      </c>
      <c r="AK4" s="26">
        <v>180</v>
      </c>
      <c r="AL4" s="25">
        <v>50</v>
      </c>
      <c r="AM4" s="181">
        <v>180</v>
      </c>
      <c r="AN4" s="180" t="s">
        <v>272</v>
      </c>
      <c r="AO4" s="24" t="s">
        <v>23</v>
      </c>
      <c r="AP4" s="26">
        <v>180</v>
      </c>
      <c r="AQ4" s="25">
        <v>150</v>
      </c>
      <c r="AR4" s="25">
        <v>60</v>
      </c>
      <c r="AS4" s="25">
        <v>180</v>
      </c>
      <c r="AT4" s="25">
        <v>140</v>
      </c>
      <c r="AU4" s="25">
        <v>80</v>
      </c>
      <c r="AV4" s="25">
        <v>35</v>
      </c>
      <c r="AW4" s="25">
        <v>20</v>
      </c>
      <c r="AX4" s="25">
        <v>180</v>
      </c>
      <c r="AY4" s="25">
        <v>50</v>
      </c>
      <c r="AZ4" s="181">
        <v>180</v>
      </c>
      <c r="BA4" s="23">
        <v>200</v>
      </c>
      <c r="BB4" s="24" t="s">
        <v>22</v>
      </c>
      <c r="BC4" s="24" t="s">
        <v>23</v>
      </c>
      <c r="BD4" s="25">
        <v>100</v>
      </c>
      <c r="BE4" s="25">
        <v>30</v>
      </c>
      <c r="BF4" s="25">
        <v>180</v>
      </c>
      <c r="BG4" s="25" t="s">
        <v>274</v>
      </c>
      <c r="BH4" s="25">
        <v>80</v>
      </c>
      <c r="BI4" s="25">
        <v>180</v>
      </c>
      <c r="BJ4" s="25">
        <v>20</v>
      </c>
      <c r="BK4" s="25">
        <v>35</v>
      </c>
      <c r="BL4" s="27">
        <v>50</v>
      </c>
      <c r="BM4" s="181">
        <v>180</v>
      </c>
      <c r="BN4" s="23">
        <v>200</v>
      </c>
      <c r="BO4" s="24" t="s">
        <v>301</v>
      </c>
      <c r="BP4" s="24" t="s">
        <v>281</v>
      </c>
      <c r="BQ4" s="182">
        <v>100</v>
      </c>
      <c r="BR4" s="25">
        <v>50</v>
      </c>
      <c r="BS4" s="25">
        <v>180</v>
      </c>
      <c r="BT4" s="25" t="s">
        <v>274</v>
      </c>
      <c r="BU4" s="25" t="s">
        <v>276</v>
      </c>
      <c r="BV4" s="25">
        <v>180</v>
      </c>
      <c r="BW4" s="25">
        <v>20</v>
      </c>
      <c r="BX4" s="25">
        <v>35</v>
      </c>
      <c r="BY4" s="25">
        <v>100</v>
      </c>
      <c r="BZ4" s="28" t="s">
        <v>302</v>
      </c>
      <c r="CA4" s="23">
        <v>80</v>
      </c>
      <c r="CB4" s="24" t="s">
        <v>303</v>
      </c>
      <c r="CC4" s="26" t="s">
        <v>22</v>
      </c>
      <c r="CD4" s="26">
        <v>130</v>
      </c>
      <c r="CE4" s="25">
        <v>60</v>
      </c>
      <c r="CF4" s="25">
        <v>180</v>
      </c>
      <c r="CG4" s="25">
        <v>80</v>
      </c>
      <c r="CH4" s="25">
        <v>140</v>
      </c>
      <c r="CI4" s="25">
        <v>180</v>
      </c>
      <c r="CJ4" s="25">
        <v>20</v>
      </c>
      <c r="CK4" s="25">
        <v>35</v>
      </c>
      <c r="CL4" s="25">
        <v>50</v>
      </c>
      <c r="CM4" s="181">
        <v>180</v>
      </c>
      <c r="CN4" s="23">
        <v>200</v>
      </c>
      <c r="CO4" s="24" t="s">
        <v>23</v>
      </c>
      <c r="CP4" s="26" t="s">
        <v>22</v>
      </c>
      <c r="CQ4" s="25">
        <v>100</v>
      </c>
      <c r="CR4" s="25">
        <v>60</v>
      </c>
      <c r="CS4" s="182">
        <v>200</v>
      </c>
      <c r="CT4" s="25">
        <v>160</v>
      </c>
      <c r="CU4" s="25">
        <v>180</v>
      </c>
      <c r="CV4" s="24" t="s">
        <v>172</v>
      </c>
      <c r="CW4" s="24" t="s">
        <v>304</v>
      </c>
      <c r="CX4" s="25">
        <v>50</v>
      </c>
      <c r="CY4" s="28">
        <v>180</v>
      </c>
      <c r="CZ4" s="180" t="s">
        <v>272</v>
      </c>
      <c r="DA4" s="183" t="s">
        <v>22</v>
      </c>
      <c r="DB4" s="24" t="s">
        <v>301</v>
      </c>
      <c r="DC4" s="25">
        <v>150</v>
      </c>
      <c r="DD4" s="25">
        <v>30</v>
      </c>
      <c r="DE4" s="25">
        <v>180</v>
      </c>
      <c r="DF4" s="25" t="s">
        <v>274</v>
      </c>
      <c r="DG4" s="25">
        <v>100</v>
      </c>
      <c r="DH4" s="184">
        <v>180</v>
      </c>
      <c r="DI4" s="184">
        <v>20</v>
      </c>
      <c r="DJ4" s="185">
        <v>35</v>
      </c>
      <c r="DK4" s="25" t="s">
        <v>275</v>
      </c>
      <c r="DL4" s="28">
        <v>180</v>
      </c>
      <c r="DM4" s="23">
        <v>80</v>
      </c>
      <c r="DN4" s="24" t="s">
        <v>22</v>
      </c>
      <c r="DO4" s="24" t="s">
        <v>23</v>
      </c>
      <c r="DP4" s="25">
        <v>130</v>
      </c>
      <c r="DQ4" s="25">
        <v>180</v>
      </c>
      <c r="DR4" s="25">
        <v>80</v>
      </c>
      <c r="DS4" s="25">
        <v>140</v>
      </c>
      <c r="DT4" s="25">
        <v>140</v>
      </c>
      <c r="DU4" s="25">
        <v>180</v>
      </c>
      <c r="DV4" s="26">
        <v>20</v>
      </c>
      <c r="DW4" s="26">
        <v>35</v>
      </c>
      <c r="DX4" s="27">
        <v>50</v>
      </c>
      <c r="DY4" s="28">
        <v>180</v>
      </c>
      <c r="DZ4" s="29"/>
      <c r="EA4" s="30"/>
      <c r="EB4" s="31"/>
      <c r="EC4" s="186" t="s">
        <v>179</v>
      </c>
      <c r="ED4" s="186"/>
      <c r="EE4" s="179"/>
      <c r="EF4" s="88"/>
      <c r="EG4" s="187" t="s">
        <v>180</v>
      </c>
      <c r="EH4" s="188"/>
    </row>
    <row r="5" spans="2:140" ht="18.399999999999999" customHeight="1" x14ac:dyDescent="0.25">
      <c r="B5" s="32" t="s">
        <v>14</v>
      </c>
      <c r="C5" s="433"/>
      <c r="D5" s="190"/>
      <c r="E5" s="190">
        <v>30</v>
      </c>
      <c r="F5" s="190"/>
      <c r="G5" s="191"/>
      <c r="H5" s="434"/>
      <c r="I5" s="191"/>
      <c r="J5" s="190">
        <v>15</v>
      </c>
      <c r="K5" s="190">
        <v>20</v>
      </c>
      <c r="L5" s="190"/>
      <c r="M5" s="191"/>
      <c r="N5" s="192"/>
      <c r="O5" s="193"/>
      <c r="P5" s="205"/>
      <c r="Q5" s="206">
        <v>30</v>
      </c>
      <c r="R5" s="206"/>
      <c r="S5" s="207"/>
      <c r="T5" s="207"/>
      <c r="U5" s="208"/>
      <c r="V5" s="209"/>
      <c r="W5" s="210"/>
      <c r="X5" s="208"/>
      <c r="Y5" s="208">
        <v>20</v>
      </c>
      <c r="Z5" s="208"/>
      <c r="AA5" s="211"/>
      <c r="AB5" s="234"/>
      <c r="AC5" s="235">
        <v>30</v>
      </c>
      <c r="AD5" s="236"/>
      <c r="AE5" s="235"/>
      <c r="AF5" s="239"/>
      <c r="AG5" s="756"/>
      <c r="AH5" s="756"/>
      <c r="AI5" s="238">
        <v>20</v>
      </c>
      <c r="AJ5" s="239"/>
      <c r="AK5" s="236"/>
      <c r="AL5" s="237"/>
      <c r="AM5" s="241"/>
      <c r="AN5" s="757"/>
      <c r="AO5" s="195">
        <v>30</v>
      </c>
      <c r="AP5" s="196"/>
      <c r="AQ5" s="195"/>
      <c r="AR5" s="195"/>
      <c r="AS5" s="195"/>
      <c r="AT5" s="195"/>
      <c r="AU5" s="197">
        <v>14</v>
      </c>
      <c r="AV5" s="195"/>
      <c r="AW5" s="195">
        <v>20</v>
      </c>
      <c r="AX5" s="195"/>
      <c r="AY5" s="195"/>
      <c r="AZ5" s="198"/>
      <c r="BA5" s="212"/>
      <c r="BB5" s="213"/>
      <c r="BC5" s="214">
        <v>30</v>
      </c>
      <c r="BD5" s="214"/>
      <c r="BE5" s="758"/>
      <c r="BF5" s="759"/>
      <c r="BG5" s="213"/>
      <c r="BH5" s="213">
        <v>14</v>
      </c>
      <c r="BI5" s="218"/>
      <c r="BJ5" s="214">
        <v>20</v>
      </c>
      <c r="BK5" s="214"/>
      <c r="BL5" s="219"/>
      <c r="BM5" s="220"/>
      <c r="BN5" s="760"/>
      <c r="BO5" s="222">
        <v>30</v>
      </c>
      <c r="BP5" s="222"/>
      <c r="BQ5" s="223"/>
      <c r="BR5" s="223"/>
      <c r="BS5" s="223"/>
      <c r="BT5" s="223"/>
      <c r="BU5" s="223">
        <v>12</v>
      </c>
      <c r="BV5" s="223"/>
      <c r="BW5" s="223">
        <v>20</v>
      </c>
      <c r="BX5" s="223"/>
      <c r="BY5" s="223"/>
      <c r="BZ5" s="224"/>
      <c r="CA5" s="242"/>
      <c r="CB5" s="225">
        <v>30</v>
      </c>
      <c r="CC5" s="226"/>
      <c r="CD5" s="36"/>
      <c r="CE5" s="35"/>
      <c r="CF5" s="35"/>
      <c r="CG5" s="34">
        <v>14</v>
      </c>
      <c r="CH5" s="227"/>
      <c r="CI5" s="227"/>
      <c r="CJ5" s="225">
        <v>20</v>
      </c>
      <c r="CK5" s="227"/>
      <c r="CL5" s="35"/>
      <c r="CM5" s="228"/>
      <c r="CN5" s="761"/>
      <c r="CO5" s="762">
        <v>30</v>
      </c>
      <c r="CP5" s="763"/>
      <c r="CQ5" s="762"/>
      <c r="CR5" s="762"/>
      <c r="CS5" s="764"/>
      <c r="CT5" s="762"/>
      <c r="CU5" s="765"/>
      <c r="CV5" s="766">
        <v>20</v>
      </c>
      <c r="CW5" s="766"/>
      <c r="CX5" s="767"/>
      <c r="CY5" s="768"/>
      <c r="CZ5" s="229"/>
      <c r="DA5" s="230"/>
      <c r="DB5" s="206">
        <v>30</v>
      </c>
      <c r="DC5" s="231"/>
      <c r="DD5" s="232"/>
      <c r="DE5" s="207"/>
      <c r="DF5" s="769"/>
      <c r="DG5" s="769"/>
      <c r="DH5" s="209"/>
      <c r="DI5" s="209">
        <v>20</v>
      </c>
      <c r="DJ5" s="209"/>
      <c r="DK5" s="208"/>
      <c r="DL5" s="39"/>
      <c r="DM5" s="33"/>
      <c r="DN5" s="34"/>
      <c r="DO5" s="35">
        <v>30</v>
      </c>
      <c r="DP5" s="35"/>
      <c r="DQ5" s="35"/>
      <c r="DR5" s="34"/>
      <c r="DS5" s="35"/>
      <c r="DT5" s="35"/>
      <c r="DU5" s="35"/>
      <c r="DV5" s="36">
        <v>20</v>
      </c>
      <c r="DW5" s="36"/>
      <c r="DX5" s="37"/>
      <c r="DY5" s="38"/>
      <c r="DZ5" s="40">
        <f t="shared" ref="DZ5:DZ36" si="0">SUM(C5:DY5)</f>
        <v>569</v>
      </c>
      <c r="EA5" s="41">
        <v>53.33</v>
      </c>
      <c r="EB5" s="42">
        <f t="shared" ref="EB5:EB36" si="1">DZ5*EA5/1000</f>
        <v>30.34477</v>
      </c>
      <c r="EC5" s="243">
        <v>600</v>
      </c>
      <c r="ED5" s="186">
        <v>589</v>
      </c>
      <c r="EE5" s="244">
        <f>ED5/EC5%</f>
        <v>98.166666666666671</v>
      </c>
      <c r="EF5" s="88"/>
      <c r="EG5" s="245">
        <v>25</v>
      </c>
      <c r="EH5" s="246">
        <f>EC5*EG5/1000</f>
        <v>15</v>
      </c>
    </row>
    <row r="6" spans="2:140" ht="18.399999999999999" customHeight="1" x14ac:dyDescent="0.25">
      <c r="B6" s="43" t="s">
        <v>15</v>
      </c>
      <c r="C6" s="435"/>
      <c r="D6" s="248"/>
      <c r="E6" s="248"/>
      <c r="F6" s="248"/>
      <c r="G6" s="249"/>
      <c r="H6" s="249"/>
      <c r="I6" s="249"/>
      <c r="J6" s="248"/>
      <c r="K6" s="248"/>
      <c r="L6" s="248">
        <v>35</v>
      </c>
      <c r="M6" s="249"/>
      <c r="N6" s="250"/>
      <c r="O6" s="251"/>
      <c r="P6" s="262"/>
      <c r="Q6" s="263"/>
      <c r="R6" s="263"/>
      <c r="S6" s="264"/>
      <c r="T6" s="264"/>
      <c r="U6" s="264"/>
      <c r="V6" s="265"/>
      <c r="W6" s="266"/>
      <c r="X6" s="264">
        <v>35</v>
      </c>
      <c r="Y6" s="264"/>
      <c r="Z6" s="264"/>
      <c r="AA6" s="58"/>
      <c r="AB6" s="284"/>
      <c r="AC6" s="285"/>
      <c r="AD6" s="286"/>
      <c r="AE6" s="285"/>
      <c r="AF6" s="285"/>
      <c r="AG6" s="287"/>
      <c r="AH6" s="287"/>
      <c r="AI6" s="288"/>
      <c r="AJ6" s="285">
        <v>35</v>
      </c>
      <c r="AK6" s="286"/>
      <c r="AL6" s="287"/>
      <c r="AM6" s="289"/>
      <c r="AN6" s="373"/>
      <c r="AO6" s="253"/>
      <c r="AP6" s="254"/>
      <c r="AQ6" s="253"/>
      <c r="AR6" s="253"/>
      <c r="AS6" s="253"/>
      <c r="AT6" s="253"/>
      <c r="AU6" s="255"/>
      <c r="AV6" s="253">
        <v>35</v>
      </c>
      <c r="AW6" s="253"/>
      <c r="AX6" s="253"/>
      <c r="AY6" s="253"/>
      <c r="AZ6" s="256"/>
      <c r="BA6" s="267"/>
      <c r="BB6" s="268"/>
      <c r="BC6" s="269"/>
      <c r="BD6" s="269"/>
      <c r="BE6" s="269"/>
      <c r="BF6" s="269"/>
      <c r="BG6" s="268"/>
      <c r="BH6" s="268"/>
      <c r="BI6" s="268"/>
      <c r="BJ6" s="269"/>
      <c r="BK6" s="269">
        <v>35</v>
      </c>
      <c r="BL6" s="272"/>
      <c r="BM6" s="273"/>
      <c r="BN6" s="770"/>
      <c r="BO6" s="275"/>
      <c r="BP6" s="275"/>
      <c r="BQ6" s="276"/>
      <c r="BR6" s="276"/>
      <c r="BS6" s="276"/>
      <c r="BT6" s="276"/>
      <c r="BU6" s="276"/>
      <c r="BV6" s="276"/>
      <c r="BW6" s="276"/>
      <c r="BX6" s="276">
        <v>35</v>
      </c>
      <c r="BY6" s="276"/>
      <c r="BZ6" s="277"/>
      <c r="CA6" s="290"/>
      <c r="CB6" s="45"/>
      <c r="CC6" s="47"/>
      <c r="CD6" s="47"/>
      <c r="CE6" s="46"/>
      <c r="CF6" s="46"/>
      <c r="CG6" s="45"/>
      <c r="CH6" s="46"/>
      <c r="CI6" s="46"/>
      <c r="CJ6" s="45"/>
      <c r="CK6" s="46">
        <v>35</v>
      </c>
      <c r="CL6" s="46"/>
      <c r="CM6" s="57"/>
      <c r="CN6" s="771"/>
      <c r="CO6" s="772"/>
      <c r="CP6" s="773"/>
      <c r="CQ6" s="772"/>
      <c r="CR6" s="772"/>
      <c r="CS6" s="772"/>
      <c r="CT6" s="772"/>
      <c r="CU6" s="774"/>
      <c r="CV6" s="774"/>
      <c r="CW6" s="774">
        <v>35</v>
      </c>
      <c r="CX6" s="772"/>
      <c r="CY6" s="775"/>
      <c r="CZ6" s="278"/>
      <c r="DA6" s="279"/>
      <c r="DB6" s="263"/>
      <c r="DC6" s="280"/>
      <c r="DD6" s="281"/>
      <c r="DE6" s="264"/>
      <c r="DF6" s="266"/>
      <c r="DG6" s="266"/>
      <c r="DH6" s="265"/>
      <c r="DI6" s="283"/>
      <c r="DJ6" s="265">
        <v>35</v>
      </c>
      <c r="DK6" s="264"/>
      <c r="DL6" s="50"/>
      <c r="DM6" s="44"/>
      <c r="DN6" s="45"/>
      <c r="DO6" s="46"/>
      <c r="DP6" s="46"/>
      <c r="DQ6" s="46"/>
      <c r="DR6" s="45"/>
      <c r="DS6" s="46"/>
      <c r="DT6" s="46"/>
      <c r="DU6" s="46"/>
      <c r="DV6" s="47"/>
      <c r="DW6" s="47">
        <v>35</v>
      </c>
      <c r="DX6" s="48"/>
      <c r="DY6" s="49"/>
      <c r="DZ6" s="40">
        <f t="shared" si="0"/>
        <v>350</v>
      </c>
      <c r="EA6" s="51">
        <v>58.33</v>
      </c>
      <c r="EB6" s="52">
        <f t="shared" si="1"/>
        <v>20.415500000000002</v>
      </c>
      <c r="EC6" s="243">
        <v>375</v>
      </c>
      <c r="ED6" s="186">
        <v>350</v>
      </c>
      <c r="EE6" s="244">
        <f>ED6/EC6%</f>
        <v>93.333333333333329</v>
      </c>
      <c r="EF6" s="88"/>
      <c r="EG6" s="245">
        <v>34</v>
      </c>
      <c r="EH6" s="246">
        <f>EC6*EG6/1000</f>
        <v>12.75</v>
      </c>
    </row>
    <row r="7" spans="2:140" ht="18.399999999999999" customHeight="1" x14ac:dyDescent="0.25">
      <c r="B7" s="32" t="s">
        <v>24</v>
      </c>
      <c r="C7" s="435"/>
      <c r="D7" s="248"/>
      <c r="E7" s="248"/>
      <c r="F7" s="248"/>
      <c r="G7" s="249"/>
      <c r="H7" s="249"/>
      <c r="I7" s="249"/>
      <c r="J7" s="248"/>
      <c r="K7" s="248"/>
      <c r="L7" s="248"/>
      <c r="M7" s="249"/>
      <c r="N7" s="250"/>
      <c r="O7" s="251"/>
      <c r="P7" s="262"/>
      <c r="Q7" s="263"/>
      <c r="R7" s="263"/>
      <c r="S7" s="264"/>
      <c r="T7" s="264"/>
      <c r="U7" s="264"/>
      <c r="V7" s="265">
        <v>111</v>
      </c>
      <c r="W7" s="266"/>
      <c r="X7" s="264"/>
      <c r="Y7" s="264"/>
      <c r="Z7" s="264"/>
      <c r="AA7" s="58"/>
      <c r="AB7" s="284"/>
      <c r="AC7" s="285"/>
      <c r="AD7" s="286"/>
      <c r="AE7" s="285"/>
      <c r="AF7" s="285"/>
      <c r="AG7" s="287">
        <v>52</v>
      </c>
      <c r="AH7" s="287"/>
      <c r="AI7" s="288"/>
      <c r="AJ7" s="285"/>
      <c r="AK7" s="286"/>
      <c r="AL7" s="287"/>
      <c r="AM7" s="289"/>
      <c r="AN7" s="373"/>
      <c r="AO7" s="253"/>
      <c r="AP7" s="254"/>
      <c r="AQ7" s="253"/>
      <c r="AR7" s="253"/>
      <c r="AS7" s="253"/>
      <c r="AT7" s="253"/>
      <c r="AU7" s="255"/>
      <c r="AV7" s="253"/>
      <c r="AW7" s="253"/>
      <c r="AX7" s="253"/>
      <c r="AY7" s="253"/>
      <c r="AZ7" s="256"/>
      <c r="BA7" s="267"/>
      <c r="BB7" s="268"/>
      <c r="BC7" s="269"/>
      <c r="BD7" s="269"/>
      <c r="BE7" s="269"/>
      <c r="BF7" s="269"/>
      <c r="BG7" s="268"/>
      <c r="BH7" s="268">
        <v>78</v>
      </c>
      <c r="BI7" s="268"/>
      <c r="BJ7" s="269"/>
      <c r="BK7" s="269"/>
      <c r="BL7" s="272"/>
      <c r="BM7" s="273"/>
      <c r="BN7" s="770"/>
      <c r="BO7" s="275"/>
      <c r="BP7" s="275"/>
      <c r="BQ7" s="276"/>
      <c r="BR7" s="276"/>
      <c r="BS7" s="276"/>
      <c r="BT7" s="276"/>
      <c r="BU7" s="276">
        <v>60</v>
      </c>
      <c r="BV7" s="276"/>
      <c r="BW7" s="276"/>
      <c r="BX7" s="276"/>
      <c r="BY7" s="276"/>
      <c r="BZ7" s="277"/>
      <c r="CA7" s="290"/>
      <c r="CB7" s="45"/>
      <c r="CC7" s="47"/>
      <c r="CD7" s="47"/>
      <c r="CE7" s="46"/>
      <c r="CF7" s="46"/>
      <c r="CG7" s="45"/>
      <c r="CH7" s="46"/>
      <c r="CI7" s="46"/>
      <c r="CJ7" s="45"/>
      <c r="CK7" s="46"/>
      <c r="CL7" s="46"/>
      <c r="CM7" s="57"/>
      <c r="CN7" s="771"/>
      <c r="CO7" s="772"/>
      <c r="CP7" s="773"/>
      <c r="CQ7" s="772"/>
      <c r="CR7" s="772"/>
      <c r="CS7" s="772"/>
      <c r="CT7" s="772"/>
      <c r="CU7" s="774"/>
      <c r="CV7" s="774"/>
      <c r="CW7" s="774"/>
      <c r="CX7" s="776"/>
      <c r="CY7" s="775"/>
      <c r="CZ7" s="278"/>
      <c r="DA7" s="279"/>
      <c r="DB7" s="263"/>
      <c r="DC7" s="280"/>
      <c r="DD7" s="281"/>
      <c r="DE7" s="264"/>
      <c r="DF7" s="266"/>
      <c r="DG7" s="266">
        <v>81.3</v>
      </c>
      <c r="DH7" s="265"/>
      <c r="DI7" s="283"/>
      <c r="DJ7" s="265"/>
      <c r="DK7" s="264"/>
      <c r="DL7" s="50"/>
      <c r="DM7" s="44"/>
      <c r="DN7" s="45"/>
      <c r="DO7" s="46"/>
      <c r="DP7" s="46"/>
      <c r="DQ7" s="46"/>
      <c r="DR7" s="45"/>
      <c r="DS7" s="46"/>
      <c r="DT7" s="46"/>
      <c r="DU7" s="46"/>
      <c r="DV7" s="47"/>
      <c r="DW7" s="47"/>
      <c r="DX7" s="48"/>
      <c r="DY7" s="49"/>
      <c r="DZ7" s="40">
        <f t="shared" si="0"/>
        <v>382.3</v>
      </c>
      <c r="EA7" s="51">
        <v>610</v>
      </c>
      <c r="EB7" s="42">
        <f t="shared" si="1"/>
        <v>233.203</v>
      </c>
      <c r="EC7" s="243">
        <v>412.5</v>
      </c>
      <c r="ED7" s="186">
        <v>411.3</v>
      </c>
      <c r="EE7" s="244">
        <f>ED7/EC7%</f>
        <v>99.709090909090918</v>
      </c>
      <c r="EF7" s="88"/>
      <c r="EG7" s="245">
        <v>400</v>
      </c>
      <c r="EH7" s="246">
        <f>EC7*EG7/1000</f>
        <v>165</v>
      </c>
    </row>
    <row r="8" spans="2:140" ht="18.399999999999999" customHeight="1" x14ac:dyDescent="0.25">
      <c r="B8" s="32" t="s">
        <v>25</v>
      </c>
      <c r="C8" s="435"/>
      <c r="D8" s="248"/>
      <c r="E8" s="248"/>
      <c r="F8" s="248"/>
      <c r="G8" s="249"/>
      <c r="H8" s="249"/>
      <c r="I8" s="292"/>
      <c r="J8" s="248">
        <v>60</v>
      </c>
      <c r="K8" s="248"/>
      <c r="L8" s="248"/>
      <c r="M8" s="249"/>
      <c r="N8" s="250"/>
      <c r="O8" s="251"/>
      <c r="P8" s="262"/>
      <c r="Q8" s="263"/>
      <c r="R8" s="263"/>
      <c r="S8" s="264"/>
      <c r="T8" s="264"/>
      <c r="U8" s="264"/>
      <c r="V8" s="294"/>
      <c r="W8" s="266"/>
      <c r="X8" s="264"/>
      <c r="Y8" s="264"/>
      <c r="Z8" s="264"/>
      <c r="AA8" s="58"/>
      <c r="AB8" s="284"/>
      <c r="AC8" s="285"/>
      <c r="AD8" s="286"/>
      <c r="AE8" s="285"/>
      <c r="AF8" s="285"/>
      <c r="AG8" s="287"/>
      <c r="AH8" s="287"/>
      <c r="AI8" s="288"/>
      <c r="AJ8" s="285"/>
      <c r="AK8" s="286"/>
      <c r="AL8" s="287"/>
      <c r="AM8" s="289"/>
      <c r="AN8" s="373"/>
      <c r="AO8" s="253"/>
      <c r="AP8" s="254"/>
      <c r="AQ8" s="253"/>
      <c r="AR8" s="253"/>
      <c r="AS8" s="253"/>
      <c r="AT8" s="293"/>
      <c r="AU8" s="255"/>
      <c r="AV8" s="253"/>
      <c r="AW8" s="253"/>
      <c r="AX8" s="253"/>
      <c r="AY8" s="253">
        <v>10</v>
      </c>
      <c r="AZ8" s="256"/>
      <c r="BA8" s="267"/>
      <c r="BB8" s="268"/>
      <c r="BC8" s="269"/>
      <c r="BD8" s="269"/>
      <c r="BE8" s="269"/>
      <c r="BF8" s="269"/>
      <c r="BG8" s="268"/>
      <c r="BH8" s="268"/>
      <c r="BI8" s="268"/>
      <c r="BJ8" s="269"/>
      <c r="BK8" s="269"/>
      <c r="BL8" s="272"/>
      <c r="BM8" s="273"/>
      <c r="BN8" s="770"/>
      <c r="BO8" s="275"/>
      <c r="BP8" s="275"/>
      <c r="BQ8" s="276"/>
      <c r="BR8" s="276"/>
      <c r="BS8" s="276"/>
      <c r="BT8" s="276"/>
      <c r="BU8" s="276"/>
      <c r="BV8" s="276"/>
      <c r="BW8" s="276"/>
      <c r="BX8" s="276"/>
      <c r="BY8" s="276"/>
      <c r="BZ8" s="277"/>
      <c r="CA8" s="290"/>
      <c r="CB8" s="45"/>
      <c r="CC8" s="47"/>
      <c r="CD8" s="47"/>
      <c r="CE8" s="46"/>
      <c r="CF8" s="46"/>
      <c r="CG8" s="45"/>
      <c r="CH8" s="46"/>
      <c r="CI8" s="46"/>
      <c r="CJ8" s="45"/>
      <c r="CK8" s="46"/>
      <c r="CL8" s="46"/>
      <c r="CM8" s="57"/>
      <c r="CN8" s="771"/>
      <c r="CO8" s="772"/>
      <c r="CP8" s="773"/>
      <c r="CQ8" s="772"/>
      <c r="CR8" s="772"/>
      <c r="CS8" s="772"/>
      <c r="CT8" s="772">
        <v>84</v>
      </c>
      <c r="CU8" s="774"/>
      <c r="CV8" s="774"/>
      <c r="CW8" s="774"/>
      <c r="CX8" s="776"/>
      <c r="CY8" s="775"/>
      <c r="CZ8" s="278"/>
      <c r="DA8" s="296"/>
      <c r="DB8" s="263"/>
      <c r="DC8" s="296"/>
      <c r="DD8" s="281"/>
      <c r="DE8" s="264"/>
      <c r="DF8" s="266"/>
      <c r="DG8" s="266"/>
      <c r="DH8" s="294"/>
      <c r="DI8" s="298"/>
      <c r="DJ8" s="294"/>
      <c r="DK8" s="264"/>
      <c r="DL8" s="50"/>
      <c r="DM8" s="44"/>
      <c r="DN8" s="45"/>
      <c r="DO8" s="46"/>
      <c r="DP8" s="46"/>
      <c r="DQ8" s="46"/>
      <c r="DR8" s="45"/>
      <c r="DS8" s="53"/>
      <c r="DT8" s="53"/>
      <c r="DU8" s="46"/>
      <c r="DV8" s="47"/>
      <c r="DW8" s="47"/>
      <c r="DX8" s="48"/>
      <c r="DY8" s="49"/>
      <c r="DZ8" s="40">
        <f t="shared" si="0"/>
        <v>154</v>
      </c>
      <c r="EA8" s="51">
        <v>495</v>
      </c>
      <c r="EB8" s="42">
        <f t="shared" si="1"/>
        <v>76.23</v>
      </c>
      <c r="EC8" s="243">
        <v>180</v>
      </c>
      <c r="ED8" s="186">
        <v>154</v>
      </c>
      <c r="EE8" s="244">
        <f>ED8/EC8%</f>
        <v>85.555555555555557</v>
      </c>
      <c r="EF8" s="88"/>
      <c r="EG8" s="245">
        <v>140</v>
      </c>
      <c r="EH8" s="246">
        <f>EC8*EG8/1000</f>
        <v>25.2</v>
      </c>
    </row>
    <row r="9" spans="2:140" ht="18.399999999999999" customHeight="1" x14ac:dyDescent="0.25">
      <c r="B9" s="43" t="s">
        <v>26</v>
      </c>
      <c r="C9" s="435"/>
      <c r="D9" s="248"/>
      <c r="E9" s="248"/>
      <c r="F9" s="248"/>
      <c r="G9" s="249"/>
      <c r="H9" s="249"/>
      <c r="I9" s="249"/>
      <c r="J9" s="248"/>
      <c r="K9" s="248"/>
      <c r="L9" s="248"/>
      <c r="M9" s="249"/>
      <c r="N9" s="250"/>
      <c r="O9" s="251"/>
      <c r="P9" s="262"/>
      <c r="Q9" s="263"/>
      <c r="R9" s="263"/>
      <c r="S9" s="264"/>
      <c r="T9" s="264"/>
      <c r="U9" s="264"/>
      <c r="V9" s="300"/>
      <c r="W9" s="266"/>
      <c r="X9" s="264"/>
      <c r="Y9" s="264"/>
      <c r="Z9" s="264"/>
      <c r="AA9" s="58"/>
      <c r="AB9" s="284"/>
      <c r="AC9" s="285"/>
      <c r="AD9" s="286"/>
      <c r="AE9" s="285"/>
      <c r="AF9" s="285"/>
      <c r="AG9" s="287"/>
      <c r="AH9" s="287"/>
      <c r="AI9" s="288"/>
      <c r="AJ9" s="285"/>
      <c r="AK9" s="286"/>
      <c r="AL9" s="287"/>
      <c r="AM9" s="289"/>
      <c r="AN9" s="373"/>
      <c r="AO9" s="253"/>
      <c r="AP9" s="254"/>
      <c r="AQ9" s="253"/>
      <c r="AR9" s="253"/>
      <c r="AS9" s="253"/>
      <c r="AT9" s="253"/>
      <c r="AU9" s="255"/>
      <c r="AV9" s="253"/>
      <c r="AW9" s="253"/>
      <c r="AX9" s="253"/>
      <c r="AY9" s="253"/>
      <c r="AZ9" s="256"/>
      <c r="BA9" s="267"/>
      <c r="BB9" s="268"/>
      <c r="BC9" s="269"/>
      <c r="BD9" s="269"/>
      <c r="BE9" s="269"/>
      <c r="BF9" s="269"/>
      <c r="BG9" s="268"/>
      <c r="BH9" s="268"/>
      <c r="BI9" s="268"/>
      <c r="BJ9" s="269"/>
      <c r="BK9" s="269"/>
      <c r="BL9" s="272"/>
      <c r="BM9" s="273"/>
      <c r="BN9" s="770"/>
      <c r="BO9" s="275"/>
      <c r="BP9" s="275"/>
      <c r="BQ9" s="276"/>
      <c r="BR9" s="276"/>
      <c r="BS9" s="276"/>
      <c r="BT9" s="276"/>
      <c r="BU9" s="276"/>
      <c r="BV9" s="276"/>
      <c r="BW9" s="276"/>
      <c r="BX9" s="276"/>
      <c r="BY9" s="276"/>
      <c r="BZ9" s="277"/>
      <c r="CA9" s="290"/>
      <c r="CB9" s="45"/>
      <c r="CC9" s="47"/>
      <c r="CD9" s="47"/>
      <c r="CE9" s="46"/>
      <c r="CF9" s="46"/>
      <c r="CG9" s="45"/>
      <c r="CH9" s="46"/>
      <c r="CI9" s="46"/>
      <c r="CJ9" s="45"/>
      <c r="CK9" s="46"/>
      <c r="CL9" s="46"/>
      <c r="CM9" s="57"/>
      <c r="CN9" s="771"/>
      <c r="CO9" s="772"/>
      <c r="CP9" s="773"/>
      <c r="CQ9" s="772"/>
      <c r="CR9" s="772"/>
      <c r="CS9" s="772"/>
      <c r="CT9" s="772"/>
      <c r="CU9" s="774"/>
      <c r="CV9" s="774"/>
      <c r="CW9" s="774"/>
      <c r="CX9" s="777"/>
      <c r="CY9" s="775"/>
      <c r="CZ9" s="278"/>
      <c r="DA9" s="301"/>
      <c r="DB9" s="263"/>
      <c r="DC9" s="302"/>
      <c r="DD9" s="281"/>
      <c r="DE9" s="264"/>
      <c r="DF9" s="266"/>
      <c r="DG9" s="265"/>
      <c r="DH9" s="300"/>
      <c r="DI9" s="303"/>
      <c r="DJ9" s="300"/>
      <c r="DK9" s="264"/>
      <c r="DL9" s="50"/>
      <c r="DM9" s="44"/>
      <c r="DN9" s="45"/>
      <c r="DO9" s="46"/>
      <c r="DP9" s="46"/>
      <c r="DQ9" s="46"/>
      <c r="DR9" s="45"/>
      <c r="DS9" s="46"/>
      <c r="DT9" s="46"/>
      <c r="DU9" s="46"/>
      <c r="DV9" s="47"/>
      <c r="DW9" s="47"/>
      <c r="DX9" s="48"/>
      <c r="DY9" s="49"/>
      <c r="DZ9" s="40">
        <f t="shared" si="0"/>
        <v>0</v>
      </c>
      <c r="EA9" s="51"/>
      <c r="EB9" s="42">
        <f t="shared" si="1"/>
        <v>0</v>
      </c>
      <c r="EC9" s="243"/>
      <c r="ED9" s="186"/>
      <c r="EE9" s="244"/>
      <c r="EF9" s="88"/>
      <c r="EG9" s="89"/>
      <c r="EH9" s="246"/>
    </row>
    <row r="10" spans="2:140" ht="18.399999999999999" customHeight="1" x14ac:dyDescent="0.25">
      <c r="B10" s="32" t="s">
        <v>27</v>
      </c>
      <c r="C10" s="435">
        <v>2</v>
      </c>
      <c r="D10" s="248"/>
      <c r="E10" s="248">
        <v>5</v>
      </c>
      <c r="F10" s="248"/>
      <c r="G10" s="249"/>
      <c r="H10" s="249"/>
      <c r="I10" s="97">
        <v>5</v>
      </c>
      <c r="J10" s="248">
        <v>3</v>
      </c>
      <c r="K10" s="248"/>
      <c r="L10" s="248"/>
      <c r="M10" s="249"/>
      <c r="N10" s="250"/>
      <c r="O10" s="251">
        <v>1</v>
      </c>
      <c r="P10" s="262">
        <v>4</v>
      </c>
      <c r="Q10" s="263">
        <v>5</v>
      </c>
      <c r="R10" s="263"/>
      <c r="S10" s="264"/>
      <c r="T10" s="264"/>
      <c r="U10" s="264"/>
      <c r="V10" s="265">
        <v>3.5</v>
      </c>
      <c r="W10" s="266"/>
      <c r="X10" s="264"/>
      <c r="Y10" s="264"/>
      <c r="Z10" s="264">
        <v>4</v>
      </c>
      <c r="AA10" s="58"/>
      <c r="AB10" s="284">
        <v>2</v>
      </c>
      <c r="AC10" s="285">
        <v>5</v>
      </c>
      <c r="AD10" s="286"/>
      <c r="AE10" s="285"/>
      <c r="AF10" s="285"/>
      <c r="AG10" s="287">
        <v>6</v>
      </c>
      <c r="AH10" s="287"/>
      <c r="AI10" s="288"/>
      <c r="AJ10" s="285"/>
      <c r="AK10" s="286"/>
      <c r="AL10" s="287"/>
      <c r="AM10" s="289"/>
      <c r="AN10" s="373">
        <v>2</v>
      </c>
      <c r="AO10" s="253">
        <v>5</v>
      </c>
      <c r="AP10" s="254"/>
      <c r="AQ10" s="253"/>
      <c r="AR10" s="253"/>
      <c r="AS10" s="253"/>
      <c r="AT10" s="305">
        <v>5</v>
      </c>
      <c r="AU10" s="255"/>
      <c r="AV10" s="253"/>
      <c r="AW10" s="253"/>
      <c r="AX10" s="253"/>
      <c r="AY10" s="253">
        <v>2</v>
      </c>
      <c r="AZ10" s="256"/>
      <c r="BA10" s="267">
        <v>2</v>
      </c>
      <c r="BB10" s="268"/>
      <c r="BC10" s="269">
        <v>5</v>
      </c>
      <c r="BD10" s="269"/>
      <c r="BE10" s="269"/>
      <c r="BF10" s="269"/>
      <c r="BG10" s="268">
        <v>5</v>
      </c>
      <c r="BH10" s="268">
        <v>5</v>
      </c>
      <c r="BI10" s="268"/>
      <c r="BJ10" s="269"/>
      <c r="BK10" s="269"/>
      <c r="BL10" s="272"/>
      <c r="BM10" s="273"/>
      <c r="BN10" s="770">
        <v>2</v>
      </c>
      <c r="BO10" s="275">
        <v>5</v>
      </c>
      <c r="BP10" s="275"/>
      <c r="BQ10" s="276"/>
      <c r="BR10" s="276"/>
      <c r="BS10" s="276"/>
      <c r="BT10" s="276">
        <v>5</v>
      </c>
      <c r="BU10" s="276"/>
      <c r="BV10" s="276"/>
      <c r="BW10" s="276"/>
      <c r="BX10" s="276"/>
      <c r="BY10" s="276"/>
      <c r="BZ10" s="277"/>
      <c r="CA10" s="290">
        <v>4</v>
      </c>
      <c r="CB10" s="45">
        <v>5</v>
      </c>
      <c r="CC10" s="47"/>
      <c r="CD10" s="47"/>
      <c r="CE10" s="46"/>
      <c r="CF10" s="46">
        <v>3.6</v>
      </c>
      <c r="CG10" s="45"/>
      <c r="CH10" s="46">
        <v>5</v>
      </c>
      <c r="CI10" s="46"/>
      <c r="CJ10" s="45"/>
      <c r="CK10" s="46"/>
      <c r="CL10" s="46">
        <v>1.2</v>
      </c>
      <c r="CM10" s="57"/>
      <c r="CN10" s="771">
        <v>2</v>
      </c>
      <c r="CO10" s="772">
        <v>5</v>
      </c>
      <c r="CP10" s="773"/>
      <c r="CQ10" s="772"/>
      <c r="CR10" s="772"/>
      <c r="CS10" s="772">
        <v>0.7</v>
      </c>
      <c r="CT10" s="772">
        <v>6</v>
      </c>
      <c r="CU10" s="774"/>
      <c r="CV10" s="774"/>
      <c r="CW10" s="774"/>
      <c r="CX10" s="778">
        <v>3.5</v>
      </c>
      <c r="CY10" s="775"/>
      <c r="CZ10" s="278">
        <v>2</v>
      </c>
      <c r="DA10" s="279"/>
      <c r="DB10" s="263">
        <v>5</v>
      </c>
      <c r="DC10" s="280"/>
      <c r="DD10" s="281"/>
      <c r="DE10" s="264"/>
      <c r="DF10" s="266">
        <v>5</v>
      </c>
      <c r="DG10" s="265">
        <v>3</v>
      </c>
      <c r="DH10" s="265"/>
      <c r="DI10" s="283"/>
      <c r="DJ10" s="265"/>
      <c r="DK10" s="264">
        <v>4</v>
      </c>
      <c r="DL10" s="50"/>
      <c r="DM10" s="44">
        <v>4</v>
      </c>
      <c r="DN10" s="45"/>
      <c r="DO10" s="46">
        <v>5</v>
      </c>
      <c r="DP10" s="46"/>
      <c r="DQ10" s="46"/>
      <c r="DR10" s="45"/>
      <c r="DS10" s="54">
        <v>5</v>
      </c>
      <c r="DT10" s="54">
        <v>5</v>
      </c>
      <c r="DU10" s="46"/>
      <c r="DV10" s="47"/>
      <c r="DW10" s="47"/>
      <c r="DX10" s="48"/>
      <c r="DY10" s="49"/>
      <c r="DZ10" s="40">
        <f t="shared" si="0"/>
        <v>162.5</v>
      </c>
      <c r="EA10" s="51">
        <v>779.75</v>
      </c>
      <c r="EB10" s="42">
        <f t="shared" si="1"/>
        <v>126.70937499999999</v>
      </c>
      <c r="EC10" s="243">
        <v>160.5</v>
      </c>
      <c r="ED10" s="186">
        <v>160.5</v>
      </c>
      <c r="EE10" s="244">
        <f>ED10/EC10%</f>
        <v>100</v>
      </c>
      <c r="EF10" s="88"/>
      <c r="EG10" s="245">
        <v>450</v>
      </c>
      <c r="EH10" s="246">
        <f>EC10*EG10/1000</f>
        <v>72.224999999999994</v>
      </c>
    </row>
    <row r="11" spans="2:140" ht="18.399999999999999" customHeight="1" x14ac:dyDescent="0.25">
      <c r="B11" s="43" t="s">
        <v>28</v>
      </c>
      <c r="C11" s="435"/>
      <c r="D11" s="248"/>
      <c r="E11" s="248"/>
      <c r="F11" s="248"/>
      <c r="G11" s="249"/>
      <c r="H11" s="249">
        <v>3.6</v>
      </c>
      <c r="I11" s="249"/>
      <c r="J11" s="248"/>
      <c r="K11" s="248"/>
      <c r="L11" s="248"/>
      <c r="M11" s="249"/>
      <c r="N11" s="250"/>
      <c r="O11" s="251"/>
      <c r="P11" s="262"/>
      <c r="Q11" s="263"/>
      <c r="R11" s="263"/>
      <c r="S11" s="264"/>
      <c r="T11" s="264">
        <v>3.6</v>
      </c>
      <c r="U11" s="264"/>
      <c r="V11" s="300"/>
      <c r="W11" s="266"/>
      <c r="X11" s="264"/>
      <c r="Y11" s="264"/>
      <c r="Z11" s="308"/>
      <c r="AA11" s="58"/>
      <c r="AB11" s="284"/>
      <c r="AC11" s="285"/>
      <c r="AD11" s="286"/>
      <c r="AE11" s="285"/>
      <c r="AF11" s="285">
        <v>1.8</v>
      </c>
      <c r="AG11" s="287"/>
      <c r="AH11" s="287">
        <v>6</v>
      </c>
      <c r="AI11" s="288"/>
      <c r="AJ11" s="285"/>
      <c r="AK11" s="286"/>
      <c r="AL11" s="287"/>
      <c r="AM11" s="289"/>
      <c r="AN11" s="373"/>
      <c r="AO11" s="253"/>
      <c r="AP11" s="254"/>
      <c r="AQ11" s="253"/>
      <c r="AR11" s="253">
        <v>2.4</v>
      </c>
      <c r="AS11" s="253">
        <v>3.6</v>
      </c>
      <c r="AT11" s="253"/>
      <c r="AU11" s="255">
        <v>4</v>
      </c>
      <c r="AV11" s="253"/>
      <c r="AW11" s="253"/>
      <c r="AX11" s="253"/>
      <c r="AY11" s="253">
        <v>0.25</v>
      </c>
      <c r="AZ11" s="256"/>
      <c r="BA11" s="267"/>
      <c r="BB11" s="268"/>
      <c r="BC11" s="269"/>
      <c r="BD11" s="269"/>
      <c r="BE11" s="269"/>
      <c r="BF11" s="269">
        <v>3.6</v>
      </c>
      <c r="BG11" s="268"/>
      <c r="BH11" s="268"/>
      <c r="BI11" s="268"/>
      <c r="BJ11" s="269"/>
      <c r="BK11" s="269"/>
      <c r="BL11" s="272"/>
      <c r="BM11" s="273"/>
      <c r="BN11" s="770"/>
      <c r="BO11" s="275"/>
      <c r="BP11" s="275"/>
      <c r="BQ11" s="276"/>
      <c r="BR11" s="276"/>
      <c r="BS11" s="276">
        <v>3.6</v>
      </c>
      <c r="BT11" s="276"/>
      <c r="BU11" s="276"/>
      <c r="BV11" s="276"/>
      <c r="BW11" s="276"/>
      <c r="BX11" s="276"/>
      <c r="BY11" s="309">
        <v>4</v>
      </c>
      <c r="BZ11" s="277"/>
      <c r="CA11" s="290"/>
      <c r="CB11" s="45"/>
      <c r="CC11" s="47"/>
      <c r="CD11" s="47"/>
      <c r="CE11" s="46">
        <v>3</v>
      </c>
      <c r="CF11" s="46"/>
      <c r="CG11" s="45">
        <v>4</v>
      </c>
      <c r="CH11" s="46"/>
      <c r="CI11" s="46"/>
      <c r="CJ11" s="45"/>
      <c r="CK11" s="46"/>
      <c r="CL11" s="46">
        <v>0.18</v>
      </c>
      <c r="CM11" s="57"/>
      <c r="CN11" s="771"/>
      <c r="CO11" s="772"/>
      <c r="CP11" s="773"/>
      <c r="CQ11" s="772"/>
      <c r="CR11" s="772">
        <v>3.6</v>
      </c>
      <c r="CS11" s="772">
        <v>2</v>
      </c>
      <c r="CT11" s="772"/>
      <c r="CU11" s="774"/>
      <c r="CV11" s="774"/>
      <c r="CW11" s="774"/>
      <c r="CX11" s="772"/>
      <c r="CY11" s="775"/>
      <c r="CZ11" s="278"/>
      <c r="DA11" s="301"/>
      <c r="DB11" s="263"/>
      <c r="DC11" s="302"/>
      <c r="DD11" s="281"/>
      <c r="DE11" s="264">
        <v>3.6</v>
      </c>
      <c r="DF11" s="266"/>
      <c r="DG11" s="265"/>
      <c r="DH11" s="300"/>
      <c r="DI11" s="303"/>
      <c r="DJ11" s="300"/>
      <c r="DK11" s="308"/>
      <c r="DL11" s="50"/>
      <c r="DM11" s="44"/>
      <c r="DN11" s="45"/>
      <c r="DO11" s="46"/>
      <c r="DP11" s="46"/>
      <c r="DQ11" s="46">
        <v>1.8</v>
      </c>
      <c r="DR11" s="45">
        <v>4</v>
      </c>
      <c r="DS11" s="46"/>
      <c r="DT11" s="46"/>
      <c r="DU11" s="46"/>
      <c r="DV11" s="47"/>
      <c r="DW11" s="47"/>
      <c r="DX11" s="48"/>
      <c r="DY11" s="49"/>
      <c r="DZ11" s="40">
        <f t="shared" si="0"/>
        <v>58.63</v>
      </c>
      <c r="EA11" s="51">
        <v>125</v>
      </c>
      <c r="EB11" s="42">
        <f t="shared" si="1"/>
        <v>7.3287500000000003</v>
      </c>
      <c r="EC11" s="243">
        <v>82.5</v>
      </c>
      <c r="ED11" s="186">
        <v>53.8</v>
      </c>
      <c r="EE11" s="244">
        <f>ED11/EC11%</f>
        <v>65.212121212121218</v>
      </c>
      <c r="EF11" s="88"/>
      <c r="EG11" s="310">
        <v>110</v>
      </c>
      <c r="EH11" s="246">
        <f>EC11*EG11/1000</f>
        <v>9.0749999999999993</v>
      </c>
      <c r="EI11" s="311"/>
    </row>
    <row r="12" spans="2:140" ht="18.399999999999999" customHeight="1" x14ac:dyDescent="0.25">
      <c r="B12" s="43" t="s">
        <v>29</v>
      </c>
      <c r="C12" s="435"/>
      <c r="D12" s="248"/>
      <c r="E12" s="248"/>
      <c r="F12" s="248"/>
      <c r="G12" s="249"/>
      <c r="H12" s="249"/>
      <c r="I12" s="249"/>
      <c r="J12" s="248"/>
      <c r="K12" s="248"/>
      <c r="L12" s="248"/>
      <c r="M12" s="249"/>
      <c r="N12" s="250"/>
      <c r="O12" s="251"/>
      <c r="P12" s="262"/>
      <c r="Q12" s="263"/>
      <c r="R12" s="263"/>
      <c r="S12" s="264"/>
      <c r="T12" s="264"/>
      <c r="U12" s="264"/>
      <c r="V12" s="265"/>
      <c r="W12" s="266"/>
      <c r="X12" s="264"/>
      <c r="Y12" s="264"/>
      <c r="Z12" s="264">
        <v>31</v>
      </c>
      <c r="AA12" s="58"/>
      <c r="AB12" s="284"/>
      <c r="AC12" s="285"/>
      <c r="AD12" s="286"/>
      <c r="AE12" s="285"/>
      <c r="AF12" s="285"/>
      <c r="AG12" s="287"/>
      <c r="AH12" s="287"/>
      <c r="AI12" s="288"/>
      <c r="AJ12" s="285"/>
      <c r="AK12" s="286"/>
      <c r="AL12" s="287"/>
      <c r="AM12" s="289"/>
      <c r="AN12" s="373"/>
      <c r="AO12" s="253"/>
      <c r="AP12" s="254"/>
      <c r="AQ12" s="253"/>
      <c r="AR12" s="253"/>
      <c r="AS12" s="253"/>
      <c r="AT12" s="253"/>
      <c r="AU12" s="255"/>
      <c r="AV12" s="253"/>
      <c r="AW12" s="253"/>
      <c r="AX12" s="253"/>
      <c r="AY12" s="253"/>
      <c r="AZ12" s="256"/>
      <c r="BA12" s="267"/>
      <c r="BB12" s="268"/>
      <c r="BC12" s="269"/>
      <c r="BD12" s="269"/>
      <c r="BE12" s="269"/>
      <c r="BF12" s="269"/>
      <c r="BG12" s="268"/>
      <c r="BH12" s="268"/>
      <c r="BI12" s="268"/>
      <c r="BJ12" s="269"/>
      <c r="BK12" s="269"/>
      <c r="BL12" s="272"/>
      <c r="BM12" s="273"/>
      <c r="BN12" s="770"/>
      <c r="BO12" s="275"/>
      <c r="BP12" s="275"/>
      <c r="BQ12" s="276"/>
      <c r="BR12" s="276"/>
      <c r="BS12" s="276"/>
      <c r="BT12" s="276"/>
      <c r="BU12" s="276"/>
      <c r="BV12" s="276"/>
      <c r="BW12" s="276"/>
      <c r="BX12" s="276"/>
      <c r="BY12" s="276"/>
      <c r="BZ12" s="277"/>
      <c r="CA12" s="290"/>
      <c r="CB12" s="45"/>
      <c r="CC12" s="47"/>
      <c r="CD12" s="47"/>
      <c r="CE12" s="46"/>
      <c r="CF12" s="46"/>
      <c r="CG12" s="45"/>
      <c r="CH12" s="46"/>
      <c r="CI12" s="46"/>
      <c r="CJ12" s="45"/>
      <c r="CK12" s="46"/>
      <c r="CL12" s="46"/>
      <c r="CM12" s="57"/>
      <c r="CN12" s="771"/>
      <c r="CO12" s="772"/>
      <c r="CP12" s="773"/>
      <c r="CQ12" s="772"/>
      <c r="CR12" s="772"/>
      <c r="CS12" s="772"/>
      <c r="CT12" s="772"/>
      <c r="CU12" s="774"/>
      <c r="CV12" s="774"/>
      <c r="CW12" s="774"/>
      <c r="CX12" s="762"/>
      <c r="CY12" s="775"/>
      <c r="CZ12" s="278"/>
      <c r="DA12" s="279"/>
      <c r="DB12" s="263"/>
      <c r="DC12" s="280"/>
      <c r="DD12" s="281"/>
      <c r="DE12" s="264"/>
      <c r="DF12" s="266"/>
      <c r="DG12" s="265"/>
      <c r="DH12" s="265"/>
      <c r="DI12" s="283"/>
      <c r="DJ12" s="265"/>
      <c r="DK12" s="264">
        <v>31</v>
      </c>
      <c r="DL12" s="50"/>
      <c r="DM12" s="44"/>
      <c r="DN12" s="45"/>
      <c r="DO12" s="46"/>
      <c r="DP12" s="46"/>
      <c r="DQ12" s="46"/>
      <c r="DR12" s="45"/>
      <c r="DS12" s="46"/>
      <c r="DT12" s="46"/>
      <c r="DU12" s="46"/>
      <c r="DV12" s="47"/>
      <c r="DW12" s="47"/>
      <c r="DX12" s="48"/>
      <c r="DY12" s="49"/>
      <c r="DZ12" s="40">
        <f t="shared" si="0"/>
        <v>62</v>
      </c>
      <c r="EA12" s="51">
        <v>315.78899999999999</v>
      </c>
      <c r="EB12" s="42">
        <f t="shared" si="1"/>
        <v>19.578917999999998</v>
      </c>
      <c r="EC12" s="243"/>
      <c r="ED12" s="186"/>
      <c r="EE12" s="244"/>
      <c r="EF12" s="88"/>
      <c r="EG12" s="310"/>
      <c r="EH12" s="246"/>
      <c r="EI12" s="311"/>
    </row>
    <row r="13" spans="2:140" ht="18" customHeight="1" x14ac:dyDescent="0.25">
      <c r="B13" s="43" t="s">
        <v>30</v>
      </c>
      <c r="C13" s="435">
        <v>140</v>
      </c>
      <c r="D13" s="248"/>
      <c r="E13" s="248"/>
      <c r="F13" s="248"/>
      <c r="G13" s="249"/>
      <c r="H13" s="249"/>
      <c r="I13" s="249"/>
      <c r="J13" s="248">
        <v>21</v>
      </c>
      <c r="K13" s="248"/>
      <c r="L13" s="248"/>
      <c r="M13" s="249"/>
      <c r="N13" s="250"/>
      <c r="O13" s="251">
        <v>9</v>
      </c>
      <c r="P13" s="262">
        <v>21</v>
      </c>
      <c r="Q13" s="263"/>
      <c r="R13" s="263"/>
      <c r="S13" s="264"/>
      <c r="T13" s="264"/>
      <c r="U13" s="264"/>
      <c r="V13" s="300"/>
      <c r="W13" s="266"/>
      <c r="X13" s="264"/>
      <c r="Y13" s="264"/>
      <c r="Z13" s="308"/>
      <c r="AA13" s="58"/>
      <c r="AB13" s="284">
        <v>140</v>
      </c>
      <c r="AC13" s="285"/>
      <c r="AD13" s="286"/>
      <c r="AE13" s="285"/>
      <c r="AF13" s="285"/>
      <c r="AG13" s="287"/>
      <c r="AH13" s="287"/>
      <c r="AI13" s="288"/>
      <c r="AJ13" s="285"/>
      <c r="AK13" s="286"/>
      <c r="AL13" s="287"/>
      <c r="AM13" s="289">
        <v>110</v>
      </c>
      <c r="AN13" s="373">
        <v>140</v>
      </c>
      <c r="AO13" s="253"/>
      <c r="AP13" s="254"/>
      <c r="AQ13" s="253"/>
      <c r="AR13" s="253"/>
      <c r="AS13" s="253"/>
      <c r="AT13" s="253">
        <v>22.12</v>
      </c>
      <c r="AU13" s="255">
        <v>20</v>
      </c>
      <c r="AV13" s="253"/>
      <c r="AW13" s="253"/>
      <c r="AX13" s="253"/>
      <c r="AY13" s="253"/>
      <c r="AZ13" s="256">
        <v>90</v>
      </c>
      <c r="BA13" s="267">
        <v>140</v>
      </c>
      <c r="BB13" s="268"/>
      <c r="BC13" s="269"/>
      <c r="BD13" s="269"/>
      <c r="BE13" s="269"/>
      <c r="BF13" s="269"/>
      <c r="BG13" s="268"/>
      <c r="BH13" s="268">
        <v>19</v>
      </c>
      <c r="BI13" s="268"/>
      <c r="BJ13" s="269"/>
      <c r="BK13" s="269"/>
      <c r="BL13" s="272"/>
      <c r="BM13" s="273">
        <v>189</v>
      </c>
      <c r="BN13" s="770">
        <v>140</v>
      </c>
      <c r="BO13" s="275"/>
      <c r="BP13" s="275">
        <v>90</v>
      </c>
      <c r="BQ13" s="276"/>
      <c r="BR13" s="276"/>
      <c r="BS13" s="276"/>
      <c r="BT13" s="276"/>
      <c r="BU13" s="276"/>
      <c r="BV13" s="276"/>
      <c r="BW13" s="276"/>
      <c r="BX13" s="276"/>
      <c r="BY13" s="309">
        <v>18</v>
      </c>
      <c r="BZ13" s="277"/>
      <c r="CA13" s="290">
        <v>23</v>
      </c>
      <c r="CB13" s="45"/>
      <c r="CC13" s="47"/>
      <c r="CD13" s="47"/>
      <c r="CE13" s="46"/>
      <c r="CF13" s="46"/>
      <c r="CG13" s="45">
        <v>20</v>
      </c>
      <c r="CH13" s="46">
        <v>22.12</v>
      </c>
      <c r="CI13" s="46"/>
      <c r="CJ13" s="45"/>
      <c r="CK13" s="46"/>
      <c r="CL13" s="46"/>
      <c r="CM13" s="57">
        <v>189</v>
      </c>
      <c r="CN13" s="771">
        <v>140</v>
      </c>
      <c r="CO13" s="772"/>
      <c r="CP13" s="773"/>
      <c r="CQ13" s="772"/>
      <c r="CR13" s="772"/>
      <c r="CS13" s="772">
        <v>10</v>
      </c>
      <c r="CT13" s="772"/>
      <c r="CU13" s="774"/>
      <c r="CV13" s="774"/>
      <c r="CW13" s="774"/>
      <c r="CX13" s="779"/>
      <c r="CY13" s="775">
        <v>110</v>
      </c>
      <c r="CZ13" s="278">
        <v>140</v>
      </c>
      <c r="DA13" s="301"/>
      <c r="DB13" s="263"/>
      <c r="DC13" s="302"/>
      <c r="DD13" s="281"/>
      <c r="DE13" s="264"/>
      <c r="DF13" s="266"/>
      <c r="DG13" s="265"/>
      <c r="DH13" s="300"/>
      <c r="DI13" s="303"/>
      <c r="DJ13" s="300"/>
      <c r="DK13" s="308"/>
      <c r="DL13" s="50"/>
      <c r="DM13" s="44">
        <v>20</v>
      </c>
      <c r="DN13" s="45"/>
      <c r="DO13" s="46"/>
      <c r="DP13" s="46"/>
      <c r="DQ13" s="46"/>
      <c r="DR13" s="45"/>
      <c r="DS13" s="46">
        <v>22.12</v>
      </c>
      <c r="DT13" s="46">
        <v>22.12</v>
      </c>
      <c r="DU13" s="46"/>
      <c r="DV13" s="47"/>
      <c r="DW13" s="47"/>
      <c r="DX13" s="48"/>
      <c r="DY13" s="49"/>
      <c r="DZ13" s="40">
        <f t="shared" si="0"/>
        <v>2027.4799999999996</v>
      </c>
      <c r="EA13" s="51">
        <v>70.150000000000006</v>
      </c>
      <c r="EB13" s="42">
        <f t="shared" si="1"/>
        <v>142.22772199999997</v>
      </c>
      <c r="EC13" s="243"/>
      <c r="ED13" s="186"/>
      <c r="EE13" s="244"/>
      <c r="EF13" s="88"/>
      <c r="EG13" s="89"/>
      <c r="EH13" s="246"/>
    </row>
    <row r="14" spans="2:140" ht="18.399999999999999" customHeight="1" x14ac:dyDescent="0.25">
      <c r="B14" s="43" t="s">
        <v>17</v>
      </c>
      <c r="C14" s="435"/>
      <c r="D14" s="248"/>
      <c r="E14" s="248"/>
      <c r="F14" s="248"/>
      <c r="G14" s="249"/>
      <c r="H14" s="249"/>
      <c r="I14" s="191"/>
      <c r="J14" s="248"/>
      <c r="K14" s="248"/>
      <c r="L14" s="248"/>
      <c r="M14" s="249"/>
      <c r="N14" s="250">
        <v>185</v>
      </c>
      <c r="O14" s="251"/>
      <c r="P14" s="262"/>
      <c r="Q14" s="263"/>
      <c r="R14" s="263"/>
      <c r="S14" s="264"/>
      <c r="T14" s="264"/>
      <c r="U14" s="264"/>
      <c r="V14" s="265"/>
      <c r="W14" s="266"/>
      <c r="X14" s="264"/>
      <c r="Y14" s="264"/>
      <c r="Z14" s="264"/>
      <c r="AA14" s="58"/>
      <c r="AB14" s="284"/>
      <c r="AC14" s="285"/>
      <c r="AD14" s="286"/>
      <c r="AE14" s="285"/>
      <c r="AF14" s="285"/>
      <c r="AG14" s="287"/>
      <c r="AH14" s="287"/>
      <c r="AI14" s="288"/>
      <c r="AJ14" s="285"/>
      <c r="AK14" s="286"/>
      <c r="AL14" s="287"/>
      <c r="AM14" s="289"/>
      <c r="AN14" s="373"/>
      <c r="AO14" s="253"/>
      <c r="AP14" s="254"/>
      <c r="AQ14" s="253"/>
      <c r="AR14" s="253"/>
      <c r="AS14" s="253"/>
      <c r="AT14" s="195"/>
      <c r="AU14" s="255"/>
      <c r="AV14" s="253"/>
      <c r="AW14" s="253"/>
      <c r="AX14" s="253"/>
      <c r="AY14" s="253"/>
      <c r="AZ14" s="256"/>
      <c r="BA14" s="267"/>
      <c r="BB14" s="268"/>
      <c r="BC14" s="269"/>
      <c r="BD14" s="269"/>
      <c r="BE14" s="269"/>
      <c r="BF14" s="269"/>
      <c r="BG14" s="268"/>
      <c r="BH14" s="268"/>
      <c r="BI14" s="268"/>
      <c r="BJ14" s="269"/>
      <c r="BK14" s="269"/>
      <c r="BL14" s="272"/>
      <c r="BM14" s="273"/>
      <c r="BN14" s="770"/>
      <c r="BO14" s="275"/>
      <c r="BP14" s="275"/>
      <c r="BQ14" s="276"/>
      <c r="BR14" s="276"/>
      <c r="BS14" s="276"/>
      <c r="BT14" s="276"/>
      <c r="BU14" s="276"/>
      <c r="BV14" s="276"/>
      <c r="BW14" s="276"/>
      <c r="BX14" s="276"/>
      <c r="BY14" s="276"/>
      <c r="BZ14" s="277"/>
      <c r="CA14" s="290"/>
      <c r="CB14" s="45"/>
      <c r="CC14" s="47"/>
      <c r="CD14" s="47"/>
      <c r="CE14" s="46"/>
      <c r="CF14" s="46"/>
      <c r="CG14" s="45"/>
      <c r="CH14" s="46"/>
      <c r="CI14" s="46"/>
      <c r="CJ14" s="45"/>
      <c r="CK14" s="46"/>
      <c r="CL14" s="46"/>
      <c r="CM14" s="57"/>
      <c r="CN14" s="771"/>
      <c r="CO14" s="772"/>
      <c r="CP14" s="773"/>
      <c r="CQ14" s="772"/>
      <c r="CR14" s="772"/>
      <c r="CS14" s="772"/>
      <c r="CT14" s="772"/>
      <c r="CU14" s="774"/>
      <c r="CV14" s="774"/>
      <c r="CW14" s="774"/>
      <c r="CX14" s="778"/>
      <c r="CY14" s="775"/>
      <c r="CZ14" s="278"/>
      <c r="DA14" s="279"/>
      <c r="DB14" s="263"/>
      <c r="DC14" s="280"/>
      <c r="DD14" s="281"/>
      <c r="DE14" s="264"/>
      <c r="DF14" s="266"/>
      <c r="DG14" s="265"/>
      <c r="DH14" s="265"/>
      <c r="DI14" s="283"/>
      <c r="DJ14" s="265"/>
      <c r="DK14" s="264"/>
      <c r="DL14" s="50"/>
      <c r="DM14" s="44"/>
      <c r="DN14" s="45"/>
      <c r="DO14" s="46"/>
      <c r="DP14" s="46"/>
      <c r="DQ14" s="46"/>
      <c r="DR14" s="45"/>
      <c r="DS14" s="35"/>
      <c r="DT14" s="35"/>
      <c r="DU14" s="46"/>
      <c r="DV14" s="47"/>
      <c r="DW14" s="47"/>
      <c r="DX14" s="48"/>
      <c r="DY14" s="49">
        <v>185</v>
      </c>
      <c r="DZ14" s="40">
        <f t="shared" si="0"/>
        <v>370</v>
      </c>
      <c r="EA14" s="51">
        <v>112.26</v>
      </c>
      <c r="EB14" s="42">
        <f t="shared" si="1"/>
        <v>41.536200000000001</v>
      </c>
      <c r="EC14" s="313">
        <v>3375</v>
      </c>
      <c r="ED14" s="314">
        <f>SUM(DZ13, DZ14, DZ14:DZ15)</f>
        <v>3077.4799999999996</v>
      </c>
      <c r="EE14" s="244">
        <f>ED14/EC14%</f>
        <v>91.18459259259258</v>
      </c>
      <c r="EF14" s="315"/>
      <c r="EG14" s="316">
        <v>66.67</v>
      </c>
      <c r="EH14" s="246">
        <f>EC14*EG14/1000</f>
        <v>225.01124999999999</v>
      </c>
    </row>
    <row r="15" spans="2:140" ht="18.399999999999999" customHeight="1" x14ac:dyDescent="0.25">
      <c r="B15" s="43" t="s">
        <v>31</v>
      </c>
      <c r="C15" s="435"/>
      <c r="D15" s="248"/>
      <c r="E15" s="248"/>
      <c r="F15" s="248"/>
      <c r="G15" s="249"/>
      <c r="H15" s="249"/>
      <c r="I15" s="249"/>
      <c r="J15" s="248"/>
      <c r="K15" s="248"/>
      <c r="L15" s="248"/>
      <c r="M15" s="249"/>
      <c r="N15" s="250"/>
      <c r="O15" s="251"/>
      <c r="P15" s="262"/>
      <c r="Q15" s="263"/>
      <c r="R15" s="263"/>
      <c r="S15" s="264"/>
      <c r="T15" s="264"/>
      <c r="U15" s="264"/>
      <c r="V15" s="300"/>
      <c r="W15" s="266"/>
      <c r="X15" s="264"/>
      <c r="Y15" s="264"/>
      <c r="Z15" s="264"/>
      <c r="AA15" s="58"/>
      <c r="AB15" s="284"/>
      <c r="AC15" s="285"/>
      <c r="AD15" s="286"/>
      <c r="AE15" s="285"/>
      <c r="AF15" s="285"/>
      <c r="AG15" s="287"/>
      <c r="AH15" s="287"/>
      <c r="AI15" s="288"/>
      <c r="AJ15" s="285"/>
      <c r="AK15" s="286"/>
      <c r="AL15" s="287"/>
      <c r="AM15" s="289"/>
      <c r="AN15" s="373"/>
      <c r="AO15" s="253"/>
      <c r="AP15" s="254"/>
      <c r="AQ15" s="253">
        <v>155</v>
      </c>
      <c r="AR15" s="253"/>
      <c r="AS15" s="253"/>
      <c r="AT15" s="253"/>
      <c r="AU15" s="255"/>
      <c r="AV15" s="253"/>
      <c r="AW15" s="253"/>
      <c r="AX15" s="253"/>
      <c r="AY15" s="253"/>
      <c r="AZ15" s="256"/>
      <c r="BA15" s="267"/>
      <c r="BB15" s="268"/>
      <c r="BC15" s="269"/>
      <c r="BD15" s="269"/>
      <c r="BE15" s="269"/>
      <c r="BF15" s="269"/>
      <c r="BG15" s="268"/>
      <c r="BH15" s="268"/>
      <c r="BI15" s="268"/>
      <c r="BJ15" s="269"/>
      <c r="BK15" s="269"/>
      <c r="BL15" s="272"/>
      <c r="BM15" s="273"/>
      <c r="BN15" s="770"/>
      <c r="BO15" s="275"/>
      <c r="BP15" s="275"/>
      <c r="BQ15" s="276"/>
      <c r="BR15" s="276"/>
      <c r="BS15" s="276"/>
      <c r="BT15" s="276"/>
      <c r="BU15" s="276"/>
      <c r="BV15" s="276"/>
      <c r="BW15" s="276"/>
      <c r="BX15" s="276"/>
      <c r="BY15" s="276"/>
      <c r="BZ15" s="277"/>
      <c r="CA15" s="290"/>
      <c r="CB15" s="45"/>
      <c r="CC15" s="47"/>
      <c r="CD15" s="47"/>
      <c r="CE15" s="46"/>
      <c r="CF15" s="46"/>
      <c r="CG15" s="45"/>
      <c r="CH15" s="46"/>
      <c r="CI15" s="46"/>
      <c r="CJ15" s="45"/>
      <c r="CK15" s="46"/>
      <c r="CL15" s="46"/>
      <c r="CM15" s="57"/>
      <c r="CN15" s="771"/>
      <c r="CO15" s="772"/>
      <c r="CP15" s="773"/>
      <c r="CQ15" s="772"/>
      <c r="CR15" s="772"/>
      <c r="CS15" s="772"/>
      <c r="CT15" s="772"/>
      <c r="CU15" s="774"/>
      <c r="CV15" s="774"/>
      <c r="CW15" s="774"/>
      <c r="CX15" s="780"/>
      <c r="CY15" s="775"/>
      <c r="CZ15" s="278"/>
      <c r="DA15" s="301"/>
      <c r="DB15" s="263"/>
      <c r="DC15" s="302">
        <v>155</v>
      </c>
      <c r="DD15" s="281"/>
      <c r="DE15" s="264"/>
      <c r="DF15" s="266"/>
      <c r="DG15" s="265"/>
      <c r="DH15" s="300"/>
      <c r="DI15" s="303"/>
      <c r="DJ15" s="300"/>
      <c r="DK15" s="264"/>
      <c r="DL15" s="50"/>
      <c r="DM15" s="44"/>
      <c r="DN15" s="45"/>
      <c r="DO15" s="46"/>
      <c r="DP15" s="46"/>
      <c r="DQ15" s="46"/>
      <c r="DR15" s="45"/>
      <c r="DS15" s="46"/>
      <c r="DT15" s="46"/>
      <c r="DU15" s="46"/>
      <c r="DV15" s="47"/>
      <c r="DW15" s="47"/>
      <c r="DX15" s="48"/>
      <c r="DY15" s="49"/>
      <c r="DZ15" s="40">
        <f t="shared" si="0"/>
        <v>310</v>
      </c>
      <c r="EA15" s="51">
        <v>123.84</v>
      </c>
      <c r="EB15" s="42">
        <f t="shared" si="1"/>
        <v>38.3904</v>
      </c>
      <c r="EC15" s="243"/>
      <c r="ED15" s="186"/>
      <c r="EE15" s="244"/>
      <c r="EF15" s="88"/>
      <c r="EG15" s="89"/>
      <c r="EH15" s="246"/>
    </row>
    <row r="16" spans="2:140" ht="18.399999999999999" customHeight="1" x14ac:dyDescent="0.25">
      <c r="B16" s="43" t="s">
        <v>32</v>
      </c>
      <c r="C16" s="435"/>
      <c r="D16" s="248"/>
      <c r="E16" s="248"/>
      <c r="F16" s="248"/>
      <c r="G16" s="249"/>
      <c r="H16" s="249"/>
      <c r="I16" s="249"/>
      <c r="J16" s="248"/>
      <c r="K16" s="248"/>
      <c r="L16" s="248"/>
      <c r="M16" s="249"/>
      <c r="N16" s="250"/>
      <c r="O16" s="251"/>
      <c r="P16" s="262"/>
      <c r="Q16" s="263"/>
      <c r="R16" s="263"/>
      <c r="S16" s="264"/>
      <c r="T16" s="264">
        <v>5.4</v>
      </c>
      <c r="U16" s="264"/>
      <c r="V16" s="318"/>
      <c r="W16" s="266"/>
      <c r="X16" s="264"/>
      <c r="Y16" s="264"/>
      <c r="Z16" s="308">
        <v>4</v>
      </c>
      <c r="AA16" s="58"/>
      <c r="AB16" s="284"/>
      <c r="AC16" s="285"/>
      <c r="AD16" s="286"/>
      <c r="AE16" s="285"/>
      <c r="AF16" s="285"/>
      <c r="AG16" s="287">
        <v>15</v>
      </c>
      <c r="AH16" s="287"/>
      <c r="AI16" s="288"/>
      <c r="AJ16" s="285"/>
      <c r="AK16" s="286"/>
      <c r="AL16" s="287"/>
      <c r="AM16" s="289"/>
      <c r="AN16" s="373"/>
      <c r="AO16" s="253"/>
      <c r="AP16" s="254"/>
      <c r="AQ16" s="253"/>
      <c r="AR16" s="253"/>
      <c r="AS16" s="253"/>
      <c r="AT16" s="253"/>
      <c r="AU16" s="255"/>
      <c r="AV16" s="253"/>
      <c r="AW16" s="253"/>
      <c r="AX16" s="253"/>
      <c r="AY16" s="253"/>
      <c r="AZ16" s="256"/>
      <c r="BA16" s="267"/>
      <c r="BB16" s="268"/>
      <c r="BC16" s="269"/>
      <c r="BD16" s="269"/>
      <c r="BE16" s="269"/>
      <c r="BF16" s="269">
        <v>4.5</v>
      </c>
      <c r="BG16" s="268"/>
      <c r="BH16" s="268"/>
      <c r="BI16" s="268"/>
      <c r="BJ16" s="269"/>
      <c r="BK16" s="269"/>
      <c r="BL16" s="272"/>
      <c r="BM16" s="273"/>
      <c r="BN16" s="770"/>
      <c r="BO16" s="275"/>
      <c r="BP16" s="275"/>
      <c r="BQ16" s="276"/>
      <c r="BR16" s="276"/>
      <c r="BS16" s="276">
        <v>4.5</v>
      </c>
      <c r="BT16" s="276"/>
      <c r="BU16" s="276">
        <v>15</v>
      </c>
      <c r="BV16" s="276"/>
      <c r="BW16" s="276"/>
      <c r="BX16" s="276"/>
      <c r="BY16" s="309">
        <v>4</v>
      </c>
      <c r="BZ16" s="277"/>
      <c r="CA16" s="290"/>
      <c r="CB16" s="45"/>
      <c r="CC16" s="47"/>
      <c r="CD16" s="47"/>
      <c r="CE16" s="46"/>
      <c r="CF16" s="46">
        <v>7.2</v>
      </c>
      <c r="CG16" s="45"/>
      <c r="CH16" s="46"/>
      <c r="CI16" s="46"/>
      <c r="CJ16" s="45"/>
      <c r="CK16" s="46"/>
      <c r="CL16" s="46"/>
      <c r="CM16" s="57"/>
      <c r="CN16" s="771"/>
      <c r="CO16" s="772"/>
      <c r="CP16" s="773"/>
      <c r="CQ16" s="772"/>
      <c r="CR16" s="772"/>
      <c r="CS16" s="772"/>
      <c r="CT16" s="772"/>
      <c r="CU16" s="774"/>
      <c r="CV16" s="774"/>
      <c r="CW16" s="774"/>
      <c r="CX16" s="772"/>
      <c r="CY16" s="775"/>
      <c r="CZ16" s="278"/>
      <c r="DA16" s="319"/>
      <c r="DB16" s="263"/>
      <c r="DC16" s="320"/>
      <c r="DD16" s="281"/>
      <c r="DE16" s="264">
        <v>4.5</v>
      </c>
      <c r="DF16" s="266"/>
      <c r="DG16" s="265"/>
      <c r="DH16" s="318"/>
      <c r="DI16" s="321"/>
      <c r="DJ16" s="265"/>
      <c r="DK16" s="308">
        <v>4</v>
      </c>
      <c r="DL16" s="50"/>
      <c r="DM16" s="44">
        <v>8</v>
      </c>
      <c r="DN16" s="45"/>
      <c r="DO16" s="46"/>
      <c r="DP16" s="46"/>
      <c r="DQ16" s="46"/>
      <c r="DR16" s="45"/>
      <c r="DS16" s="46"/>
      <c r="DT16" s="46"/>
      <c r="DU16" s="46"/>
      <c r="DV16" s="47"/>
      <c r="DW16" s="47"/>
      <c r="DX16" s="48"/>
      <c r="DY16" s="49"/>
      <c r="DZ16" s="40">
        <f t="shared" si="0"/>
        <v>76.099999999999994</v>
      </c>
      <c r="EA16" s="51">
        <v>223</v>
      </c>
      <c r="EB16" s="42">
        <f t="shared" si="1"/>
        <v>16.970299999999998</v>
      </c>
      <c r="EC16" s="243">
        <v>82.5</v>
      </c>
      <c r="ED16" s="186">
        <v>76.099999999999994</v>
      </c>
      <c r="EE16" s="244">
        <f>ED16/EC16%</f>
        <v>92.242424242424235</v>
      </c>
      <c r="EF16" s="88"/>
      <c r="EG16" s="245">
        <v>160</v>
      </c>
      <c r="EH16" s="246">
        <f>EC16*EG16/1000</f>
        <v>13.2</v>
      </c>
    </row>
    <row r="17" spans="2:138" ht="18.399999999999999" customHeight="1" x14ac:dyDescent="0.25">
      <c r="B17" s="43" t="s">
        <v>33</v>
      </c>
      <c r="C17" s="435"/>
      <c r="D17" s="248"/>
      <c r="E17" s="248"/>
      <c r="F17" s="248"/>
      <c r="G17" s="249"/>
      <c r="H17" s="249"/>
      <c r="I17" s="249"/>
      <c r="J17" s="248"/>
      <c r="K17" s="248"/>
      <c r="L17" s="248"/>
      <c r="M17" s="249"/>
      <c r="N17" s="250"/>
      <c r="O17" s="251">
        <v>13</v>
      </c>
      <c r="P17" s="262"/>
      <c r="Q17" s="263"/>
      <c r="R17" s="263"/>
      <c r="S17" s="264"/>
      <c r="T17" s="264"/>
      <c r="U17" s="264"/>
      <c r="V17" s="265"/>
      <c r="W17" s="266"/>
      <c r="X17" s="264"/>
      <c r="Y17" s="264"/>
      <c r="Z17" s="322">
        <v>93.8</v>
      </c>
      <c r="AA17" s="58"/>
      <c r="AB17" s="284"/>
      <c r="AC17" s="285"/>
      <c r="AD17" s="286"/>
      <c r="AE17" s="285"/>
      <c r="AF17" s="285"/>
      <c r="AG17" s="287"/>
      <c r="AH17" s="287"/>
      <c r="AI17" s="288"/>
      <c r="AJ17" s="285"/>
      <c r="AK17" s="286"/>
      <c r="AL17" s="287"/>
      <c r="AM17" s="289"/>
      <c r="AN17" s="373"/>
      <c r="AO17" s="253"/>
      <c r="AP17" s="254"/>
      <c r="AQ17" s="253"/>
      <c r="AR17" s="253"/>
      <c r="AS17" s="253"/>
      <c r="AT17" s="253"/>
      <c r="AU17" s="255"/>
      <c r="AV17" s="253"/>
      <c r="AW17" s="253"/>
      <c r="AX17" s="253"/>
      <c r="AY17" s="253"/>
      <c r="AZ17" s="256"/>
      <c r="BA17" s="267"/>
      <c r="BB17" s="268"/>
      <c r="BC17" s="269"/>
      <c r="BD17" s="269"/>
      <c r="BE17" s="269"/>
      <c r="BF17" s="269"/>
      <c r="BG17" s="268"/>
      <c r="BH17" s="268"/>
      <c r="BI17" s="268"/>
      <c r="BJ17" s="269"/>
      <c r="BK17" s="269"/>
      <c r="BL17" s="272"/>
      <c r="BM17" s="273"/>
      <c r="BN17" s="770"/>
      <c r="BO17" s="275"/>
      <c r="BP17" s="275"/>
      <c r="BQ17" s="276"/>
      <c r="BR17" s="276"/>
      <c r="BS17" s="276"/>
      <c r="BT17" s="276"/>
      <c r="BU17" s="276"/>
      <c r="BV17" s="276"/>
      <c r="BW17" s="276"/>
      <c r="BX17" s="276"/>
      <c r="BY17" s="323">
        <v>55.1</v>
      </c>
      <c r="BZ17" s="277"/>
      <c r="CA17" s="290"/>
      <c r="CB17" s="45"/>
      <c r="CC17" s="47"/>
      <c r="CD17" s="47"/>
      <c r="CE17" s="46"/>
      <c r="CF17" s="46"/>
      <c r="CG17" s="45"/>
      <c r="CH17" s="46"/>
      <c r="CI17" s="46"/>
      <c r="CJ17" s="45"/>
      <c r="CK17" s="46"/>
      <c r="CL17" s="46"/>
      <c r="CM17" s="57"/>
      <c r="CN17" s="771"/>
      <c r="CO17" s="772"/>
      <c r="CP17" s="773"/>
      <c r="CQ17" s="772"/>
      <c r="CR17" s="772"/>
      <c r="CS17" s="772"/>
      <c r="CT17" s="772"/>
      <c r="CU17" s="774"/>
      <c r="CV17" s="774"/>
      <c r="CW17" s="774"/>
      <c r="CX17" s="772"/>
      <c r="CY17" s="775"/>
      <c r="CZ17" s="278"/>
      <c r="DA17" s="279"/>
      <c r="DB17" s="263"/>
      <c r="DC17" s="280"/>
      <c r="DD17" s="281"/>
      <c r="DE17" s="264"/>
      <c r="DF17" s="266"/>
      <c r="DG17" s="265"/>
      <c r="DH17" s="265"/>
      <c r="DI17" s="283"/>
      <c r="DJ17" s="283"/>
      <c r="DK17" s="322">
        <v>93.8</v>
      </c>
      <c r="DL17" s="50"/>
      <c r="DM17" s="44"/>
      <c r="DN17" s="45"/>
      <c r="DO17" s="46"/>
      <c r="DP17" s="46"/>
      <c r="DQ17" s="46"/>
      <c r="DR17" s="45"/>
      <c r="DS17" s="46"/>
      <c r="DT17" s="46"/>
      <c r="DU17" s="46"/>
      <c r="DV17" s="47"/>
      <c r="DW17" s="47"/>
      <c r="DX17" s="48"/>
      <c r="DY17" s="49"/>
      <c r="DZ17" s="40">
        <f t="shared" si="0"/>
        <v>255.7</v>
      </c>
      <c r="EA17" s="51">
        <v>293.32</v>
      </c>
      <c r="EB17" s="42">
        <f t="shared" si="1"/>
        <v>75.001924000000002</v>
      </c>
      <c r="EC17" s="243">
        <v>299</v>
      </c>
      <c r="ED17" s="186">
        <v>255.7</v>
      </c>
      <c r="EE17" s="244">
        <f>ED17/EC17%</f>
        <v>85.518394648829428</v>
      </c>
      <c r="EF17" s="88"/>
      <c r="EG17" s="245">
        <v>230</v>
      </c>
      <c r="EH17" s="246">
        <f>EC17*EG17/1000</f>
        <v>68.77</v>
      </c>
    </row>
    <row r="18" spans="2:138" ht="18.399999999999999" customHeight="1" x14ac:dyDescent="0.25">
      <c r="B18" s="43" t="s">
        <v>34</v>
      </c>
      <c r="C18" s="435"/>
      <c r="D18" s="248"/>
      <c r="E18" s="248"/>
      <c r="F18" s="248"/>
      <c r="G18" s="249"/>
      <c r="H18" s="249"/>
      <c r="I18" s="249"/>
      <c r="J18" s="248"/>
      <c r="K18" s="248"/>
      <c r="L18" s="248"/>
      <c r="M18" s="249"/>
      <c r="N18" s="250"/>
      <c r="O18" s="251">
        <v>6</v>
      </c>
      <c r="P18" s="262">
        <v>56</v>
      </c>
      <c r="Q18" s="263"/>
      <c r="R18" s="263"/>
      <c r="S18" s="264"/>
      <c r="T18" s="264"/>
      <c r="U18" s="264"/>
      <c r="V18" s="300"/>
      <c r="W18" s="266"/>
      <c r="X18" s="264"/>
      <c r="Y18" s="264"/>
      <c r="Z18" s="264">
        <v>4</v>
      </c>
      <c r="AA18" s="58"/>
      <c r="AB18" s="284"/>
      <c r="AC18" s="285"/>
      <c r="AD18" s="286"/>
      <c r="AE18" s="285"/>
      <c r="AF18" s="285"/>
      <c r="AG18" s="287"/>
      <c r="AH18" s="287"/>
      <c r="AI18" s="288"/>
      <c r="AJ18" s="285"/>
      <c r="AK18" s="286"/>
      <c r="AL18" s="287"/>
      <c r="AM18" s="289"/>
      <c r="AN18" s="373"/>
      <c r="AO18" s="253"/>
      <c r="AP18" s="254"/>
      <c r="AQ18" s="253"/>
      <c r="AR18" s="253"/>
      <c r="AS18" s="253"/>
      <c r="AT18" s="253"/>
      <c r="AU18" s="255"/>
      <c r="AV18" s="253"/>
      <c r="AW18" s="253"/>
      <c r="AX18" s="253"/>
      <c r="AY18" s="253">
        <v>2</v>
      </c>
      <c r="AZ18" s="256"/>
      <c r="BA18" s="267"/>
      <c r="BB18" s="268"/>
      <c r="BC18" s="269"/>
      <c r="BD18" s="269"/>
      <c r="BE18" s="269"/>
      <c r="BF18" s="269"/>
      <c r="BG18" s="268"/>
      <c r="BH18" s="268"/>
      <c r="BI18" s="268"/>
      <c r="BJ18" s="269"/>
      <c r="BK18" s="269"/>
      <c r="BL18" s="272"/>
      <c r="BM18" s="273"/>
      <c r="BN18" s="770"/>
      <c r="BO18" s="275"/>
      <c r="BP18" s="275"/>
      <c r="BQ18" s="276"/>
      <c r="BR18" s="276"/>
      <c r="BS18" s="276"/>
      <c r="BT18" s="276"/>
      <c r="BU18" s="276"/>
      <c r="BV18" s="276"/>
      <c r="BW18" s="276"/>
      <c r="BX18" s="276"/>
      <c r="BY18" s="276">
        <v>4</v>
      </c>
      <c r="BZ18" s="277"/>
      <c r="CA18" s="290">
        <v>60</v>
      </c>
      <c r="CB18" s="45"/>
      <c r="CC18" s="47"/>
      <c r="CD18" s="47"/>
      <c r="CE18" s="46"/>
      <c r="CF18" s="46"/>
      <c r="CG18" s="45"/>
      <c r="CH18" s="46"/>
      <c r="CI18" s="46"/>
      <c r="CJ18" s="45"/>
      <c r="CK18" s="46"/>
      <c r="CL18" s="46">
        <v>1.4</v>
      </c>
      <c r="CM18" s="57"/>
      <c r="CN18" s="771"/>
      <c r="CO18" s="772"/>
      <c r="CP18" s="773"/>
      <c r="CQ18" s="772"/>
      <c r="CR18" s="772"/>
      <c r="CS18" s="772">
        <v>1.76</v>
      </c>
      <c r="CT18" s="772"/>
      <c r="CU18" s="774"/>
      <c r="CV18" s="774"/>
      <c r="CW18" s="774"/>
      <c r="CX18" s="762">
        <v>0.93</v>
      </c>
      <c r="CY18" s="775"/>
      <c r="CZ18" s="278"/>
      <c r="DA18" s="301"/>
      <c r="DB18" s="263"/>
      <c r="DC18" s="302"/>
      <c r="DD18" s="281"/>
      <c r="DE18" s="264"/>
      <c r="DF18" s="266"/>
      <c r="DG18" s="265"/>
      <c r="DH18" s="300"/>
      <c r="DI18" s="303"/>
      <c r="DJ18" s="303"/>
      <c r="DK18" s="264">
        <v>4</v>
      </c>
      <c r="DL18" s="50"/>
      <c r="DM18" s="44">
        <v>64</v>
      </c>
      <c r="DN18" s="45"/>
      <c r="DO18" s="46"/>
      <c r="DP18" s="46"/>
      <c r="DQ18" s="46"/>
      <c r="DR18" s="45"/>
      <c r="DS18" s="46"/>
      <c r="DT18" s="46"/>
      <c r="DU18" s="46"/>
      <c r="DV18" s="47"/>
      <c r="DW18" s="47"/>
      <c r="DX18" s="48"/>
      <c r="DY18" s="49"/>
      <c r="DZ18" s="40">
        <f t="shared" si="0"/>
        <v>204.09</v>
      </c>
      <c r="EA18" s="51">
        <v>8.9</v>
      </c>
      <c r="EB18" s="42">
        <f t="shared" si="1"/>
        <v>1.8164010000000002</v>
      </c>
      <c r="EC18" s="243">
        <v>300</v>
      </c>
      <c r="ED18" s="186">
        <v>209.1</v>
      </c>
      <c r="EE18" s="324">
        <f>ED18/EC18%</f>
        <v>69.7</v>
      </c>
      <c r="EF18" s="88"/>
      <c r="EG18" s="245">
        <v>162.5</v>
      </c>
      <c r="EH18" s="246">
        <f>EC18*EG18/1000</f>
        <v>48.75</v>
      </c>
    </row>
    <row r="19" spans="2:138" ht="18.399999999999999" customHeight="1" x14ac:dyDescent="0.25">
      <c r="B19" s="43" t="s">
        <v>35</v>
      </c>
      <c r="C19" s="435"/>
      <c r="D19" s="248"/>
      <c r="E19" s="325"/>
      <c r="F19" s="248"/>
      <c r="G19" s="249"/>
      <c r="H19" s="249"/>
      <c r="I19" s="249"/>
      <c r="J19" s="248"/>
      <c r="K19" s="248"/>
      <c r="L19" s="248"/>
      <c r="M19" s="249"/>
      <c r="N19" s="250"/>
      <c r="O19" s="251"/>
      <c r="P19" s="262">
        <v>11</v>
      </c>
      <c r="Q19" s="263"/>
      <c r="R19" s="263"/>
      <c r="S19" s="264"/>
      <c r="T19" s="264"/>
      <c r="U19" s="264"/>
      <c r="V19" s="318"/>
      <c r="W19" s="266"/>
      <c r="X19" s="264"/>
      <c r="Y19" s="264"/>
      <c r="Z19" s="264"/>
      <c r="AA19" s="58"/>
      <c r="AB19" s="284"/>
      <c r="AC19" s="285"/>
      <c r="AD19" s="286"/>
      <c r="AE19" s="285"/>
      <c r="AF19" s="285"/>
      <c r="AG19" s="287"/>
      <c r="AH19" s="287"/>
      <c r="AI19" s="285"/>
      <c r="AJ19" s="285"/>
      <c r="AK19" s="286"/>
      <c r="AL19" s="287"/>
      <c r="AM19" s="289"/>
      <c r="AN19" s="373"/>
      <c r="AO19" s="253"/>
      <c r="AP19" s="254"/>
      <c r="AQ19" s="253"/>
      <c r="AR19" s="253"/>
      <c r="AS19" s="253"/>
      <c r="AT19" s="253"/>
      <c r="AU19" s="255"/>
      <c r="AV19" s="253"/>
      <c r="AW19" s="253"/>
      <c r="AX19" s="253"/>
      <c r="AY19" s="253">
        <v>6.5</v>
      </c>
      <c r="AZ19" s="256"/>
      <c r="BA19" s="267"/>
      <c r="BB19" s="268"/>
      <c r="BC19" s="269"/>
      <c r="BD19" s="269"/>
      <c r="BE19" s="269"/>
      <c r="BF19" s="269"/>
      <c r="BG19" s="268"/>
      <c r="BH19" s="268"/>
      <c r="BI19" s="268"/>
      <c r="BJ19" s="269"/>
      <c r="BK19" s="269"/>
      <c r="BL19" s="272"/>
      <c r="BM19" s="273"/>
      <c r="BN19" s="770"/>
      <c r="BO19" s="275"/>
      <c r="BP19" s="275"/>
      <c r="BQ19" s="276"/>
      <c r="BR19" s="276"/>
      <c r="BS19" s="276"/>
      <c r="BT19" s="276"/>
      <c r="BU19" s="276"/>
      <c r="BV19" s="276"/>
      <c r="BW19" s="276"/>
      <c r="BX19" s="276"/>
      <c r="BY19" s="276"/>
      <c r="BZ19" s="277"/>
      <c r="CA19" s="290"/>
      <c r="CB19" s="45">
        <v>10.6</v>
      </c>
      <c r="CC19" s="47"/>
      <c r="CD19" s="47"/>
      <c r="CE19" s="46"/>
      <c r="CF19" s="46"/>
      <c r="CG19" s="45"/>
      <c r="CH19" s="46"/>
      <c r="CI19" s="46"/>
      <c r="CJ19" s="45"/>
      <c r="CK19" s="46"/>
      <c r="CL19" s="46"/>
      <c r="CM19" s="57"/>
      <c r="CN19" s="771"/>
      <c r="CO19" s="772"/>
      <c r="CP19" s="773"/>
      <c r="CQ19" s="772"/>
      <c r="CR19" s="772"/>
      <c r="CS19" s="772"/>
      <c r="CT19" s="772"/>
      <c r="CU19" s="774"/>
      <c r="CV19" s="774"/>
      <c r="CW19" s="774"/>
      <c r="CX19" s="772"/>
      <c r="CY19" s="775"/>
      <c r="CZ19" s="278"/>
      <c r="DA19" s="319"/>
      <c r="DB19" s="263">
        <v>10.6</v>
      </c>
      <c r="DC19" s="320"/>
      <c r="DD19" s="281"/>
      <c r="DE19" s="264"/>
      <c r="DF19" s="266"/>
      <c r="DG19" s="265"/>
      <c r="DH19" s="318"/>
      <c r="DI19" s="321"/>
      <c r="DJ19" s="321"/>
      <c r="DK19" s="264"/>
      <c r="DL19" s="50"/>
      <c r="DM19" s="44"/>
      <c r="DN19" s="45"/>
      <c r="DO19" s="46"/>
      <c r="DP19" s="46"/>
      <c r="DQ19" s="46"/>
      <c r="DR19" s="45"/>
      <c r="DS19" s="46"/>
      <c r="DT19" s="46"/>
      <c r="DU19" s="46"/>
      <c r="DV19" s="47"/>
      <c r="DW19" s="47"/>
      <c r="DX19" s="48"/>
      <c r="DY19" s="49"/>
      <c r="DZ19" s="40">
        <f t="shared" si="0"/>
        <v>38.700000000000003</v>
      </c>
      <c r="EA19" s="51">
        <v>740</v>
      </c>
      <c r="EB19" s="42">
        <f t="shared" si="1"/>
        <v>28.638000000000005</v>
      </c>
      <c r="EC19" s="243">
        <v>45</v>
      </c>
      <c r="ED19" s="186">
        <v>38.700000000000003</v>
      </c>
      <c r="EE19" s="244">
        <f>ED19/EC19%</f>
        <v>86</v>
      </c>
      <c r="EF19" s="88"/>
      <c r="EG19" s="245">
        <v>460</v>
      </c>
      <c r="EH19" s="246">
        <f>EC19*EG19/1000</f>
        <v>20.7</v>
      </c>
    </row>
    <row r="20" spans="2:138" ht="18.399999999999999" customHeight="1" x14ac:dyDescent="0.25">
      <c r="B20" s="43" t="s">
        <v>36</v>
      </c>
      <c r="C20" s="435"/>
      <c r="D20" s="248"/>
      <c r="E20" s="248"/>
      <c r="F20" s="248"/>
      <c r="G20" s="249"/>
      <c r="H20" s="249"/>
      <c r="I20" s="191"/>
      <c r="J20" s="248"/>
      <c r="K20" s="248"/>
      <c r="L20" s="248"/>
      <c r="M20" s="249"/>
      <c r="N20" s="250"/>
      <c r="O20" s="251">
        <v>31</v>
      </c>
      <c r="P20" s="262"/>
      <c r="Q20" s="263"/>
      <c r="R20" s="263"/>
      <c r="S20" s="264"/>
      <c r="T20" s="264"/>
      <c r="U20" s="264"/>
      <c r="V20" s="265"/>
      <c r="W20" s="266"/>
      <c r="X20" s="264"/>
      <c r="Y20" s="264"/>
      <c r="Z20" s="264"/>
      <c r="AA20" s="58"/>
      <c r="AB20" s="284"/>
      <c r="AC20" s="285"/>
      <c r="AD20" s="286"/>
      <c r="AE20" s="285"/>
      <c r="AF20" s="285"/>
      <c r="AG20" s="287">
        <v>9</v>
      </c>
      <c r="AH20" s="287">
        <v>3</v>
      </c>
      <c r="AI20" s="285"/>
      <c r="AJ20" s="327"/>
      <c r="AK20" s="286"/>
      <c r="AL20" s="287"/>
      <c r="AM20" s="289"/>
      <c r="AN20" s="373"/>
      <c r="AO20" s="253"/>
      <c r="AP20" s="254"/>
      <c r="AQ20" s="253"/>
      <c r="AR20" s="253"/>
      <c r="AS20" s="253"/>
      <c r="AT20" s="195"/>
      <c r="AU20" s="255"/>
      <c r="AV20" s="253"/>
      <c r="AW20" s="253"/>
      <c r="AX20" s="326"/>
      <c r="AY20" s="253">
        <v>20.100000000000001</v>
      </c>
      <c r="AZ20" s="256"/>
      <c r="BA20" s="267"/>
      <c r="BB20" s="268"/>
      <c r="BC20" s="269"/>
      <c r="BD20" s="269"/>
      <c r="BE20" s="269"/>
      <c r="BF20" s="269"/>
      <c r="BG20" s="268"/>
      <c r="BH20" s="268"/>
      <c r="BI20" s="268"/>
      <c r="BJ20" s="269"/>
      <c r="BK20" s="269"/>
      <c r="BL20" s="272"/>
      <c r="BM20" s="273"/>
      <c r="BN20" s="770"/>
      <c r="BO20" s="275"/>
      <c r="BP20" s="275"/>
      <c r="BQ20" s="276"/>
      <c r="BR20" s="276"/>
      <c r="BS20" s="276"/>
      <c r="BT20" s="276"/>
      <c r="BU20" s="276">
        <v>4</v>
      </c>
      <c r="BV20" s="276"/>
      <c r="BW20" s="276"/>
      <c r="BX20" s="276"/>
      <c r="BY20" s="276"/>
      <c r="BZ20" s="277"/>
      <c r="CA20" s="290"/>
      <c r="CB20" s="45"/>
      <c r="CC20" s="47"/>
      <c r="CD20" s="47"/>
      <c r="CE20" s="46"/>
      <c r="CF20" s="46"/>
      <c r="CG20" s="45"/>
      <c r="CH20" s="46"/>
      <c r="CI20" s="46"/>
      <c r="CJ20" s="45"/>
      <c r="CK20" s="46"/>
      <c r="CL20" s="46">
        <v>26.5</v>
      </c>
      <c r="CM20" s="57"/>
      <c r="CN20" s="771"/>
      <c r="CO20" s="772"/>
      <c r="CP20" s="773"/>
      <c r="CQ20" s="772"/>
      <c r="CR20" s="772"/>
      <c r="CS20" s="772">
        <v>6.2</v>
      </c>
      <c r="CT20" s="772"/>
      <c r="CU20" s="774"/>
      <c r="CV20" s="774"/>
      <c r="CW20" s="774"/>
      <c r="CX20" s="776">
        <v>33.57</v>
      </c>
      <c r="CY20" s="775"/>
      <c r="CZ20" s="278"/>
      <c r="DA20" s="279"/>
      <c r="DB20" s="263"/>
      <c r="DC20" s="280"/>
      <c r="DD20" s="281"/>
      <c r="DE20" s="264"/>
      <c r="DF20" s="266"/>
      <c r="DG20" s="265">
        <v>2.5</v>
      </c>
      <c r="DH20" s="265"/>
      <c r="DI20" s="283"/>
      <c r="DJ20" s="283"/>
      <c r="DK20" s="264"/>
      <c r="DL20" s="50"/>
      <c r="DM20" s="44">
        <v>5</v>
      </c>
      <c r="DN20" s="45"/>
      <c r="DO20" s="46"/>
      <c r="DP20" s="46"/>
      <c r="DQ20" s="46"/>
      <c r="DR20" s="45"/>
      <c r="DS20" s="35"/>
      <c r="DT20" s="35"/>
      <c r="DU20" s="46"/>
      <c r="DV20" s="47"/>
      <c r="DW20" s="47"/>
      <c r="DX20" s="48"/>
      <c r="DY20" s="49"/>
      <c r="DZ20" s="40">
        <f t="shared" si="0"/>
        <v>140.87</v>
      </c>
      <c r="EA20" s="51">
        <v>30</v>
      </c>
      <c r="EB20" s="42">
        <f t="shared" si="1"/>
        <v>4.2261000000000006</v>
      </c>
      <c r="EC20" s="243">
        <v>217.5</v>
      </c>
      <c r="ED20" s="186">
        <v>132.9</v>
      </c>
      <c r="EE20" s="244">
        <f>ED20/EC20%</f>
        <v>61.103448275862078</v>
      </c>
      <c r="EF20" s="88"/>
      <c r="EG20" s="245">
        <v>23</v>
      </c>
      <c r="EH20" s="246">
        <f>EC20*EG20/1000</f>
        <v>5.0025000000000004</v>
      </c>
    </row>
    <row r="21" spans="2:138" ht="18.399999999999999" customHeight="1" x14ac:dyDescent="0.25">
      <c r="B21" s="43" t="s">
        <v>37</v>
      </c>
      <c r="C21" s="435"/>
      <c r="D21" s="248"/>
      <c r="E21" s="248"/>
      <c r="F21" s="248"/>
      <c r="G21" s="249"/>
      <c r="H21" s="249"/>
      <c r="I21" s="249"/>
      <c r="J21" s="248"/>
      <c r="K21" s="248"/>
      <c r="L21" s="248"/>
      <c r="M21" s="249"/>
      <c r="N21" s="250"/>
      <c r="O21" s="251"/>
      <c r="P21" s="262"/>
      <c r="Q21" s="263"/>
      <c r="R21" s="263"/>
      <c r="S21" s="264"/>
      <c r="T21" s="264"/>
      <c r="U21" s="264"/>
      <c r="V21" s="300"/>
      <c r="W21" s="266"/>
      <c r="X21" s="264"/>
      <c r="Y21" s="264"/>
      <c r="Z21" s="264"/>
      <c r="AA21" s="58"/>
      <c r="AB21" s="284"/>
      <c r="AC21" s="285"/>
      <c r="AD21" s="286"/>
      <c r="AE21" s="285"/>
      <c r="AF21" s="285"/>
      <c r="AG21" s="287"/>
      <c r="AH21" s="287"/>
      <c r="AI21" s="288"/>
      <c r="AJ21" s="285"/>
      <c r="AK21" s="286"/>
      <c r="AL21" s="287"/>
      <c r="AM21" s="289"/>
      <c r="AN21" s="373"/>
      <c r="AO21" s="253"/>
      <c r="AP21" s="254"/>
      <c r="AQ21" s="253"/>
      <c r="AR21" s="253"/>
      <c r="AS21" s="253"/>
      <c r="AT21" s="253"/>
      <c r="AU21" s="255"/>
      <c r="AV21" s="253"/>
      <c r="AW21" s="253"/>
      <c r="AX21" s="253"/>
      <c r="AY21" s="253"/>
      <c r="AZ21" s="256"/>
      <c r="BA21" s="267"/>
      <c r="BB21" s="268"/>
      <c r="BC21" s="269"/>
      <c r="BD21" s="269"/>
      <c r="BE21" s="269"/>
      <c r="BF21" s="269"/>
      <c r="BG21" s="268"/>
      <c r="BH21" s="268"/>
      <c r="BI21" s="268"/>
      <c r="BJ21" s="269"/>
      <c r="BK21" s="269"/>
      <c r="BL21" s="272"/>
      <c r="BM21" s="273"/>
      <c r="BN21" s="770"/>
      <c r="BO21" s="275"/>
      <c r="BP21" s="275"/>
      <c r="BQ21" s="276"/>
      <c r="BR21" s="276"/>
      <c r="BS21" s="276"/>
      <c r="BT21" s="276">
        <v>37.5</v>
      </c>
      <c r="BU21" s="276"/>
      <c r="BV21" s="276"/>
      <c r="BW21" s="276"/>
      <c r="BX21" s="276"/>
      <c r="BY21" s="276"/>
      <c r="BZ21" s="277"/>
      <c r="CA21" s="290"/>
      <c r="CB21" s="45"/>
      <c r="CC21" s="47"/>
      <c r="CD21" s="47"/>
      <c r="CE21" s="46"/>
      <c r="CF21" s="46"/>
      <c r="CG21" s="45"/>
      <c r="CH21" s="46"/>
      <c r="CI21" s="46"/>
      <c r="CJ21" s="45"/>
      <c r="CK21" s="46"/>
      <c r="CL21" s="46"/>
      <c r="CM21" s="57"/>
      <c r="CN21" s="771"/>
      <c r="CO21" s="772"/>
      <c r="CP21" s="773"/>
      <c r="CQ21" s="772"/>
      <c r="CR21" s="772"/>
      <c r="CS21" s="772"/>
      <c r="CT21" s="772"/>
      <c r="CU21" s="774"/>
      <c r="CV21" s="774"/>
      <c r="CW21" s="774"/>
      <c r="CX21" s="776"/>
      <c r="CY21" s="775"/>
      <c r="CZ21" s="278"/>
      <c r="DA21" s="301"/>
      <c r="DB21" s="263"/>
      <c r="DC21" s="302"/>
      <c r="DD21" s="281"/>
      <c r="DE21" s="264"/>
      <c r="DF21" s="266"/>
      <c r="DG21" s="265"/>
      <c r="DH21" s="300"/>
      <c r="DI21" s="303"/>
      <c r="DJ21" s="303"/>
      <c r="DK21" s="264"/>
      <c r="DL21" s="50"/>
      <c r="DM21" s="44"/>
      <c r="DN21" s="45"/>
      <c r="DO21" s="46"/>
      <c r="DP21" s="46"/>
      <c r="DQ21" s="46">
        <v>7.2</v>
      </c>
      <c r="DR21" s="45"/>
      <c r="DS21" s="46"/>
      <c r="DT21" s="46"/>
      <c r="DU21" s="46"/>
      <c r="DV21" s="47"/>
      <c r="DW21" s="47"/>
      <c r="DX21" s="48"/>
      <c r="DY21" s="49"/>
      <c r="DZ21" s="40">
        <f t="shared" si="0"/>
        <v>44.7</v>
      </c>
      <c r="EA21" s="51">
        <v>90</v>
      </c>
      <c r="EB21" s="42">
        <f t="shared" si="1"/>
        <v>4.0230000000000006</v>
      </c>
      <c r="EC21" s="243"/>
      <c r="ED21" s="186"/>
      <c r="EE21" s="244"/>
      <c r="EF21" s="88"/>
      <c r="EG21" s="89"/>
      <c r="EH21" s="246"/>
    </row>
    <row r="22" spans="2:138" ht="18.399999999999999" customHeight="1" x14ac:dyDescent="0.25">
      <c r="B22" s="43" t="s">
        <v>38</v>
      </c>
      <c r="C22" s="435"/>
      <c r="D22" s="248"/>
      <c r="E22" s="248"/>
      <c r="F22" s="248"/>
      <c r="G22" s="249"/>
      <c r="H22" s="249"/>
      <c r="I22" s="292"/>
      <c r="J22" s="248"/>
      <c r="K22" s="248"/>
      <c r="L22" s="248"/>
      <c r="M22" s="249"/>
      <c r="N22" s="250"/>
      <c r="O22" s="251"/>
      <c r="P22" s="262"/>
      <c r="Q22" s="263"/>
      <c r="R22" s="263"/>
      <c r="S22" s="264"/>
      <c r="T22" s="264"/>
      <c r="U22" s="264"/>
      <c r="V22" s="265"/>
      <c r="W22" s="266"/>
      <c r="X22" s="264"/>
      <c r="Y22" s="264"/>
      <c r="Z22" s="308">
        <v>6</v>
      </c>
      <c r="AA22" s="58"/>
      <c r="AB22" s="284"/>
      <c r="AC22" s="285"/>
      <c r="AD22" s="286"/>
      <c r="AE22" s="285"/>
      <c r="AF22" s="285"/>
      <c r="AG22" s="287"/>
      <c r="AH22" s="287"/>
      <c r="AI22" s="288"/>
      <c r="AJ22" s="285"/>
      <c r="AK22" s="286"/>
      <c r="AL22" s="287"/>
      <c r="AM22" s="289"/>
      <c r="AN22" s="373"/>
      <c r="AO22" s="253"/>
      <c r="AP22" s="254"/>
      <c r="AQ22" s="253"/>
      <c r="AR22" s="253"/>
      <c r="AS22" s="253"/>
      <c r="AT22" s="293"/>
      <c r="AU22" s="255"/>
      <c r="AV22" s="253"/>
      <c r="AW22" s="253"/>
      <c r="AX22" s="253"/>
      <c r="AY22" s="253"/>
      <c r="AZ22" s="256"/>
      <c r="BA22" s="267"/>
      <c r="BB22" s="268"/>
      <c r="BC22" s="269"/>
      <c r="BD22" s="269"/>
      <c r="BE22" s="269"/>
      <c r="BF22" s="269"/>
      <c r="BG22" s="268"/>
      <c r="BH22" s="268"/>
      <c r="BI22" s="268"/>
      <c r="BJ22" s="269"/>
      <c r="BK22" s="269"/>
      <c r="BL22" s="272"/>
      <c r="BM22" s="273"/>
      <c r="BN22" s="770"/>
      <c r="BO22" s="275"/>
      <c r="BP22" s="275"/>
      <c r="BQ22" s="276"/>
      <c r="BR22" s="276"/>
      <c r="BS22" s="276"/>
      <c r="BT22" s="276"/>
      <c r="BU22" s="276"/>
      <c r="BV22" s="276"/>
      <c r="BW22" s="276"/>
      <c r="BX22" s="276"/>
      <c r="BY22" s="309">
        <v>6</v>
      </c>
      <c r="BZ22" s="277"/>
      <c r="CA22" s="290"/>
      <c r="CB22" s="45"/>
      <c r="CC22" s="47"/>
      <c r="CD22" s="47"/>
      <c r="CE22" s="46"/>
      <c r="CF22" s="46"/>
      <c r="CG22" s="45"/>
      <c r="CH22" s="46"/>
      <c r="CI22" s="46"/>
      <c r="CJ22" s="45"/>
      <c r="CK22" s="46"/>
      <c r="CL22" s="46"/>
      <c r="CM22" s="57"/>
      <c r="CN22" s="771">
        <v>12</v>
      </c>
      <c r="CO22" s="772"/>
      <c r="CP22" s="773"/>
      <c r="CQ22" s="772"/>
      <c r="CR22" s="772"/>
      <c r="CS22" s="772"/>
      <c r="CT22" s="772"/>
      <c r="CU22" s="774"/>
      <c r="CV22" s="774"/>
      <c r="CW22" s="774"/>
      <c r="CX22" s="776"/>
      <c r="CY22" s="775"/>
      <c r="CZ22" s="278"/>
      <c r="DA22" s="279"/>
      <c r="DB22" s="263"/>
      <c r="DC22" s="280"/>
      <c r="DD22" s="281"/>
      <c r="DE22" s="264"/>
      <c r="DF22" s="266"/>
      <c r="DG22" s="265"/>
      <c r="DH22" s="265"/>
      <c r="DI22" s="283"/>
      <c r="DJ22" s="283"/>
      <c r="DK22" s="308">
        <v>6</v>
      </c>
      <c r="DL22" s="50"/>
      <c r="DM22" s="44"/>
      <c r="DN22" s="45"/>
      <c r="DO22" s="46"/>
      <c r="DP22" s="46"/>
      <c r="DQ22" s="46"/>
      <c r="DR22" s="45"/>
      <c r="DS22" s="53"/>
      <c r="DT22" s="53"/>
      <c r="DU22" s="46"/>
      <c r="DV22" s="47"/>
      <c r="DW22" s="47"/>
      <c r="DX22" s="48"/>
      <c r="DY22" s="49"/>
      <c r="DZ22" s="40">
        <f t="shared" si="0"/>
        <v>30</v>
      </c>
      <c r="EA22" s="51">
        <v>52</v>
      </c>
      <c r="EB22" s="42">
        <f t="shared" si="1"/>
        <v>1.56</v>
      </c>
      <c r="EC22" s="243"/>
      <c r="ED22" s="186"/>
      <c r="EE22" s="244"/>
      <c r="EF22" s="88"/>
      <c r="EG22" s="89"/>
      <c r="EH22" s="246"/>
    </row>
    <row r="23" spans="2:138" ht="18.399999999999999" customHeight="1" x14ac:dyDescent="0.25">
      <c r="B23" s="43" t="s">
        <v>39</v>
      </c>
      <c r="C23" s="435"/>
      <c r="D23" s="248"/>
      <c r="E23" s="248"/>
      <c r="F23" s="248"/>
      <c r="G23" s="249"/>
      <c r="H23" s="249"/>
      <c r="I23" s="292">
        <v>37.5</v>
      </c>
      <c r="J23" s="248"/>
      <c r="K23" s="248"/>
      <c r="L23" s="248"/>
      <c r="M23" s="249"/>
      <c r="N23" s="250"/>
      <c r="O23" s="251"/>
      <c r="P23" s="262"/>
      <c r="Q23" s="263"/>
      <c r="R23" s="263"/>
      <c r="S23" s="264"/>
      <c r="T23" s="264"/>
      <c r="U23" s="264"/>
      <c r="V23" s="300"/>
      <c r="W23" s="266"/>
      <c r="X23" s="264"/>
      <c r="Y23" s="264"/>
      <c r="Z23" s="264"/>
      <c r="AA23" s="58"/>
      <c r="AB23" s="284">
        <v>12</v>
      </c>
      <c r="AC23" s="285"/>
      <c r="AD23" s="286"/>
      <c r="AE23" s="285"/>
      <c r="AF23" s="285"/>
      <c r="AG23" s="287"/>
      <c r="AH23" s="287"/>
      <c r="AI23" s="285"/>
      <c r="AJ23" s="329"/>
      <c r="AK23" s="286"/>
      <c r="AL23" s="287"/>
      <c r="AM23" s="289"/>
      <c r="AN23" s="373"/>
      <c r="AO23" s="253"/>
      <c r="AP23" s="254"/>
      <c r="AQ23" s="253"/>
      <c r="AR23" s="253"/>
      <c r="AS23" s="253"/>
      <c r="AT23" s="293"/>
      <c r="AU23" s="255"/>
      <c r="AV23" s="253"/>
      <c r="AW23" s="253"/>
      <c r="AX23" s="328"/>
      <c r="AY23" s="253"/>
      <c r="AZ23" s="256"/>
      <c r="BA23" s="267"/>
      <c r="BB23" s="268"/>
      <c r="BC23" s="269"/>
      <c r="BD23" s="269"/>
      <c r="BE23" s="269"/>
      <c r="BF23" s="269"/>
      <c r="BG23" s="268"/>
      <c r="BH23" s="268"/>
      <c r="BI23" s="268"/>
      <c r="BJ23" s="269"/>
      <c r="BK23" s="269"/>
      <c r="BL23" s="272"/>
      <c r="BM23" s="273"/>
      <c r="BN23" s="770"/>
      <c r="BO23" s="275"/>
      <c r="BP23" s="275"/>
      <c r="BQ23" s="276"/>
      <c r="BR23" s="276"/>
      <c r="BS23" s="276"/>
      <c r="BT23" s="276"/>
      <c r="BU23" s="276"/>
      <c r="BV23" s="276"/>
      <c r="BW23" s="276"/>
      <c r="BX23" s="276"/>
      <c r="BY23" s="276"/>
      <c r="BZ23" s="277"/>
      <c r="CA23" s="290"/>
      <c r="CB23" s="45"/>
      <c r="CC23" s="47"/>
      <c r="CD23" s="47"/>
      <c r="CE23" s="46"/>
      <c r="CF23" s="46"/>
      <c r="CG23" s="45"/>
      <c r="CH23" s="46"/>
      <c r="CI23" s="46"/>
      <c r="CJ23" s="45"/>
      <c r="CK23" s="46"/>
      <c r="CL23" s="46"/>
      <c r="CM23" s="57"/>
      <c r="CN23" s="771"/>
      <c r="CO23" s="772"/>
      <c r="CP23" s="773"/>
      <c r="CQ23" s="772"/>
      <c r="CR23" s="772"/>
      <c r="CS23" s="772"/>
      <c r="CT23" s="772"/>
      <c r="CU23" s="774"/>
      <c r="CV23" s="774"/>
      <c r="CW23" s="774"/>
      <c r="CX23" s="777"/>
      <c r="CY23" s="775"/>
      <c r="CZ23" s="278"/>
      <c r="DA23" s="301"/>
      <c r="DB23" s="263"/>
      <c r="DC23" s="302"/>
      <c r="DD23" s="281"/>
      <c r="DE23" s="264"/>
      <c r="DF23" s="266"/>
      <c r="DG23" s="265"/>
      <c r="DH23" s="300"/>
      <c r="DI23" s="303"/>
      <c r="DJ23" s="303"/>
      <c r="DK23" s="264"/>
      <c r="DL23" s="50"/>
      <c r="DM23" s="44"/>
      <c r="DN23" s="45"/>
      <c r="DO23" s="46"/>
      <c r="DP23" s="46"/>
      <c r="DQ23" s="46"/>
      <c r="DR23" s="45"/>
      <c r="DS23" s="53"/>
      <c r="DT23" s="53"/>
      <c r="DU23" s="46"/>
      <c r="DV23" s="47"/>
      <c r="DW23" s="47"/>
      <c r="DX23" s="48"/>
      <c r="DY23" s="49"/>
      <c r="DZ23" s="40">
        <f t="shared" si="0"/>
        <v>49.5</v>
      </c>
      <c r="EA23" s="51">
        <v>45</v>
      </c>
      <c r="EB23" s="42">
        <f t="shared" si="1"/>
        <v>2.2275</v>
      </c>
      <c r="EC23" s="243"/>
      <c r="ED23" s="186"/>
      <c r="EE23" s="244"/>
      <c r="EF23" s="88"/>
      <c r="EG23" s="89"/>
      <c r="EH23" s="246"/>
    </row>
    <row r="24" spans="2:138" ht="18.399999999999999" customHeight="1" x14ac:dyDescent="0.25">
      <c r="B24" s="43" t="s">
        <v>40</v>
      </c>
      <c r="C24" s="435">
        <v>16</v>
      </c>
      <c r="D24" s="248"/>
      <c r="E24" s="248"/>
      <c r="F24" s="248"/>
      <c r="G24" s="249"/>
      <c r="H24" s="249"/>
      <c r="I24" s="249"/>
      <c r="J24" s="248"/>
      <c r="K24" s="248"/>
      <c r="L24" s="248"/>
      <c r="M24" s="249"/>
      <c r="N24" s="250"/>
      <c r="O24" s="251"/>
      <c r="P24" s="262"/>
      <c r="Q24" s="263"/>
      <c r="R24" s="263"/>
      <c r="S24" s="264"/>
      <c r="T24" s="264"/>
      <c r="U24" s="264"/>
      <c r="V24" s="265"/>
      <c r="W24" s="266"/>
      <c r="X24" s="264"/>
      <c r="Y24" s="264"/>
      <c r="Z24" s="264"/>
      <c r="AA24" s="58"/>
      <c r="AB24" s="284"/>
      <c r="AC24" s="285"/>
      <c r="AD24" s="286"/>
      <c r="AE24" s="285"/>
      <c r="AF24" s="285"/>
      <c r="AG24" s="287"/>
      <c r="AH24" s="287"/>
      <c r="AI24" s="285"/>
      <c r="AJ24" s="330"/>
      <c r="AK24" s="286"/>
      <c r="AL24" s="287"/>
      <c r="AM24" s="289"/>
      <c r="AN24" s="373"/>
      <c r="AO24" s="253"/>
      <c r="AP24" s="254"/>
      <c r="AQ24" s="253"/>
      <c r="AR24" s="253"/>
      <c r="AS24" s="253"/>
      <c r="AT24" s="253"/>
      <c r="AU24" s="255"/>
      <c r="AV24" s="253"/>
      <c r="AW24" s="253"/>
      <c r="AX24" s="293"/>
      <c r="AY24" s="253"/>
      <c r="AZ24" s="256"/>
      <c r="BA24" s="267"/>
      <c r="BB24" s="268"/>
      <c r="BC24" s="269"/>
      <c r="BD24" s="269"/>
      <c r="BE24" s="269"/>
      <c r="BF24" s="269"/>
      <c r="BG24" s="268">
        <v>37.5</v>
      </c>
      <c r="BH24" s="268"/>
      <c r="BI24" s="268"/>
      <c r="BJ24" s="269"/>
      <c r="BK24" s="269"/>
      <c r="BL24" s="272"/>
      <c r="BM24" s="273"/>
      <c r="BN24" s="770"/>
      <c r="BO24" s="275"/>
      <c r="BP24" s="275"/>
      <c r="BQ24" s="276"/>
      <c r="BR24" s="276"/>
      <c r="BS24" s="276"/>
      <c r="BT24" s="276"/>
      <c r="BU24" s="276"/>
      <c r="BV24" s="276"/>
      <c r="BW24" s="276"/>
      <c r="BX24" s="276"/>
      <c r="BY24" s="276"/>
      <c r="BZ24" s="277"/>
      <c r="CA24" s="290"/>
      <c r="CB24" s="45"/>
      <c r="CC24" s="47"/>
      <c r="CD24" s="47"/>
      <c r="CE24" s="46"/>
      <c r="CF24" s="46"/>
      <c r="CG24" s="45"/>
      <c r="CH24" s="46"/>
      <c r="CI24" s="46"/>
      <c r="CJ24" s="45"/>
      <c r="CK24" s="46"/>
      <c r="CL24" s="46"/>
      <c r="CM24" s="57"/>
      <c r="CN24" s="771"/>
      <c r="CO24" s="772"/>
      <c r="CP24" s="773"/>
      <c r="CQ24" s="772"/>
      <c r="CR24" s="772"/>
      <c r="CS24" s="772"/>
      <c r="CT24" s="772"/>
      <c r="CU24" s="774"/>
      <c r="CV24" s="774"/>
      <c r="CW24" s="774"/>
      <c r="CX24" s="780"/>
      <c r="CY24" s="775"/>
      <c r="CZ24" s="278"/>
      <c r="DA24" s="279"/>
      <c r="DB24" s="263"/>
      <c r="DC24" s="280"/>
      <c r="DD24" s="281"/>
      <c r="DE24" s="264"/>
      <c r="DF24" s="266"/>
      <c r="DG24" s="265"/>
      <c r="DH24" s="265"/>
      <c r="DI24" s="283"/>
      <c r="DJ24" s="283"/>
      <c r="DK24" s="264"/>
      <c r="DL24" s="50"/>
      <c r="DM24" s="44"/>
      <c r="DN24" s="45"/>
      <c r="DO24" s="46"/>
      <c r="DP24" s="46"/>
      <c r="DQ24" s="46"/>
      <c r="DR24" s="45"/>
      <c r="DS24" s="46"/>
      <c r="DT24" s="46"/>
      <c r="DU24" s="46"/>
      <c r="DV24" s="47"/>
      <c r="DW24" s="47"/>
      <c r="DX24" s="48"/>
      <c r="DY24" s="49"/>
      <c r="DZ24" s="40">
        <f t="shared" si="0"/>
        <v>53.5</v>
      </c>
      <c r="EA24" s="51">
        <v>50</v>
      </c>
      <c r="EB24" s="42">
        <f t="shared" si="1"/>
        <v>2.6749999999999998</v>
      </c>
      <c r="EC24" s="243">
        <v>325</v>
      </c>
      <c r="ED24" s="314">
        <f>SUM(DZ21:DZ27, DZ28, DZ52)</f>
        <v>277.89999999999998</v>
      </c>
      <c r="EE24" s="324">
        <f>ED24/EC24%</f>
        <v>85.507692307692295</v>
      </c>
      <c r="EF24" s="88"/>
      <c r="EG24" s="187">
        <v>41.12</v>
      </c>
      <c r="EH24" s="246">
        <f>EC24*EG24/1000</f>
        <v>13.364000000000001</v>
      </c>
    </row>
    <row r="25" spans="2:138" ht="18.399999999999999" customHeight="1" x14ac:dyDescent="0.25">
      <c r="B25" s="43" t="s">
        <v>41</v>
      </c>
      <c r="C25" s="435"/>
      <c r="D25" s="248"/>
      <c r="E25" s="248"/>
      <c r="F25" s="248"/>
      <c r="G25" s="249"/>
      <c r="H25" s="249">
        <v>3.6</v>
      </c>
      <c r="I25" s="191"/>
      <c r="J25" s="248"/>
      <c r="K25" s="248"/>
      <c r="L25" s="248"/>
      <c r="M25" s="249"/>
      <c r="N25" s="250"/>
      <c r="O25" s="251"/>
      <c r="P25" s="262"/>
      <c r="Q25" s="263"/>
      <c r="R25" s="263"/>
      <c r="S25" s="264"/>
      <c r="T25" s="264"/>
      <c r="U25" s="264"/>
      <c r="V25" s="300"/>
      <c r="W25" s="266"/>
      <c r="X25" s="264"/>
      <c r="Y25" s="264"/>
      <c r="Z25" s="264"/>
      <c r="AA25" s="58"/>
      <c r="AB25" s="284"/>
      <c r="AC25" s="285"/>
      <c r="AD25" s="286"/>
      <c r="AE25" s="285"/>
      <c r="AF25" s="285"/>
      <c r="AG25" s="287"/>
      <c r="AH25" s="287"/>
      <c r="AI25" s="285"/>
      <c r="AJ25" s="285"/>
      <c r="AK25" s="286"/>
      <c r="AL25" s="287"/>
      <c r="AM25" s="289"/>
      <c r="AN25" s="373"/>
      <c r="AO25" s="253"/>
      <c r="AP25" s="254"/>
      <c r="AQ25" s="253"/>
      <c r="AR25" s="253"/>
      <c r="AS25" s="253"/>
      <c r="AT25" s="195"/>
      <c r="AU25" s="255"/>
      <c r="AV25" s="253"/>
      <c r="AW25" s="253"/>
      <c r="AX25" s="253"/>
      <c r="AY25" s="253"/>
      <c r="AZ25" s="256"/>
      <c r="BA25" s="267"/>
      <c r="BB25" s="268"/>
      <c r="BC25" s="269"/>
      <c r="BD25" s="269"/>
      <c r="BE25" s="269"/>
      <c r="BF25" s="269"/>
      <c r="BG25" s="268"/>
      <c r="BH25" s="268"/>
      <c r="BI25" s="268"/>
      <c r="BJ25" s="269"/>
      <c r="BK25" s="269"/>
      <c r="BL25" s="272"/>
      <c r="BM25" s="273"/>
      <c r="BN25" s="770"/>
      <c r="BO25" s="275"/>
      <c r="BP25" s="275"/>
      <c r="BQ25" s="276"/>
      <c r="BR25" s="276"/>
      <c r="BS25" s="276"/>
      <c r="BT25" s="276"/>
      <c r="BU25" s="276"/>
      <c r="BV25" s="276"/>
      <c r="BW25" s="276"/>
      <c r="BX25" s="276"/>
      <c r="BY25" s="276"/>
      <c r="BZ25" s="277"/>
      <c r="CA25" s="290"/>
      <c r="CB25" s="45"/>
      <c r="CC25" s="47"/>
      <c r="CD25" s="47"/>
      <c r="CE25" s="46"/>
      <c r="CF25" s="46"/>
      <c r="CG25" s="45"/>
      <c r="CH25" s="46"/>
      <c r="CI25" s="46"/>
      <c r="CJ25" s="45"/>
      <c r="CK25" s="46"/>
      <c r="CL25" s="46"/>
      <c r="CM25" s="57"/>
      <c r="CN25" s="771"/>
      <c r="CO25" s="772"/>
      <c r="CP25" s="773"/>
      <c r="CQ25" s="772"/>
      <c r="CR25" s="772"/>
      <c r="CS25" s="772"/>
      <c r="CT25" s="772"/>
      <c r="CU25" s="774"/>
      <c r="CV25" s="774"/>
      <c r="CW25" s="774"/>
      <c r="CX25" s="772"/>
      <c r="CY25" s="775"/>
      <c r="CZ25" s="278"/>
      <c r="DA25" s="301"/>
      <c r="DB25" s="263"/>
      <c r="DC25" s="302"/>
      <c r="DD25" s="281"/>
      <c r="DE25" s="264"/>
      <c r="DF25" s="266"/>
      <c r="DG25" s="265"/>
      <c r="DH25" s="300"/>
      <c r="DI25" s="303"/>
      <c r="DJ25" s="303"/>
      <c r="DK25" s="264"/>
      <c r="DL25" s="50"/>
      <c r="DM25" s="44"/>
      <c r="DN25" s="45"/>
      <c r="DO25" s="46"/>
      <c r="DP25" s="46"/>
      <c r="DQ25" s="46"/>
      <c r="DR25" s="45"/>
      <c r="DS25" s="35"/>
      <c r="DT25" s="35"/>
      <c r="DU25" s="46"/>
      <c r="DV25" s="47"/>
      <c r="DW25" s="47"/>
      <c r="DX25" s="48"/>
      <c r="DY25" s="49"/>
      <c r="DZ25" s="40">
        <f t="shared" si="0"/>
        <v>3.6</v>
      </c>
      <c r="EA25" s="51">
        <v>35</v>
      </c>
      <c r="EB25" s="42">
        <f t="shared" si="1"/>
        <v>0.126</v>
      </c>
      <c r="EC25" s="243"/>
      <c r="ED25" s="186"/>
      <c r="EE25" s="244"/>
      <c r="EF25" s="88"/>
      <c r="EG25" s="89"/>
      <c r="EH25" s="246"/>
    </row>
    <row r="26" spans="2:138" ht="18.399999999999999" customHeight="1" x14ac:dyDescent="0.25">
      <c r="B26" s="43" t="s">
        <v>42</v>
      </c>
      <c r="C26" s="435"/>
      <c r="D26" s="248"/>
      <c r="E26" s="248"/>
      <c r="F26" s="248"/>
      <c r="G26" s="249"/>
      <c r="H26" s="249"/>
      <c r="I26" s="191"/>
      <c r="J26" s="248"/>
      <c r="K26" s="248"/>
      <c r="L26" s="248"/>
      <c r="M26" s="249"/>
      <c r="N26" s="250"/>
      <c r="O26" s="251"/>
      <c r="P26" s="262"/>
      <c r="Q26" s="263"/>
      <c r="R26" s="263"/>
      <c r="S26" s="264"/>
      <c r="T26" s="264"/>
      <c r="U26" s="264"/>
      <c r="V26" s="265"/>
      <c r="W26" s="266"/>
      <c r="X26" s="264"/>
      <c r="Y26" s="264"/>
      <c r="Z26" s="264"/>
      <c r="AA26" s="58"/>
      <c r="AB26" s="284"/>
      <c r="AC26" s="285"/>
      <c r="AD26" s="286"/>
      <c r="AE26" s="285"/>
      <c r="AF26" s="285"/>
      <c r="AG26" s="287">
        <v>7</v>
      </c>
      <c r="AH26" s="287"/>
      <c r="AI26" s="285"/>
      <c r="AJ26" s="332"/>
      <c r="AK26" s="286"/>
      <c r="AL26" s="287"/>
      <c r="AM26" s="289"/>
      <c r="AN26" s="373"/>
      <c r="AO26" s="253"/>
      <c r="AP26" s="254"/>
      <c r="AQ26" s="253"/>
      <c r="AR26" s="253"/>
      <c r="AS26" s="253"/>
      <c r="AT26" s="195"/>
      <c r="AU26" s="255"/>
      <c r="AV26" s="253"/>
      <c r="AW26" s="253"/>
      <c r="AX26" s="331"/>
      <c r="AY26" s="253"/>
      <c r="AZ26" s="256"/>
      <c r="BA26" s="267"/>
      <c r="BB26" s="268"/>
      <c r="BC26" s="269"/>
      <c r="BD26" s="269"/>
      <c r="BE26" s="269"/>
      <c r="BF26" s="269"/>
      <c r="BG26" s="268"/>
      <c r="BH26" s="268"/>
      <c r="BI26" s="268"/>
      <c r="BJ26" s="269"/>
      <c r="BK26" s="269"/>
      <c r="BL26" s="272"/>
      <c r="BM26" s="273"/>
      <c r="BN26" s="770">
        <v>12</v>
      </c>
      <c r="BO26" s="275"/>
      <c r="BP26" s="275"/>
      <c r="BQ26" s="276"/>
      <c r="BR26" s="276"/>
      <c r="BS26" s="276"/>
      <c r="BT26" s="276"/>
      <c r="BU26" s="276"/>
      <c r="BV26" s="276"/>
      <c r="BW26" s="276"/>
      <c r="BX26" s="276"/>
      <c r="BY26" s="276"/>
      <c r="BZ26" s="277"/>
      <c r="CA26" s="290"/>
      <c r="CB26" s="45"/>
      <c r="CC26" s="47"/>
      <c r="CD26" s="47"/>
      <c r="CE26" s="46"/>
      <c r="CF26" s="46"/>
      <c r="CG26" s="45"/>
      <c r="CH26" s="46"/>
      <c r="CI26" s="46"/>
      <c r="CJ26" s="45"/>
      <c r="CK26" s="46"/>
      <c r="CL26" s="46"/>
      <c r="CM26" s="57"/>
      <c r="CN26" s="771"/>
      <c r="CO26" s="772"/>
      <c r="CP26" s="773"/>
      <c r="CQ26" s="772"/>
      <c r="CR26" s="772"/>
      <c r="CS26" s="772"/>
      <c r="CT26" s="772">
        <v>35</v>
      </c>
      <c r="CU26" s="774"/>
      <c r="CV26" s="774"/>
      <c r="CW26" s="774"/>
      <c r="CX26" s="779"/>
      <c r="CY26" s="775"/>
      <c r="CZ26" s="278"/>
      <c r="DA26" s="279"/>
      <c r="DB26" s="263"/>
      <c r="DC26" s="280"/>
      <c r="DD26" s="281"/>
      <c r="DE26" s="264"/>
      <c r="DF26" s="266"/>
      <c r="DG26" s="265"/>
      <c r="DH26" s="265"/>
      <c r="DI26" s="283"/>
      <c r="DJ26" s="283"/>
      <c r="DK26" s="264"/>
      <c r="DL26" s="50"/>
      <c r="DM26" s="44"/>
      <c r="DN26" s="45"/>
      <c r="DO26" s="46"/>
      <c r="DP26" s="46"/>
      <c r="DQ26" s="46"/>
      <c r="DR26" s="45"/>
      <c r="DS26" s="35"/>
      <c r="DT26" s="35"/>
      <c r="DU26" s="46"/>
      <c r="DV26" s="47"/>
      <c r="DW26" s="47"/>
      <c r="DX26" s="48"/>
      <c r="DY26" s="49"/>
      <c r="DZ26" s="40">
        <f t="shared" si="0"/>
        <v>54</v>
      </c>
      <c r="EA26" s="51">
        <v>90</v>
      </c>
      <c r="EB26" s="42">
        <f t="shared" si="1"/>
        <v>4.8600000000000003</v>
      </c>
      <c r="EC26" s="243"/>
      <c r="ED26" s="186"/>
      <c r="EE26" s="244"/>
      <c r="EF26" s="88"/>
      <c r="EG26" s="89"/>
      <c r="EH26" s="246"/>
    </row>
    <row r="27" spans="2:138" ht="18.399999999999999" customHeight="1" x14ac:dyDescent="0.25">
      <c r="B27" s="43" t="s">
        <v>43</v>
      </c>
      <c r="C27" s="435"/>
      <c r="D27" s="248"/>
      <c r="E27" s="248"/>
      <c r="F27" s="248"/>
      <c r="G27" s="249"/>
      <c r="H27" s="249"/>
      <c r="I27" s="249"/>
      <c r="J27" s="248"/>
      <c r="K27" s="248"/>
      <c r="L27" s="248"/>
      <c r="M27" s="249"/>
      <c r="N27" s="250"/>
      <c r="O27" s="251"/>
      <c r="P27" s="262"/>
      <c r="Q27" s="263"/>
      <c r="R27" s="263"/>
      <c r="S27" s="264"/>
      <c r="T27" s="264"/>
      <c r="U27" s="264"/>
      <c r="V27" s="300"/>
      <c r="W27" s="266"/>
      <c r="X27" s="264"/>
      <c r="Y27" s="264"/>
      <c r="Z27" s="264"/>
      <c r="AA27" s="58"/>
      <c r="AB27" s="284"/>
      <c r="AC27" s="285"/>
      <c r="AD27" s="286"/>
      <c r="AE27" s="285"/>
      <c r="AF27" s="285"/>
      <c r="AG27" s="287"/>
      <c r="AH27" s="287"/>
      <c r="AI27" s="285"/>
      <c r="AJ27" s="334"/>
      <c r="AK27" s="286"/>
      <c r="AL27" s="287"/>
      <c r="AM27" s="289"/>
      <c r="AN27" s="373"/>
      <c r="AO27" s="253"/>
      <c r="AP27" s="254"/>
      <c r="AQ27" s="253"/>
      <c r="AR27" s="253"/>
      <c r="AS27" s="253"/>
      <c r="AT27" s="253"/>
      <c r="AU27" s="255"/>
      <c r="AV27" s="253"/>
      <c r="AW27" s="253"/>
      <c r="AX27" s="333"/>
      <c r="AY27" s="253"/>
      <c r="AZ27" s="256"/>
      <c r="BA27" s="267"/>
      <c r="BB27" s="268"/>
      <c r="BC27" s="269"/>
      <c r="BD27" s="269"/>
      <c r="BE27" s="269"/>
      <c r="BF27" s="269"/>
      <c r="BG27" s="268"/>
      <c r="BH27" s="268"/>
      <c r="BI27" s="268"/>
      <c r="BJ27" s="269"/>
      <c r="BK27" s="269"/>
      <c r="BL27" s="272"/>
      <c r="BM27" s="273"/>
      <c r="BN27" s="770"/>
      <c r="BO27" s="275"/>
      <c r="BP27" s="275"/>
      <c r="BQ27" s="276"/>
      <c r="BR27" s="276"/>
      <c r="BS27" s="276"/>
      <c r="BT27" s="276"/>
      <c r="BU27" s="276"/>
      <c r="BV27" s="276"/>
      <c r="BW27" s="276"/>
      <c r="BX27" s="276"/>
      <c r="BY27" s="276"/>
      <c r="BZ27" s="277"/>
      <c r="CA27" s="290"/>
      <c r="CB27" s="45"/>
      <c r="CC27" s="47"/>
      <c r="CD27" s="47"/>
      <c r="CE27" s="46"/>
      <c r="CF27" s="46"/>
      <c r="CG27" s="45"/>
      <c r="CH27" s="46"/>
      <c r="CI27" s="46"/>
      <c r="CJ27" s="45"/>
      <c r="CK27" s="46"/>
      <c r="CL27" s="46"/>
      <c r="CM27" s="57"/>
      <c r="CN27" s="771"/>
      <c r="CO27" s="772"/>
      <c r="CP27" s="773"/>
      <c r="CQ27" s="772"/>
      <c r="CR27" s="772"/>
      <c r="CS27" s="772"/>
      <c r="CT27" s="772"/>
      <c r="CU27" s="774"/>
      <c r="CV27" s="774"/>
      <c r="CW27" s="774"/>
      <c r="CX27" s="781"/>
      <c r="CY27" s="775"/>
      <c r="CZ27" s="278">
        <v>16</v>
      </c>
      <c r="DA27" s="301"/>
      <c r="DB27" s="263"/>
      <c r="DC27" s="302"/>
      <c r="DD27" s="281"/>
      <c r="DE27" s="264"/>
      <c r="DF27" s="266"/>
      <c r="DG27" s="265"/>
      <c r="DH27" s="300"/>
      <c r="DI27" s="303"/>
      <c r="DJ27" s="303"/>
      <c r="DK27" s="264"/>
      <c r="DL27" s="50"/>
      <c r="DM27" s="44"/>
      <c r="DN27" s="45"/>
      <c r="DO27" s="46"/>
      <c r="DP27" s="46"/>
      <c r="DQ27" s="46"/>
      <c r="DR27" s="45"/>
      <c r="DS27" s="46"/>
      <c r="DT27" s="46"/>
      <c r="DU27" s="46"/>
      <c r="DV27" s="47"/>
      <c r="DW27" s="47"/>
      <c r="DX27" s="48"/>
      <c r="DY27" s="49"/>
      <c r="DZ27" s="40">
        <f t="shared" si="0"/>
        <v>16</v>
      </c>
      <c r="EA27" s="51">
        <v>70</v>
      </c>
      <c r="EB27" s="42">
        <f t="shared" si="1"/>
        <v>1.1200000000000001</v>
      </c>
      <c r="EC27" s="243"/>
      <c r="ED27" s="186"/>
      <c r="EE27" s="244"/>
      <c r="EF27" s="88"/>
      <c r="EG27" s="89"/>
      <c r="EH27" s="246"/>
    </row>
    <row r="28" spans="2:138" ht="18.399999999999999" customHeight="1" x14ac:dyDescent="0.25">
      <c r="B28" s="43" t="s">
        <v>44</v>
      </c>
      <c r="C28" s="435"/>
      <c r="D28" s="248"/>
      <c r="E28" s="248"/>
      <c r="F28" s="248"/>
      <c r="G28" s="249"/>
      <c r="H28" s="249"/>
      <c r="I28" s="249"/>
      <c r="J28" s="248"/>
      <c r="K28" s="248"/>
      <c r="L28" s="248"/>
      <c r="M28" s="249"/>
      <c r="N28" s="250"/>
      <c r="O28" s="251"/>
      <c r="P28" s="262"/>
      <c r="Q28" s="263"/>
      <c r="R28" s="263"/>
      <c r="S28" s="264"/>
      <c r="T28" s="264"/>
      <c r="U28" s="264"/>
      <c r="V28" s="265"/>
      <c r="W28" s="266"/>
      <c r="X28" s="264"/>
      <c r="Y28" s="264"/>
      <c r="Z28" s="264"/>
      <c r="AA28" s="58"/>
      <c r="AB28" s="284"/>
      <c r="AC28" s="285"/>
      <c r="AD28" s="286"/>
      <c r="AE28" s="285"/>
      <c r="AF28" s="285"/>
      <c r="AG28" s="287"/>
      <c r="AH28" s="287"/>
      <c r="AI28" s="285"/>
      <c r="AJ28" s="239"/>
      <c r="AK28" s="286"/>
      <c r="AL28" s="287"/>
      <c r="AM28" s="289"/>
      <c r="AN28" s="373"/>
      <c r="AO28" s="253"/>
      <c r="AP28" s="254"/>
      <c r="AQ28" s="253"/>
      <c r="AR28" s="253"/>
      <c r="AS28" s="253">
        <v>14.6</v>
      </c>
      <c r="AT28" s="253"/>
      <c r="AU28" s="255"/>
      <c r="AV28" s="253"/>
      <c r="AW28" s="253"/>
      <c r="AX28" s="195"/>
      <c r="AY28" s="253"/>
      <c r="AZ28" s="256"/>
      <c r="BA28" s="267"/>
      <c r="BB28" s="268"/>
      <c r="BC28" s="269"/>
      <c r="BD28" s="269"/>
      <c r="BE28" s="269"/>
      <c r="BF28" s="269"/>
      <c r="BG28" s="268"/>
      <c r="BH28" s="268"/>
      <c r="BI28" s="268"/>
      <c r="BJ28" s="269"/>
      <c r="BK28" s="269"/>
      <c r="BL28" s="272"/>
      <c r="BM28" s="273"/>
      <c r="BN28" s="770"/>
      <c r="BO28" s="275"/>
      <c r="BP28" s="275"/>
      <c r="BQ28" s="276"/>
      <c r="BR28" s="276"/>
      <c r="BS28" s="276"/>
      <c r="BT28" s="276"/>
      <c r="BU28" s="276"/>
      <c r="BV28" s="276"/>
      <c r="BW28" s="276"/>
      <c r="BX28" s="276"/>
      <c r="BY28" s="276"/>
      <c r="BZ28" s="277"/>
      <c r="CA28" s="290"/>
      <c r="CB28" s="45"/>
      <c r="CC28" s="47"/>
      <c r="CD28" s="47"/>
      <c r="CE28" s="46"/>
      <c r="CF28" s="46"/>
      <c r="CG28" s="45"/>
      <c r="CH28" s="46"/>
      <c r="CI28" s="46"/>
      <c r="CJ28" s="45"/>
      <c r="CK28" s="46"/>
      <c r="CL28" s="46"/>
      <c r="CM28" s="57"/>
      <c r="CN28" s="771"/>
      <c r="CO28" s="772"/>
      <c r="CP28" s="773"/>
      <c r="CQ28" s="772"/>
      <c r="CR28" s="772"/>
      <c r="CS28" s="772"/>
      <c r="CT28" s="772"/>
      <c r="CU28" s="774"/>
      <c r="CV28" s="774"/>
      <c r="CW28" s="774"/>
      <c r="CX28" s="762"/>
      <c r="CY28" s="775"/>
      <c r="CZ28" s="278"/>
      <c r="DA28" s="279"/>
      <c r="DB28" s="263"/>
      <c r="DC28" s="280"/>
      <c r="DD28" s="281"/>
      <c r="DE28" s="264"/>
      <c r="DF28" s="266"/>
      <c r="DG28" s="265"/>
      <c r="DH28" s="265"/>
      <c r="DI28" s="283"/>
      <c r="DJ28" s="283"/>
      <c r="DK28" s="264"/>
      <c r="DL28" s="50"/>
      <c r="DM28" s="44"/>
      <c r="DN28" s="45"/>
      <c r="DO28" s="46"/>
      <c r="DP28" s="46"/>
      <c r="DQ28" s="46"/>
      <c r="DR28" s="45"/>
      <c r="DS28" s="46"/>
      <c r="DT28" s="46"/>
      <c r="DU28" s="46"/>
      <c r="DV28" s="47"/>
      <c r="DW28" s="47"/>
      <c r="DX28" s="48"/>
      <c r="DY28" s="49"/>
      <c r="DZ28" s="40">
        <f t="shared" si="0"/>
        <v>14.6</v>
      </c>
      <c r="EA28" s="51">
        <v>42</v>
      </c>
      <c r="EB28" s="42">
        <f t="shared" si="1"/>
        <v>0.61319999999999997</v>
      </c>
      <c r="EC28" s="243"/>
      <c r="ED28" s="186"/>
      <c r="EE28" s="244"/>
      <c r="EF28" s="88"/>
      <c r="EG28" s="89"/>
      <c r="EH28" s="246"/>
    </row>
    <row r="29" spans="2:138" ht="18" customHeight="1" x14ac:dyDescent="0.25">
      <c r="B29" s="32" t="s">
        <v>45</v>
      </c>
      <c r="C29" s="435"/>
      <c r="D29" s="248"/>
      <c r="E29" s="248"/>
      <c r="F29" s="248"/>
      <c r="G29" s="249"/>
      <c r="H29" s="249"/>
      <c r="I29" s="191"/>
      <c r="J29" s="248"/>
      <c r="K29" s="248"/>
      <c r="L29" s="248"/>
      <c r="M29" s="249"/>
      <c r="N29" s="250"/>
      <c r="O29" s="251"/>
      <c r="P29" s="262"/>
      <c r="Q29" s="263"/>
      <c r="R29" s="263"/>
      <c r="S29" s="264"/>
      <c r="T29" s="264"/>
      <c r="U29" s="264"/>
      <c r="V29" s="300"/>
      <c r="W29" s="266"/>
      <c r="X29" s="264"/>
      <c r="Y29" s="264"/>
      <c r="Z29" s="264"/>
      <c r="AA29" s="58"/>
      <c r="AB29" s="284"/>
      <c r="AC29" s="285"/>
      <c r="AD29" s="286"/>
      <c r="AE29" s="285"/>
      <c r="AF29" s="285">
        <v>7.2</v>
      </c>
      <c r="AG29" s="287"/>
      <c r="AH29" s="287"/>
      <c r="AI29" s="285"/>
      <c r="AJ29" s="327"/>
      <c r="AK29" s="286"/>
      <c r="AL29" s="287"/>
      <c r="AM29" s="289"/>
      <c r="AN29" s="373">
        <v>16</v>
      </c>
      <c r="AO29" s="253"/>
      <c r="AP29" s="254"/>
      <c r="AQ29" s="253"/>
      <c r="AR29" s="253"/>
      <c r="AS29" s="253"/>
      <c r="AT29" s="195"/>
      <c r="AU29" s="255"/>
      <c r="AV29" s="253"/>
      <c r="AW29" s="253"/>
      <c r="AX29" s="326"/>
      <c r="AY29" s="253"/>
      <c r="AZ29" s="256"/>
      <c r="BA29" s="267"/>
      <c r="BB29" s="268"/>
      <c r="BC29" s="269"/>
      <c r="BD29" s="269"/>
      <c r="BE29" s="269"/>
      <c r="BF29" s="269"/>
      <c r="BG29" s="268"/>
      <c r="BH29" s="268"/>
      <c r="BI29" s="268"/>
      <c r="BJ29" s="269"/>
      <c r="BK29" s="269"/>
      <c r="BL29" s="272"/>
      <c r="BM29" s="273"/>
      <c r="BN29" s="770"/>
      <c r="BO29" s="275"/>
      <c r="BP29" s="275"/>
      <c r="BQ29" s="276"/>
      <c r="BR29" s="276"/>
      <c r="BS29" s="276"/>
      <c r="BT29" s="276"/>
      <c r="BU29" s="276"/>
      <c r="BV29" s="276"/>
      <c r="BW29" s="276"/>
      <c r="BX29" s="276"/>
      <c r="BY29" s="276"/>
      <c r="BZ29" s="277"/>
      <c r="CA29" s="290"/>
      <c r="CB29" s="45"/>
      <c r="CC29" s="47"/>
      <c r="CD29" s="47"/>
      <c r="CE29" s="46"/>
      <c r="CF29" s="46"/>
      <c r="CG29" s="45"/>
      <c r="CH29" s="46"/>
      <c r="CI29" s="46"/>
      <c r="CJ29" s="45"/>
      <c r="CK29" s="46"/>
      <c r="CL29" s="46"/>
      <c r="CM29" s="57"/>
      <c r="CN29" s="771"/>
      <c r="CO29" s="772"/>
      <c r="CP29" s="773"/>
      <c r="CQ29" s="772"/>
      <c r="CR29" s="772"/>
      <c r="CS29" s="772"/>
      <c r="CT29" s="772"/>
      <c r="CU29" s="774"/>
      <c r="CV29" s="774"/>
      <c r="CW29" s="774"/>
      <c r="CX29" s="776"/>
      <c r="CY29" s="775"/>
      <c r="CZ29" s="278"/>
      <c r="DA29" s="301"/>
      <c r="DB29" s="263"/>
      <c r="DC29" s="302"/>
      <c r="DD29" s="281"/>
      <c r="DE29" s="264"/>
      <c r="DF29" s="266">
        <v>52.5</v>
      </c>
      <c r="DG29" s="265"/>
      <c r="DH29" s="300"/>
      <c r="DI29" s="303"/>
      <c r="DJ29" s="303"/>
      <c r="DK29" s="264"/>
      <c r="DL29" s="50"/>
      <c r="DM29" s="44"/>
      <c r="DN29" s="45"/>
      <c r="DO29" s="46"/>
      <c r="DP29" s="46"/>
      <c r="DQ29" s="46"/>
      <c r="DR29" s="45"/>
      <c r="DS29" s="35"/>
      <c r="DT29" s="35"/>
      <c r="DU29" s="46"/>
      <c r="DV29" s="47"/>
      <c r="DW29" s="47"/>
      <c r="DX29" s="48"/>
      <c r="DY29" s="49"/>
      <c r="DZ29" s="40">
        <f t="shared" si="0"/>
        <v>75.7</v>
      </c>
      <c r="EA29" s="51">
        <v>66</v>
      </c>
      <c r="EB29" s="42">
        <f t="shared" si="1"/>
        <v>4.9962</v>
      </c>
      <c r="EC29" s="243">
        <v>90</v>
      </c>
      <c r="ED29" s="186">
        <v>82.9</v>
      </c>
      <c r="EE29" s="244">
        <f t="shared" ref="EE29:EE34" si="2">ED29/EC29%</f>
        <v>92.111111111111114</v>
      </c>
      <c r="EF29" s="88"/>
      <c r="EG29" s="245">
        <v>50</v>
      </c>
      <c r="EH29" s="246">
        <f t="shared" ref="EH29:EH34" si="3">EC29*EG29/1000</f>
        <v>4.5</v>
      </c>
    </row>
    <row r="30" spans="2:138" ht="18.399999999999999" customHeight="1" x14ac:dyDescent="0.25">
      <c r="B30" s="43" t="s">
        <v>46</v>
      </c>
      <c r="C30" s="435"/>
      <c r="D30" s="248"/>
      <c r="E30" s="248"/>
      <c r="F30" s="248"/>
      <c r="G30" s="249"/>
      <c r="H30" s="249"/>
      <c r="I30" s="191"/>
      <c r="J30" s="248"/>
      <c r="K30" s="248"/>
      <c r="L30" s="248"/>
      <c r="M30" s="249"/>
      <c r="N30" s="250"/>
      <c r="O30" s="251"/>
      <c r="P30" s="262"/>
      <c r="Q30" s="263"/>
      <c r="R30" s="263"/>
      <c r="S30" s="264"/>
      <c r="T30" s="264"/>
      <c r="U30" s="264"/>
      <c r="V30" s="318"/>
      <c r="W30" s="266"/>
      <c r="X30" s="264"/>
      <c r="Y30" s="264"/>
      <c r="Z30" s="264"/>
      <c r="AA30" s="58"/>
      <c r="AB30" s="284"/>
      <c r="AC30" s="285"/>
      <c r="AD30" s="286"/>
      <c r="AE30" s="285"/>
      <c r="AF30" s="285"/>
      <c r="AG30" s="287"/>
      <c r="AH30" s="287"/>
      <c r="AI30" s="285"/>
      <c r="AJ30" s="336"/>
      <c r="AK30" s="286"/>
      <c r="AL30" s="287"/>
      <c r="AM30" s="289"/>
      <c r="AN30" s="373"/>
      <c r="AO30" s="253"/>
      <c r="AP30" s="254"/>
      <c r="AQ30" s="253"/>
      <c r="AR30" s="253"/>
      <c r="AS30" s="253"/>
      <c r="AT30" s="195"/>
      <c r="AU30" s="255">
        <v>65</v>
      </c>
      <c r="AV30" s="253"/>
      <c r="AW30" s="253"/>
      <c r="AX30" s="305"/>
      <c r="AY30" s="253"/>
      <c r="AZ30" s="256"/>
      <c r="BA30" s="267"/>
      <c r="BB30" s="268"/>
      <c r="BC30" s="269"/>
      <c r="BD30" s="269"/>
      <c r="BE30" s="269"/>
      <c r="BF30" s="269"/>
      <c r="BG30" s="268"/>
      <c r="BH30" s="268"/>
      <c r="BI30" s="268"/>
      <c r="BJ30" s="269"/>
      <c r="BK30" s="269"/>
      <c r="BL30" s="272"/>
      <c r="BM30" s="273"/>
      <c r="BN30" s="770"/>
      <c r="BO30" s="275"/>
      <c r="BP30" s="275"/>
      <c r="BQ30" s="276"/>
      <c r="BR30" s="276"/>
      <c r="BS30" s="276"/>
      <c r="BT30" s="276"/>
      <c r="BU30" s="276"/>
      <c r="BV30" s="276"/>
      <c r="BW30" s="276"/>
      <c r="BX30" s="276"/>
      <c r="BY30" s="276"/>
      <c r="BZ30" s="277"/>
      <c r="CA30" s="290"/>
      <c r="CB30" s="45"/>
      <c r="CC30" s="47"/>
      <c r="CD30" s="47"/>
      <c r="CE30" s="46"/>
      <c r="CF30" s="46"/>
      <c r="CG30" s="45">
        <v>65</v>
      </c>
      <c r="CH30" s="46"/>
      <c r="CI30" s="46"/>
      <c r="CJ30" s="45"/>
      <c r="CK30" s="46"/>
      <c r="CL30" s="46"/>
      <c r="CM30" s="57"/>
      <c r="CN30" s="771"/>
      <c r="CO30" s="772"/>
      <c r="CP30" s="773"/>
      <c r="CQ30" s="772"/>
      <c r="CR30" s="772"/>
      <c r="CS30" s="772"/>
      <c r="CT30" s="772"/>
      <c r="CU30" s="774"/>
      <c r="CV30" s="774"/>
      <c r="CW30" s="774"/>
      <c r="CX30" s="777"/>
      <c r="CY30" s="775"/>
      <c r="CZ30" s="278"/>
      <c r="DA30" s="319"/>
      <c r="DB30" s="263"/>
      <c r="DC30" s="320"/>
      <c r="DD30" s="281"/>
      <c r="DE30" s="264"/>
      <c r="DF30" s="266"/>
      <c r="DG30" s="265"/>
      <c r="DH30" s="318"/>
      <c r="DI30" s="321"/>
      <c r="DJ30" s="321"/>
      <c r="DK30" s="264"/>
      <c r="DL30" s="50"/>
      <c r="DM30" s="44"/>
      <c r="DN30" s="45"/>
      <c r="DO30" s="46"/>
      <c r="DP30" s="46"/>
      <c r="DQ30" s="46"/>
      <c r="DR30" s="45"/>
      <c r="DS30" s="35"/>
      <c r="DT30" s="35"/>
      <c r="DU30" s="46"/>
      <c r="DV30" s="47"/>
      <c r="DW30" s="47"/>
      <c r="DX30" s="48"/>
      <c r="DY30" s="49"/>
      <c r="DZ30" s="40">
        <f t="shared" si="0"/>
        <v>130</v>
      </c>
      <c r="EA30" s="51">
        <v>330</v>
      </c>
      <c r="EB30" s="42">
        <f t="shared" si="1"/>
        <v>42.9</v>
      </c>
      <c r="EC30" s="243">
        <v>277.5</v>
      </c>
      <c r="ED30" s="314">
        <f>SUM(DZ30, DZ50)</f>
        <v>196</v>
      </c>
      <c r="EE30" s="244">
        <f t="shared" si="2"/>
        <v>70.630630630630634</v>
      </c>
      <c r="EF30" s="88"/>
      <c r="EG30" s="245">
        <v>230</v>
      </c>
      <c r="EH30" s="246">
        <f t="shared" si="3"/>
        <v>63.825000000000003</v>
      </c>
    </row>
    <row r="31" spans="2:138" ht="18.399999999999999" customHeight="1" x14ac:dyDescent="0.25">
      <c r="B31" s="43" t="s">
        <v>47</v>
      </c>
      <c r="C31" s="435"/>
      <c r="D31" s="248"/>
      <c r="E31" s="248"/>
      <c r="F31" s="248"/>
      <c r="G31" s="249"/>
      <c r="H31" s="249"/>
      <c r="I31" s="97"/>
      <c r="J31" s="248"/>
      <c r="K31" s="248"/>
      <c r="L31" s="248"/>
      <c r="M31" s="249"/>
      <c r="N31" s="250"/>
      <c r="O31" s="251"/>
      <c r="P31" s="262"/>
      <c r="Q31" s="263"/>
      <c r="R31" s="263"/>
      <c r="S31" s="264"/>
      <c r="T31" s="264"/>
      <c r="U31" s="264"/>
      <c r="V31" s="265"/>
      <c r="W31" s="266"/>
      <c r="X31" s="264"/>
      <c r="Y31" s="264"/>
      <c r="Z31" s="264"/>
      <c r="AA31" s="58"/>
      <c r="AB31" s="284"/>
      <c r="AC31" s="285"/>
      <c r="AD31" s="286"/>
      <c r="AE31" s="285"/>
      <c r="AF31" s="285"/>
      <c r="AG31" s="287"/>
      <c r="AH31" s="287"/>
      <c r="AI31" s="285"/>
      <c r="AJ31" s="285"/>
      <c r="AK31" s="286"/>
      <c r="AL31" s="287"/>
      <c r="AM31" s="289"/>
      <c r="AN31" s="373"/>
      <c r="AO31" s="253"/>
      <c r="AP31" s="254"/>
      <c r="AQ31" s="253"/>
      <c r="AR31" s="253"/>
      <c r="AS31" s="253"/>
      <c r="AT31" s="305"/>
      <c r="AU31" s="255"/>
      <c r="AV31" s="253"/>
      <c r="AW31" s="253"/>
      <c r="AX31" s="253"/>
      <c r="AY31" s="253"/>
      <c r="AZ31" s="256"/>
      <c r="BA31" s="267"/>
      <c r="BB31" s="268"/>
      <c r="BC31" s="269"/>
      <c r="BD31" s="269"/>
      <c r="BE31" s="269"/>
      <c r="BF31" s="269"/>
      <c r="BG31" s="268"/>
      <c r="BH31" s="268"/>
      <c r="BI31" s="268">
        <v>4</v>
      </c>
      <c r="BJ31" s="269"/>
      <c r="BK31" s="269"/>
      <c r="BL31" s="272"/>
      <c r="BM31" s="273"/>
      <c r="BN31" s="770"/>
      <c r="BO31" s="275"/>
      <c r="BP31" s="275"/>
      <c r="BQ31" s="276"/>
      <c r="BR31" s="276"/>
      <c r="BS31" s="276"/>
      <c r="BT31" s="276"/>
      <c r="BU31" s="276"/>
      <c r="BV31" s="276"/>
      <c r="BW31" s="276"/>
      <c r="BX31" s="276"/>
      <c r="BY31" s="276"/>
      <c r="BZ31" s="277"/>
      <c r="CA31" s="290"/>
      <c r="CB31" s="45"/>
      <c r="CC31" s="47"/>
      <c r="CD31" s="47"/>
      <c r="CE31" s="46"/>
      <c r="CF31" s="46"/>
      <c r="CG31" s="45"/>
      <c r="CH31" s="46"/>
      <c r="CI31" s="46"/>
      <c r="CJ31" s="45"/>
      <c r="CK31" s="46"/>
      <c r="CL31" s="46"/>
      <c r="CM31" s="57"/>
      <c r="CN31" s="771"/>
      <c r="CO31" s="772"/>
      <c r="CP31" s="773"/>
      <c r="CQ31" s="772"/>
      <c r="CR31" s="772"/>
      <c r="CS31" s="772"/>
      <c r="CT31" s="772"/>
      <c r="CU31" s="774"/>
      <c r="CV31" s="774"/>
      <c r="CW31" s="774"/>
      <c r="CX31" s="772"/>
      <c r="CY31" s="775"/>
      <c r="CZ31" s="278"/>
      <c r="DA31" s="279"/>
      <c r="DB31" s="263"/>
      <c r="DC31" s="280"/>
      <c r="DD31" s="281"/>
      <c r="DE31" s="264"/>
      <c r="DF31" s="266"/>
      <c r="DG31" s="265"/>
      <c r="DH31" s="265">
        <v>9</v>
      </c>
      <c r="DI31" s="283"/>
      <c r="DJ31" s="283"/>
      <c r="DK31" s="264"/>
      <c r="DL31" s="50"/>
      <c r="DM31" s="44"/>
      <c r="DN31" s="45"/>
      <c r="DO31" s="46"/>
      <c r="DP31" s="46"/>
      <c r="DQ31" s="46"/>
      <c r="DR31" s="45"/>
      <c r="DS31" s="54"/>
      <c r="DT31" s="54"/>
      <c r="DU31" s="46"/>
      <c r="DV31" s="47"/>
      <c r="DW31" s="47"/>
      <c r="DX31" s="48"/>
      <c r="DY31" s="49"/>
      <c r="DZ31" s="40">
        <f t="shared" si="0"/>
        <v>13</v>
      </c>
      <c r="EA31" s="51">
        <v>144.44</v>
      </c>
      <c r="EB31" s="42">
        <f t="shared" si="1"/>
        <v>1.8777200000000001</v>
      </c>
      <c r="EC31" s="243">
        <v>22.5</v>
      </c>
      <c r="ED31" s="186">
        <v>13</v>
      </c>
      <c r="EE31" s="244">
        <f t="shared" si="2"/>
        <v>57.777777777777779</v>
      </c>
      <c r="EF31" s="88"/>
      <c r="EG31" s="245">
        <v>100</v>
      </c>
      <c r="EH31" s="246">
        <f t="shared" si="3"/>
        <v>2.25</v>
      </c>
    </row>
    <row r="32" spans="2:138" ht="18.399999999999999" customHeight="1" x14ac:dyDescent="0.25">
      <c r="B32" s="43" t="s">
        <v>48</v>
      </c>
      <c r="C32" s="435"/>
      <c r="D32" s="248"/>
      <c r="E32" s="248"/>
      <c r="F32" s="248"/>
      <c r="G32" s="249"/>
      <c r="H32" s="249"/>
      <c r="I32" s="249"/>
      <c r="J32" s="248"/>
      <c r="K32" s="248"/>
      <c r="L32" s="248"/>
      <c r="M32" s="249"/>
      <c r="N32" s="250"/>
      <c r="O32" s="251"/>
      <c r="P32" s="262"/>
      <c r="Q32" s="263"/>
      <c r="R32" s="263"/>
      <c r="S32" s="264"/>
      <c r="T32" s="264"/>
      <c r="U32" s="264"/>
      <c r="V32" s="294"/>
      <c r="W32" s="266"/>
      <c r="X32" s="264"/>
      <c r="Y32" s="264"/>
      <c r="Z32" s="264"/>
      <c r="AA32" s="58"/>
      <c r="AB32" s="284"/>
      <c r="AC32" s="285"/>
      <c r="AD32" s="286"/>
      <c r="AE32" s="285"/>
      <c r="AF32" s="285"/>
      <c r="AG32" s="287"/>
      <c r="AH32" s="287"/>
      <c r="AI32" s="285"/>
      <c r="AJ32" s="239"/>
      <c r="AK32" s="286"/>
      <c r="AL32" s="287"/>
      <c r="AM32" s="289">
        <v>2</v>
      </c>
      <c r="AN32" s="373"/>
      <c r="AO32" s="253"/>
      <c r="AP32" s="254"/>
      <c r="AQ32" s="253"/>
      <c r="AR32" s="253"/>
      <c r="AS32" s="253"/>
      <c r="AT32" s="253"/>
      <c r="AU32" s="255"/>
      <c r="AV32" s="253"/>
      <c r="AW32" s="253"/>
      <c r="AX32" s="195"/>
      <c r="AY32" s="253"/>
      <c r="AZ32" s="256"/>
      <c r="BA32" s="267"/>
      <c r="BB32" s="268"/>
      <c r="BC32" s="269"/>
      <c r="BD32" s="269"/>
      <c r="BE32" s="269"/>
      <c r="BF32" s="269"/>
      <c r="BG32" s="268"/>
      <c r="BH32" s="268"/>
      <c r="BI32" s="268"/>
      <c r="BJ32" s="269"/>
      <c r="BK32" s="269"/>
      <c r="BL32" s="272"/>
      <c r="BM32" s="273"/>
      <c r="BN32" s="770"/>
      <c r="BO32" s="275"/>
      <c r="BP32" s="275"/>
      <c r="BQ32" s="276"/>
      <c r="BR32" s="276"/>
      <c r="BS32" s="276"/>
      <c r="BT32" s="276"/>
      <c r="BU32" s="276"/>
      <c r="BV32" s="276"/>
      <c r="BW32" s="276"/>
      <c r="BX32" s="276"/>
      <c r="BY32" s="276"/>
      <c r="BZ32" s="277"/>
      <c r="CA32" s="290"/>
      <c r="CB32" s="45"/>
      <c r="CC32" s="47"/>
      <c r="CD32" s="47"/>
      <c r="CE32" s="46"/>
      <c r="CF32" s="46"/>
      <c r="CG32" s="45"/>
      <c r="CH32" s="46"/>
      <c r="CI32" s="46"/>
      <c r="CJ32" s="45"/>
      <c r="CK32" s="46"/>
      <c r="CL32" s="46"/>
      <c r="CM32" s="57"/>
      <c r="CN32" s="771"/>
      <c r="CO32" s="772"/>
      <c r="CP32" s="773"/>
      <c r="CQ32" s="772"/>
      <c r="CR32" s="772"/>
      <c r="CS32" s="772"/>
      <c r="CT32" s="772"/>
      <c r="CU32" s="774"/>
      <c r="CV32" s="774"/>
      <c r="CW32" s="774"/>
      <c r="CX32" s="762"/>
      <c r="CY32" s="775">
        <v>2</v>
      </c>
      <c r="CZ32" s="278"/>
      <c r="DA32" s="296"/>
      <c r="DB32" s="263"/>
      <c r="DC32" s="297"/>
      <c r="DD32" s="281"/>
      <c r="DE32" s="264"/>
      <c r="DF32" s="266"/>
      <c r="DG32" s="265"/>
      <c r="DH32" s="294"/>
      <c r="DI32" s="298"/>
      <c r="DJ32" s="298"/>
      <c r="DK32" s="264"/>
      <c r="DL32" s="50"/>
      <c r="DM32" s="44"/>
      <c r="DN32" s="45"/>
      <c r="DO32" s="46"/>
      <c r="DP32" s="46"/>
      <c r="DQ32" s="46"/>
      <c r="DR32" s="45"/>
      <c r="DS32" s="46"/>
      <c r="DT32" s="46"/>
      <c r="DU32" s="46"/>
      <c r="DV32" s="47"/>
      <c r="DW32" s="47"/>
      <c r="DX32" s="48"/>
      <c r="DY32" s="49"/>
      <c r="DZ32" s="40">
        <f t="shared" si="0"/>
        <v>4</v>
      </c>
      <c r="EA32" s="51">
        <v>566.66600000000005</v>
      </c>
      <c r="EB32" s="42">
        <f t="shared" si="1"/>
        <v>2.266664</v>
      </c>
      <c r="EC32" s="243">
        <v>4.5</v>
      </c>
      <c r="ED32" s="186">
        <v>4</v>
      </c>
      <c r="EE32" s="244">
        <f t="shared" si="2"/>
        <v>88.888888888888886</v>
      </c>
      <c r="EF32" s="88"/>
      <c r="EG32" s="245">
        <v>400</v>
      </c>
      <c r="EH32" s="246">
        <f t="shared" si="3"/>
        <v>1.8</v>
      </c>
    </row>
    <row r="33" spans="2:138" ht="18.399999999999999" customHeight="1" x14ac:dyDescent="0.25">
      <c r="B33" s="43" t="s">
        <v>49</v>
      </c>
      <c r="C33" s="435"/>
      <c r="D33" s="248"/>
      <c r="E33" s="248"/>
      <c r="F33" s="248"/>
      <c r="G33" s="249"/>
      <c r="H33" s="249"/>
      <c r="I33" s="292"/>
      <c r="J33" s="248"/>
      <c r="K33" s="248"/>
      <c r="L33" s="248"/>
      <c r="M33" s="249"/>
      <c r="N33" s="250"/>
      <c r="O33" s="251"/>
      <c r="P33" s="262"/>
      <c r="Q33" s="263"/>
      <c r="R33" s="263"/>
      <c r="S33" s="264"/>
      <c r="T33" s="264"/>
      <c r="U33" s="264"/>
      <c r="V33" s="300"/>
      <c r="W33" s="266"/>
      <c r="X33" s="264"/>
      <c r="Y33" s="264"/>
      <c r="Z33" s="264"/>
      <c r="AA33" s="58"/>
      <c r="AB33" s="284"/>
      <c r="AC33" s="285"/>
      <c r="AD33" s="286"/>
      <c r="AE33" s="285"/>
      <c r="AF33" s="285"/>
      <c r="AG33" s="287"/>
      <c r="AH33" s="287"/>
      <c r="AI33" s="285"/>
      <c r="AJ33" s="332"/>
      <c r="AK33" s="286"/>
      <c r="AL33" s="287"/>
      <c r="AM33" s="289"/>
      <c r="AN33" s="373"/>
      <c r="AO33" s="253"/>
      <c r="AP33" s="254"/>
      <c r="AQ33" s="253"/>
      <c r="AR33" s="253"/>
      <c r="AS33" s="253"/>
      <c r="AT33" s="293"/>
      <c r="AU33" s="255"/>
      <c r="AV33" s="253"/>
      <c r="AW33" s="253"/>
      <c r="AX33" s="331"/>
      <c r="AY33" s="253"/>
      <c r="AZ33" s="256">
        <v>3</v>
      </c>
      <c r="BA33" s="267"/>
      <c r="BB33" s="268"/>
      <c r="BC33" s="269"/>
      <c r="BD33" s="269"/>
      <c r="BE33" s="269"/>
      <c r="BF33" s="269"/>
      <c r="BG33" s="268"/>
      <c r="BH33" s="268"/>
      <c r="BI33" s="268"/>
      <c r="BJ33" s="269"/>
      <c r="BK33" s="269"/>
      <c r="BL33" s="272"/>
      <c r="BM33" s="273"/>
      <c r="BN33" s="770"/>
      <c r="BO33" s="275"/>
      <c r="BP33" s="275">
        <v>3</v>
      </c>
      <c r="BQ33" s="276"/>
      <c r="BR33" s="276"/>
      <c r="BS33" s="276"/>
      <c r="BT33" s="276"/>
      <c r="BU33" s="276"/>
      <c r="BV33" s="276"/>
      <c r="BW33" s="276"/>
      <c r="BX33" s="276"/>
      <c r="BY33" s="276"/>
      <c r="BZ33" s="277"/>
      <c r="CA33" s="290"/>
      <c r="CB33" s="45"/>
      <c r="CC33" s="47"/>
      <c r="CD33" s="47"/>
      <c r="CE33" s="46"/>
      <c r="CF33" s="46"/>
      <c r="CG33" s="45"/>
      <c r="CH33" s="46"/>
      <c r="CI33" s="46"/>
      <c r="CJ33" s="45"/>
      <c r="CK33" s="46"/>
      <c r="CL33" s="46"/>
      <c r="CM33" s="57"/>
      <c r="CN33" s="771"/>
      <c r="CO33" s="772"/>
      <c r="CP33" s="773"/>
      <c r="CQ33" s="772"/>
      <c r="CR33" s="772"/>
      <c r="CS33" s="772"/>
      <c r="CT33" s="772"/>
      <c r="CU33" s="774"/>
      <c r="CV33" s="774"/>
      <c r="CW33" s="774"/>
      <c r="CX33" s="779"/>
      <c r="CY33" s="775"/>
      <c r="CZ33" s="278"/>
      <c r="DA33" s="301"/>
      <c r="DB33" s="263"/>
      <c r="DC33" s="302"/>
      <c r="DD33" s="281"/>
      <c r="DE33" s="264"/>
      <c r="DF33" s="266"/>
      <c r="DG33" s="265"/>
      <c r="DH33" s="300"/>
      <c r="DI33" s="303"/>
      <c r="DJ33" s="303"/>
      <c r="DK33" s="264"/>
      <c r="DL33" s="50"/>
      <c r="DM33" s="44"/>
      <c r="DN33" s="45"/>
      <c r="DO33" s="46"/>
      <c r="DP33" s="46"/>
      <c r="DQ33" s="46"/>
      <c r="DR33" s="45"/>
      <c r="DS33" s="53"/>
      <c r="DT33" s="53"/>
      <c r="DU33" s="46"/>
      <c r="DV33" s="47"/>
      <c r="DW33" s="47"/>
      <c r="DX33" s="48"/>
      <c r="DY33" s="49"/>
      <c r="DZ33" s="40">
        <f t="shared" si="0"/>
        <v>6</v>
      </c>
      <c r="EA33" s="51">
        <v>500</v>
      </c>
      <c r="EB33" s="42">
        <f t="shared" si="1"/>
        <v>3</v>
      </c>
      <c r="EC33" s="243">
        <v>9</v>
      </c>
      <c r="ED33" s="186">
        <v>6</v>
      </c>
      <c r="EE33" s="244">
        <f t="shared" si="2"/>
        <v>66.666666666666671</v>
      </c>
      <c r="EF33" s="88"/>
      <c r="EG33" s="245">
        <v>520</v>
      </c>
      <c r="EH33" s="246">
        <f t="shared" si="3"/>
        <v>4.68</v>
      </c>
    </row>
    <row r="34" spans="2:138" ht="18.399999999999999" customHeight="1" x14ac:dyDescent="0.25">
      <c r="B34" s="43" t="s">
        <v>50</v>
      </c>
      <c r="C34" s="435"/>
      <c r="D34" s="248"/>
      <c r="E34" s="248"/>
      <c r="F34" s="248"/>
      <c r="G34" s="249"/>
      <c r="H34" s="249"/>
      <c r="I34" s="249"/>
      <c r="J34" s="248"/>
      <c r="K34" s="248"/>
      <c r="L34" s="248"/>
      <c r="M34" s="249"/>
      <c r="N34" s="250"/>
      <c r="O34" s="251"/>
      <c r="P34" s="262"/>
      <c r="Q34" s="263"/>
      <c r="R34" s="263"/>
      <c r="S34" s="264"/>
      <c r="T34" s="264"/>
      <c r="U34" s="264"/>
      <c r="V34" s="265"/>
      <c r="W34" s="266"/>
      <c r="X34" s="264"/>
      <c r="Y34" s="264"/>
      <c r="Z34" s="264"/>
      <c r="AA34" s="58"/>
      <c r="AB34" s="284"/>
      <c r="AC34" s="285"/>
      <c r="AD34" s="286"/>
      <c r="AE34" s="285"/>
      <c r="AF34" s="285"/>
      <c r="AG34" s="287"/>
      <c r="AH34" s="287"/>
      <c r="AI34" s="285"/>
      <c r="AJ34" s="307"/>
      <c r="AK34" s="286"/>
      <c r="AL34" s="287">
        <v>50</v>
      </c>
      <c r="AM34" s="289"/>
      <c r="AN34" s="373"/>
      <c r="AO34" s="253"/>
      <c r="AP34" s="254"/>
      <c r="AQ34" s="253"/>
      <c r="AR34" s="253"/>
      <c r="AS34" s="253"/>
      <c r="AT34" s="253"/>
      <c r="AU34" s="255"/>
      <c r="AV34" s="253"/>
      <c r="AW34" s="253"/>
      <c r="AX34" s="337"/>
      <c r="AY34" s="253"/>
      <c r="AZ34" s="256"/>
      <c r="BA34" s="267"/>
      <c r="BB34" s="268"/>
      <c r="BC34" s="269"/>
      <c r="BD34" s="269"/>
      <c r="BE34" s="269"/>
      <c r="BF34" s="269"/>
      <c r="BG34" s="268"/>
      <c r="BH34" s="268"/>
      <c r="BI34" s="268"/>
      <c r="BJ34" s="269"/>
      <c r="BK34" s="269"/>
      <c r="BL34" s="272">
        <v>50</v>
      </c>
      <c r="BM34" s="273"/>
      <c r="BN34" s="770"/>
      <c r="BO34" s="275"/>
      <c r="BP34" s="275"/>
      <c r="BQ34" s="276"/>
      <c r="BR34" s="276"/>
      <c r="BS34" s="276"/>
      <c r="BT34" s="276"/>
      <c r="BU34" s="276"/>
      <c r="BV34" s="276"/>
      <c r="BW34" s="276"/>
      <c r="BX34" s="276"/>
      <c r="BY34" s="276"/>
      <c r="BZ34" s="277"/>
      <c r="CA34" s="290"/>
      <c r="CB34" s="45"/>
      <c r="CC34" s="47"/>
      <c r="CD34" s="47"/>
      <c r="CE34" s="46"/>
      <c r="CF34" s="46"/>
      <c r="CG34" s="45"/>
      <c r="CH34" s="46"/>
      <c r="CI34" s="46"/>
      <c r="CJ34" s="45"/>
      <c r="CK34" s="46"/>
      <c r="CL34" s="46"/>
      <c r="CM34" s="57"/>
      <c r="CN34" s="771"/>
      <c r="CO34" s="772"/>
      <c r="CP34" s="773"/>
      <c r="CQ34" s="772"/>
      <c r="CR34" s="772"/>
      <c r="CS34" s="772"/>
      <c r="CT34" s="772"/>
      <c r="CU34" s="774"/>
      <c r="CV34" s="774"/>
      <c r="CW34" s="774"/>
      <c r="CX34" s="778"/>
      <c r="CY34" s="775"/>
      <c r="CZ34" s="278"/>
      <c r="DA34" s="279"/>
      <c r="DB34" s="263"/>
      <c r="DC34" s="280"/>
      <c r="DD34" s="281"/>
      <c r="DE34" s="264"/>
      <c r="DF34" s="266"/>
      <c r="DG34" s="265"/>
      <c r="DH34" s="265"/>
      <c r="DI34" s="283"/>
      <c r="DJ34" s="283"/>
      <c r="DK34" s="264"/>
      <c r="DL34" s="50"/>
      <c r="DM34" s="44"/>
      <c r="DN34" s="45"/>
      <c r="DO34" s="46"/>
      <c r="DP34" s="46"/>
      <c r="DQ34" s="46"/>
      <c r="DR34" s="45"/>
      <c r="DS34" s="46"/>
      <c r="DT34" s="46"/>
      <c r="DU34" s="46"/>
      <c r="DV34" s="47"/>
      <c r="DW34" s="47"/>
      <c r="DX34" s="48">
        <v>50</v>
      </c>
      <c r="DY34" s="49"/>
      <c r="DZ34" s="40">
        <f t="shared" si="0"/>
        <v>150</v>
      </c>
      <c r="EA34" s="51">
        <v>150</v>
      </c>
      <c r="EB34" s="42">
        <f t="shared" si="1"/>
        <v>22.5</v>
      </c>
      <c r="EC34" s="243">
        <v>150</v>
      </c>
      <c r="ED34" s="186">
        <v>150</v>
      </c>
      <c r="EE34" s="244">
        <f t="shared" si="2"/>
        <v>100</v>
      </c>
      <c r="EF34" s="88"/>
      <c r="EG34" s="316">
        <v>120</v>
      </c>
      <c r="EH34" s="246">
        <f t="shared" si="3"/>
        <v>18</v>
      </c>
    </row>
    <row r="35" spans="2:138" ht="18.399999999999999" customHeight="1" x14ac:dyDescent="0.25">
      <c r="B35" s="43" t="s">
        <v>51</v>
      </c>
      <c r="C35" s="435"/>
      <c r="D35" s="248"/>
      <c r="E35" s="248"/>
      <c r="F35" s="248"/>
      <c r="G35" s="249"/>
      <c r="H35" s="249"/>
      <c r="I35" s="191"/>
      <c r="J35" s="248"/>
      <c r="K35" s="248"/>
      <c r="L35" s="248"/>
      <c r="M35" s="249"/>
      <c r="N35" s="250"/>
      <c r="O35" s="251"/>
      <c r="P35" s="262"/>
      <c r="Q35" s="263"/>
      <c r="R35" s="263"/>
      <c r="S35" s="264"/>
      <c r="T35" s="264"/>
      <c r="U35" s="264"/>
      <c r="V35" s="300"/>
      <c r="W35" s="266"/>
      <c r="X35" s="264"/>
      <c r="Y35" s="264"/>
      <c r="Z35" s="264"/>
      <c r="AA35" s="58"/>
      <c r="AB35" s="284"/>
      <c r="AC35" s="285"/>
      <c r="AD35" s="286"/>
      <c r="AE35" s="285"/>
      <c r="AF35" s="285"/>
      <c r="AG35" s="287"/>
      <c r="AH35" s="287"/>
      <c r="AI35" s="285"/>
      <c r="AJ35" s="334"/>
      <c r="AK35" s="286"/>
      <c r="AL35" s="287"/>
      <c r="AM35" s="289"/>
      <c r="AN35" s="373"/>
      <c r="AO35" s="253"/>
      <c r="AP35" s="254"/>
      <c r="AQ35" s="253"/>
      <c r="AR35" s="253"/>
      <c r="AS35" s="253"/>
      <c r="AT35" s="195"/>
      <c r="AU35" s="255"/>
      <c r="AV35" s="253"/>
      <c r="AW35" s="253"/>
      <c r="AX35" s="333"/>
      <c r="AY35" s="253"/>
      <c r="AZ35" s="256"/>
      <c r="BA35" s="267"/>
      <c r="BB35" s="268"/>
      <c r="BC35" s="269"/>
      <c r="BD35" s="269"/>
      <c r="BE35" s="269"/>
      <c r="BF35" s="214"/>
      <c r="BG35" s="268"/>
      <c r="BH35" s="268"/>
      <c r="BI35" s="268"/>
      <c r="BJ35" s="269"/>
      <c r="BK35" s="269"/>
      <c r="BL35" s="272"/>
      <c r="BM35" s="273"/>
      <c r="BN35" s="770"/>
      <c r="BO35" s="275"/>
      <c r="BP35" s="275"/>
      <c r="BQ35" s="276"/>
      <c r="BR35" s="276"/>
      <c r="BS35" s="276"/>
      <c r="BT35" s="276"/>
      <c r="BU35" s="276"/>
      <c r="BV35" s="276"/>
      <c r="BW35" s="276"/>
      <c r="BX35" s="276"/>
      <c r="BY35" s="276"/>
      <c r="BZ35" s="277"/>
      <c r="CA35" s="290"/>
      <c r="CB35" s="45"/>
      <c r="CC35" s="47"/>
      <c r="CD35" s="47"/>
      <c r="CE35" s="46"/>
      <c r="CF35" s="46"/>
      <c r="CG35" s="45"/>
      <c r="CH35" s="46"/>
      <c r="CI35" s="46"/>
      <c r="CJ35" s="45"/>
      <c r="CK35" s="46"/>
      <c r="CL35" s="46">
        <v>23.5</v>
      </c>
      <c r="CM35" s="57"/>
      <c r="CN35" s="771"/>
      <c r="CO35" s="772"/>
      <c r="CP35" s="773"/>
      <c r="CQ35" s="772"/>
      <c r="CR35" s="772"/>
      <c r="CS35" s="772"/>
      <c r="CT35" s="772"/>
      <c r="CU35" s="774"/>
      <c r="CV35" s="774"/>
      <c r="CW35" s="774"/>
      <c r="CX35" s="781"/>
      <c r="CY35" s="775"/>
      <c r="CZ35" s="278"/>
      <c r="DA35" s="301"/>
      <c r="DB35" s="263"/>
      <c r="DC35" s="302"/>
      <c r="DD35" s="281"/>
      <c r="DE35" s="264"/>
      <c r="DF35" s="266"/>
      <c r="DG35" s="265"/>
      <c r="DH35" s="300"/>
      <c r="DI35" s="303"/>
      <c r="DJ35" s="303"/>
      <c r="DK35" s="264"/>
      <c r="DL35" s="50"/>
      <c r="DM35" s="44"/>
      <c r="DN35" s="45"/>
      <c r="DO35" s="46"/>
      <c r="DP35" s="46"/>
      <c r="DQ35" s="46"/>
      <c r="DR35" s="45"/>
      <c r="DS35" s="35"/>
      <c r="DT35" s="35"/>
      <c r="DU35" s="46"/>
      <c r="DV35" s="47"/>
      <c r="DW35" s="47"/>
      <c r="DX35" s="48"/>
      <c r="DY35" s="49"/>
      <c r="DZ35" s="40">
        <f t="shared" si="0"/>
        <v>23.5</v>
      </c>
      <c r="EA35" s="51">
        <v>166.666</v>
      </c>
      <c r="EB35" s="42">
        <f t="shared" si="1"/>
        <v>3.9166509999999999</v>
      </c>
      <c r="EC35" s="243"/>
      <c r="ED35" s="186"/>
      <c r="EE35" s="244"/>
      <c r="EF35" s="88"/>
      <c r="EG35" s="89"/>
      <c r="EH35" s="246"/>
    </row>
    <row r="36" spans="2:138" ht="18.399999999999999" customHeight="1" x14ac:dyDescent="0.25">
      <c r="B36" s="43" t="s">
        <v>52</v>
      </c>
      <c r="C36" s="435"/>
      <c r="D36" s="248"/>
      <c r="E36" s="248"/>
      <c r="F36" s="248"/>
      <c r="G36" s="249">
        <v>52.6</v>
      </c>
      <c r="H36" s="249">
        <v>19.62</v>
      </c>
      <c r="I36" s="249"/>
      <c r="J36" s="248"/>
      <c r="K36" s="248"/>
      <c r="L36" s="248"/>
      <c r="M36" s="249"/>
      <c r="N36" s="250"/>
      <c r="O36" s="251"/>
      <c r="P36" s="262"/>
      <c r="Q36" s="263"/>
      <c r="R36" s="263"/>
      <c r="S36" s="264"/>
      <c r="T36" s="264"/>
      <c r="U36" s="264">
        <v>54.6</v>
      </c>
      <c r="V36" s="265"/>
      <c r="W36" s="266"/>
      <c r="X36" s="264"/>
      <c r="Y36" s="264"/>
      <c r="Z36" s="264"/>
      <c r="AA36" s="58"/>
      <c r="AB36" s="284"/>
      <c r="AC36" s="285"/>
      <c r="AD36" s="286"/>
      <c r="AE36" s="285"/>
      <c r="AF36" s="285"/>
      <c r="AG36" s="287"/>
      <c r="AH36" s="287"/>
      <c r="AI36" s="285"/>
      <c r="AJ36" s="307"/>
      <c r="AK36" s="286"/>
      <c r="AL36" s="287"/>
      <c r="AM36" s="289"/>
      <c r="AN36" s="373"/>
      <c r="AO36" s="253"/>
      <c r="AP36" s="254"/>
      <c r="AQ36" s="253"/>
      <c r="AR36" s="253"/>
      <c r="AS36" s="253"/>
      <c r="AT36" s="253"/>
      <c r="AU36" s="255"/>
      <c r="AV36" s="253"/>
      <c r="AW36" s="253"/>
      <c r="AX36" s="337"/>
      <c r="AY36" s="253"/>
      <c r="AZ36" s="256"/>
      <c r="BA36" s="267"/>
      <c r="BB36" s="268"/>
      <c r="BC36" s="269"/>
      <c r="BD36" s="269"/>
      <c r="BE36" s="269">
        <v>54.6</v>
      </c>
      <c r="BF36" s="269"/>
      <c r="BG36" s="268"/>
      <c r="BH36" s="268"/>
      <c r="BI36" s="268"/>
      <c r="BJ36" s="269"/>
      <c r="BK36" s="269"/>
      <c r="BL36" s="272"/>
      <c r="BM36" s="273"/>
      <c r="BN36" s="770"/>
      <c r="BO36" s="275"/>
      <c r="BP36" s="275"/>
      <c r="BQ36" s="276"/>
      <c r="BR36" s="276"/>
      <c r="BS36" s="276"/>
      <c r="BT36" s="276"/>
      <c r="BU36" s="276"/>
      <c r="BV36" s="276"/>
      <c r="BW36" s="276"/>
      <c r="BX36" s="276"/>
      <c r="BY36" s="276"/>
      <c r="BZ36" s="277"/>
      <c r="CA36" s="290"/>
      <c r="CB36" s="45"/>
      <c r="CC36" s="47"/>
      <c r="CD36" s="47"/>
      <c r="CE36" s="46"/>
      <c r="CF36" s="46"/>
      <c r="CG36" s="45"/>
      <c r="CH36" s="46"/>
      <c r="CI36" s="46"/>
      <c r="CJ36" s="45"/>
      <c r="CK36" s="46"/>
      <c r="CL36" s="46"/>
      <c r="CM36" s="57"/>
      <c r="CN36" s="771"/>
      <c r="CO36" s="772"/>
      <c r="CP36" s="773"/>
      <c r="CQ36" s="772"/>
      <c r="CR36" s="772"/>
      <c r="CS36" s="772"/>
      <c r="CT36" s="772"/>
      <c r="CU36" s="774"/>
      <c r="CV36" s="774"/>
      <c r="CW36" s="774"/>
      <c r="CX36" s="778"/>
      <c r="CY36" s="775"/>
      <c r="CZ36" s="278"/>
      <c r="DA36" s="279"/>
      <c r="DB36" s="263"/>
      <c r="DC36" s="280"/>
      <c r="DD36" s="281">
        <v>54.6</v>
      </c>
      <c r="DE36" s="264"/>
      <c r="DF36" s="266"/>
      <c r="DG36" s="265"/>
      <c r="DH36" s="265"/>
      <c r="DI36" s="283"/>
      <c r="DJ36" s="283"/>
      <c r="DK36" s="264"/>
      <c r="DL36" s="50"/>
      <c r="DM36" s="44"/>
      <c r="DN36" s="45"/>
      <c r="DO36" s="46"/>
      <c r="DP36" s="46"/>
      <c r="DQ36" s="46"/>
      <c r="DR36" s="45"/>
      <c r="DS36" s="46"/>
      <c r="DT36" s="46"/>
      <c r="DU36" s="46"/>
      <c r="DV36" s="47"/>
      <c r="DW36" s="47"/>
      <c r="DX36" s="48"/>
      <c r="DY36" s="49"/>
      <c r="DZ36" s="40">
        <f t="shared" si="0"/>
        <v>236.01999999999998</v>
      </c>
      <c r="EA36" s="51">
        <v>76.66</v>
      </c>
      <c r="EB36" s="42">
        <f t="shared" si="1"/>
        <v>18.093293199999998</v>
      </c>
      <c r="EC36" s="243"/>
      <c r="ED36" s="186"/>
      <c r="EE36" s="244"/>
      <c r="EF36" s="88"/>
      <c r="EG36" s="89"/>
      <c r="EH36" s="246"/>
    </row>
    <row r="37" spans="2:138" ht="18.399999999999999" customHeight="1" x14ac:dyDescent="0.25">
      <c r="B37" s="43" t="s">
        <v>53</v>
      </c>
      <c r="C37" s="435">
        <v>0.3</v>
      </c>
      <c r="D37" s="248"/>
      <c r="E37" s="248"/>
      <c r="F37" s="248"/>
      <c r="G37" s="249"/>
      <c r="H37" s="249">
        <v>0.2</v>
      </c>
      <c r="I37" s="249">
        <v>1</v>
      </c>
      <c r="J37" s="248">
        <v>0.8</v>
      </c>
      <c r="K37" s="248"/>
      <c r="L37" s="248"/>
      <c r="M37" s="249"/>
      <c r="N37" s="250"/>
      <c r="O37" s="251">
        <v>0.3</v>
      </c>
      <c r="P37" s="262">
        <v>0.4</v>
      </c>
      <c r="Q37" s="263"/>
      <c r="R37" s="263"/>
      <c r="S37" s="264"/>
      <c r="T37" s="264">
        <v>0.2</v>
      </c>
      <c r="U37" s="264"/>
      <c r="V37" s="300">
        <v>0.3</v>
      </c>
      <c r="W37" s="266"/>
      <c r="X37" s="264"/>
      <c r="Y37" s="264"/>
      <c r="Z37" s="338"/>
      <c r="AA37" s="58"/>
      <c r="AB37" s="284">
        <v>0.3</v>
      </c>
      <c r="AC37" s="285"/>
      <c r="AD37" s="286"/>
      <c r="AE37" s="285"/>
      <c r="AF37" s="285">
        <v>0.2</v>
      </c>
      <c r="AG37" s="287">
        <v>0.25</v>
      </c>
      <c r="AH37" s="287">
        <v>0.09</v>
      </c>
      <c r="AI37" s="285"/>
      <c r="AJ37" s="334"/>
      <c r="AK37" s="286"/>
      <c r="AL37" s="287"/>
      <c r="AM37" s="289"/>
      <c r="AN37" s="373">
        <v>0.3</v>
      </c>
      <c r="AO37" s="253"/>
      <c r="AP37" s="254"/>
      <c r="AQ37" s="253"/>
      <c r="AR37" s="253">
        <v>0.09</v>
      </c>
      <c r="AS37" s="253">
        <v>1.08</v>
      </c>
      <c r="AT37" s="253">
        <v>0.9</v>
      </c>
      <c r="AU37" s="255">
        <v>0.3</v>
      </c>
      <c r="AV37" s="253"/>
      <c r="AW37" s="253"/>
      <c r="AX37" s="333"/>
      <c r="AY37" s="253">
        <v>0.2</v>
      </c>
      <c r="AZ37" s="256"/>
      <c r="BA37" s="267">
        <v>0.3</v>
      </c>
      <c r="BB37" s="268"/>
      <c r="BC37" s="269"/>
      <c r="BD37" s="269"/>
      <c r="BE37" s="269"/>
      <c r="BF37" s="269">
        <v>0.15</v>
      </c>
      <c r="BG37" s="268">
        <v>0.9</v>
      </c>
      <c r="BH37" s="268">
        <v>0.5</v>
      </c>
      <c r="BI37" s="268"/>
      <c r="BJ37" s="269"/>
      <c r="BK37" s="269"/>
      <c r="BL37" s="272"/>
      <c r="BM37" s="273"/>
      <c r="BN37" s="770">
        <v>0.3</v>
      </c>
      <c r="BO37" s="275"/>
      <c r="BP37" s="275"/>
      <c r="BQ37" s="276"/>
      <c r="BR37" s="276"/>
      <c r="BS37" s="276">
        <v>0.15</v>
      </c>
      <c r="BT37" s="276">
        <v>0.37</v>
      </c>
      <c r="BU37" s="276">
        <v>0.4</v>
      </c>
      <c r="BV37" s="276"/>
      <c r="BW37" s="276"/>
      <c r="BX37" s="276"/>
      <c r="BY37" s="339">
        <v>0.2</v>
      </c>
      <c r="BZ37" s="277"/>
      <c r="CA37" s="290">
        <v>0.4</v>
      </c>
      <c r="CB37" s="45"/>
      <c r="CC37" s="47"/>
      <c r="CD37" s="47"/>
      <c r="CE37" s="46"/>
      <c r="CF37" s="46">
        <v>0.2</v>
      </c>
      <c r="CG37" s="45">
        <v>0.3</v>
      </c>
      <c r="CH37" s="46">
        <v>0.9</v>
      </c>
      <c r="CI37" s="46"/>
      <c r="CJ37" s="45"/>
      <c r="CK37" s="46"/>
      <c r="CL37" s="46">
        <v>0.4</v>
      </c>
      <c r="CM37" s="57"/>
      <c r="CN37" s="771">
        <v>0.3</v>
      </c>
      <c r="CO37" s="772"/>
      <c r="CP37" s="773"/>
      <c r="CQ37" s="772"/>
      <c r="CR37" s="772">
        <v>8.9999999999999993E-3</v>
      </c>
      <c r="CS37" s="772">
        <v>0.5</v>
      </c>
      <c r="CT37" s="772">
        <v>0.6</v>
      </c>
      <c r="CU37" s="774"/>
      <c r="CV37" s="774"/>
      <c r="CW37" s="774"/>
      <c r="CX37" s="781">
        <v>0.3</v>
      </c>
      <c r="CY37" s="775"/>
      <c r="CZ37" s="278">
        <v>0.3</v>
      </c>
      <c r="DA37" s="301"/>
      <c r="DB37" s="263"/>
      <c r="DC37" s="302"/>
      <c r="DD37" s="281"/>
      <c r="DE37" s="264">
        <v>0.15</v>
      </c>
      <c r="DF37" s="266">
        <v>0.9</v>
      </c>
      <c r="DG37" s="265">
        <v>0.3</v>
      </c>
      <c r="DH37" s="300"/>
      <c r="DI37" s="303"/>
      <c r="DJ37" s="303"/>
      <c r="DK37" s="338"/>
      <c r="DL37" s="50"/>
      <c r="DM37" s="44">
        <v>0.5</v>
      </c>
      <c r="DN37" s="45"/>
      <c r="DO37" s="46"/>
      <c r="DP37" s="46"/>
      <c r="DQ37" s="46">
        <v>0.2</v>
      </c>
      <c r="DR37" s="45">
        <v>0.4</v>
      </c>
      <c r="DS37" s="46">
        <v>0.9</v>
      </c>
      <c r="DT37" s="46">
        <v>0.9</v>
      </c>
      <c r="DU37" s="46"/>
      <c r="DV37" s="47"/>
      <c r="DW37" s="47"/>
      <c r="DX37" s="48"/>
      <c r="DY37" s="49"/>
      <c r="DZ37" s="40">
        <f t="shared" ref="DZ37:DZ65" si="4">SUM(C37:DY37)</f>
        <v>18.939</v>
      </c>
      <c r="EA37" s="51">
        <v>24</v>
      </c>
      <c r="EB37" s="42">
        <f t="shared" ref="EB37:EB65" si="5">DZ37*EA37/1000</f>
        <v>0.454536</v>
      </c>
      <c r="EC37" s="243">
        <v>37.5</v>
      </c>
      <c r="ED37" s="186">
        <v>18.5</v>
      </c>
      <c r="EE37" s="244">
        <f>ED37/EC37%</f>
        <v>49.333333333333336</v>
      </c>
      <c r="EF37" s="88"/>
      <c r="EG37" s="245">
        <v>18</v>
      </c>
      <c r="EH37" s="246">
        <f>EC37*EG37/1000</f>
        <v>0.67500000000000004</v>
      </c>
    </row>
    <row r="38" spans="2:138" ht="18" customHeight="1" x14ac:dyDescent="0.25">
      <c r="B38" s="55" t="s">
        <v>54</v>
      </c>
      <c r="C38" s="435">
        <v>1.6</v>
      </c>
      <c r="D38" s="248">
        <v>8</v>
      </c>
      <c r="E38" s="248"/>
      <c r="F38" s="248"/>
      <c r="G38" s="249"/>
      <c r="H38" s="249"/>
      <c r="I38" s="249"/>
      <c r="J38" s="248"/>
      <c r="K38" s="248"/>
      <c r="L38" s="248"/>
      <c r="M38" s="249">
        <v>8</v>
      </c>
      <c r="N38" s="250"/>
      <c r="O38" s="251">
        <v>4</v>
      </c>
      <c r="P38" s="262"/>
      <c r="Q38" s="263"/>
      <c r="R38" s="263">
        <v>8</v>
      </c>
      <c r="S38" s="264"/>
      <c r="T38" s="264"/>
      <c r="U38" s="264"/>
      <c r="V38" s="318"/>
      <c r="W38" s="266">
        <v>8</v>
      </c>
      <c r="X38" s="264"/>
      <c r="Y38" s="264"/>
      <c r="Z38" s="340">
        <v>8</v>
      </c>
      <c r="AA38" s="58">
        <v>8</v>
      </c>
      <c r="AB38" s="284">
        <v>1.6</v>
      </c>
      <c r="AC38" s="285"/>
      <c r="AD38" s="286">
        <v>8</v>
      </c>
      <c r="AE38" s="285"/>
      <c r="AF38" s="285"/>
      <c r="AG38" s="287"/>
      <c r="AH38" s="287">
        <v>4</v>
      </c>
      <c r="AI38" s="285"/>
      <c r="AJ38" s="334"/>
      <c r="AK38" s="286"/>
      <c r="AL38" s="287"/>
      <c r="AM38" s="289">
        <v>7</v>
      </c>
      <c r="AN38" s="373">
        <v>1.6</v>
      </c>
      <c r="AO38" s="253"/>
      <c r="AP38" s="254">
        <v>8</v>
      </c>
      <c r="AQ38" s="253"/>
      <c r="AR38" s="253"/>
      <c r="AS38" s="253"/>
      <c r="AT38" s="253"/>
      <c r="AU38" s="255"/>
      <c r="AV38" s="253"/>
      <c r="AW38" s="253"/>
      <c r="AX38" s="333">
        <v>8</v>
      </c>
      <c r="AY38" s="253">
        <v>1.3</v>
      </c>
      <c r="AZ38" s="256">
        <v>8</v>
      </c>
      <c r="BA38" s="267">
        <v>1.6</v>
      </c>
      <c r="BB38" s="268">
        <v>8</v>
      </c>
      <c r="BC38" s="269"/>
      <c r="BD38" s="269"/>
      <c r="BE38" s="269"/>
      <c r="BF38" s="269">
        <v>1.8</v>
      </c>
      <c r="BG38" s="268"/>
      <c r="BH38" s="268"/>
      <c r="BI38" s="268">
        <v>10</v>
      </c>
      <c r="BJ38" s="269"/>
      <c r="BK38" s="269"/>
      <c r="BL38" s="272"/>
      <c r="BM38" s="273"/>
      <c r="BN38" s="770">
        <v>1.6</v>
      </c>
      <c r="BO38" s="275"/>
      <c r="BP38" s="275">
        <v>8</v>
      </c>
      <c r="BQ38" s="276"/>
      <c r="BR38" s="276"/>
      <c r="BS38" s="276"/>
      <c r="BT38" s="276"/>
      <c r="BU38" s="276"/>
      <c r="BV38" s="276">
        <v>8</v>
      </c>
      <c r="BW38" s="276"/>
      <c r="BX38" s="276"/>
      <c r="BY38" s="341">
        <v>14</v>
      </c>
      <c r="BZ38" s="277">
        <v>8</v>
      </c>
      <c r="CA38" s="290"/>
      <c r="CB38" s="45"/>
      <c r="CC38" s="47">
        <v>8</v>
      </c>
      <c r="CD38" s="47"/>
      <c r="CE38" s="46"/>
      <c r="CF38" s="46">
        <v>0.9</v>
      </c>
      <c r="CG38" s="45"/>
      <c r="CH38" s="46"/>
      <c r="CI38" s="46">
        <v>8</v>
      </c>
      <c r="CJ38" s="45"/>
      <c r="CK38" s="46"/>
      <c r="CL38" s="46">
        <v>1.4</v>
      </c>
      <c r="CM38" s="57"/>
      <c r="CN38" s="771">
        <v>1.6</v>
      </c>
      <c r="CO38" s="772"/>
      <c r="CP38" s="773">
        <v>8</v>
      </c>
      <c r="CQ38" s="772"/>
      <c r="CR38" s="772"/>
      <c r="CS38" s="772"/>
      <c r="CT38" s="772"/>
      <c r="CU38" s="774"/>
      <c r="CV38" s="774"/>
      <c r="CW38" s="774"/>
      <c r="CX38" s="781">
        <v>7</v>
      </c>
      <c r="CY38" s="775">
        <v>7</v>
      </c>
      <c r="CZ38" s="278">
        <v>1.6</v>
      </c>
      <c r="DA38" s="319">
        <v>8</v>
      </c>
      <c r="DB38" s="263"/>
      <c r="DC38" s="320"/>
      <c r="DD38" s="281"/>
      <c r="DE38" s="264">
        <v>1.8</v>
      </c>
      <c r="DF38" s="266"/>
      <c r="DG38" s="265"/>
      <c r="DH38" s="318">
        <v>10</v>
      </c>
      <c r="DI38" s="321"/>
      <c r="DJ38" s="321"/>
      <c r="DK38" s="340">
        <v>8</v>
      </c>
      <c r="DL38" s="50">
        <v>8</v>
      </c>
      <c r="DM38" s="44"/>
      <c r="DN38" s="45">
        <v>8</v>
      </c>
      <c r="DO38" s="46"/>
      <c r="DP38" s="46"/>
      <c r="DQ38" s="46"/>
      <c r="DR38" s="45"/>
      <c r="DS38" s="46"/>
      <c r="DT38" s="46"/>
      <c r="DU38" s="46">
        <v>8</v>
      </c>
      <c r="DV38" s="47"/>
      <c r="DW38" s="47"/>
      <c r="DX38" s="48"/>
      <c r="DY38" s="49"/>
      <c r="DZ38" s="40">
        <f t="shared" si="4"/>
        <v>257.39999999999998</v>
      </c>
      <c r="EA38" s="51">
        <v>60</v>
      </c>
      <c r="EB38" s="42">
        <f t="shared" si="5"/>
        <v>15.443999999999999</v>
      </c>
      <c r="EC38" s="243">
        <v>257</v>
      </c>
      <c r="ED38" s="186">
        <v>256.39999999999998</v>
      </c>
      <c r="EE38" s="244">
        <f>ED38/EC38%</f>
        <v>99.766536964980546</v>
      </c>
      <c r="EF38" s="88"/>
      <c r="EG38" s="245">
        <v>50</v>
      </c>
      <c r="EH38" s="246">
        <f>EC38*EG38/1000</f>
        <v>12.85</v>
      </c>
    </row>
    <row r="39" spans="2:138" ht="18.399999999999999" customHeight="1" x14ac:dyDescent="0.25">
      <c r="B39" s="43" t="s">
        <v>55</v>
      </c>
      <c r="C39" s="435"/>
      <c r="D39" s="248">
        <v>0.3</v>
      </c>
      <c r="E39" s="248"/>
      <c r="F39" s="248"/>
      <c r="G39" s="249"/>
      <c r="H39" s="249"/>
      <c r="I39" s="249"/>
      <c r="J39" s="248"/>
      <c r="K39" s="248"/>
      <c r="L39" s="248"/>
      <c r="M39" s="249"/>
      <c r="N39" s="250"/>
      <c r="O39" s="251"/>
      <c r="P39" s="262"/>
      <c r="Q39" s="263"/>
      <c r="R39" s="263">
        <v>0.3</v>
      </c>
      <c r="S39" s="264"/>
      <c r="T39" s="264"/>
      <c r="U39" s="264"/>
      <c r="V39" s="265"/>
      <c r="W39" s="266"/>
      <c r="X39" s="264"/>
      <c r="Y39" s="264"/>
      <c r="Z39" s="264"/>
      <c r="AA39" s="58">
        <v>0.3</v>
      </c>
      <c r="AB39" s="284"/>
      <c r="AC39" s="285"/>
      <c r="AD39" s="286">
        <v>0.3</v>
      </c>
      <c r="AE39" s="285"/>
      <c r="AF39" s="285"/>
      <c r="AG39" s="287"/>
      <c r="AH39" s="287"/>
      <c r="AI39" s="285"/>
      <c r="AJ39" s="332"/>
      <c r="AK39" s="286"/>
      <c r="AL39" s="287"/>
      <c r="AM39" s="289"/>
      <c r="AN39" s="373"/>
      <c r="AO39" s="342"/>
      <c r="AP39" s="254">
        <v>0.3</v>
      </c>
      <c r="AQ39" s="253"/>
      <c r="AR39" s="253"/>
      <c r="AS39" s="253"/>
      <c r="AT39" s="253"/>
      <c r="AU39" s="255"/>
      <c r="AV39" s="253"/>
      <c r="AW39" s="253"/>
      <c r="AX39" s="331"/>
      <c r="AY39" s="253"/>
      <c r="AZ39" s="256"/>
      <c r="BA39" s="267"/>
      <c r="BB39" s="268">
        <v>0.3</v>
      </c>
      <c r="BC39" s="269"/>
      <c r="BD39" s="269"/>
      <c r="BE39" s="269"/>
      <c r="BF39" s="269"/>
      <c r="BG39" s="268"/>
      <c r="BH39" s="268"/>
      <c r="BI39" s="268"/>
      <c r="BJ39" s="269"/>
      <c r="BK39" s="269"/>
      <c r="BL39" s="343"/>
      <c r="BM39" s="273"/>
      <c r="BN39" s="770"/>
      <c r="BO39" s="275"/>
      <c r="BP39" s="275"/>
      <c r="BQ39" s="276"/>
      <c r="BR39" s="276"/>
      <c r="BS39" s="276"/>
      <c r="BT39" s="276"/>
      <c r="BU39" s="276"/>
      <c r="BV39" s="276"/>
      <c r="BW39" s="276"/>
      <c r="BX39" s="276"/>
      <c r="BY39" s="276"/>
      <c r="BZ39" s="277">
        <v>0.2</v>
      </c>
      <c r="CA39" s="290"/>
      <c r="CB39" s="45"/>
      <c r="CC39" s="47">
        <v>0.3</v>
      </c>
      <c r="CD39" s="47"/>
      <c r="CE39" s="46"/>
      <c r="CF39" s="46"/>
      <c r="CG39" s="45"/>
      <c r="CH39" s="46"/>
      <c r="CI39" s="46"/>
      <c r="CJ39" s="45"/>
      <c r="CK39" s="46"/>
      <c r="CL39" s="46"/>
      <c r="CM39" s="57"/>
      <c r="CN39" s="771"/>
      <c r="CO39" s="772"/>
      <c r="CP39" s="773">
        <v>0.3</v>
      </c>
      <c r="CQ39" s="772"/>
      <c r="CR39" s="772"/>
      <c r="CS39" s="772"/>
      <c r="CT39" s="772"/>
      <c r="CU39" s="774"/>
      <c r="CV39" s="774"/>
      <c r="CW39" s="774"/>
      <c r="CX39" s="779"/>
      <c r="CY39" s="775"/>
      <c r="CZ39" s="278"/>
      <c r="DA39" s="279">
        <v>0.3</v>
      </c>
      <c r="DB39" s="263"/>
      <c r="DC39" s="344"/>
      <c r="DD39" s="281"/>
      <c r="DE39" s="264"/>
      <c r="DF39" s="266"/>
      <c r="DG39" s="265"/>
      <c r="DH39" s="265"/>
      <c r="DI39" s="283"/>
      <c r="DJ39" s="283"/>
      <c r="DK39" s="264"/>
      <c r="DL39" s="50">
        <v>0.3</v>
      </c>
      <c r="DM39" s="44"/>
      <c r="DN39" s="45">
        <v>0.3</v>
      </c>
      <c r="DO39" s="46"/>
      <c r="DP39" s="46"/>
      <c r="DQ39" s="46"/>
      <c r="DR39" s="45"/>
      <c r="DS39" s="46"/>
      <c r="DT39" s="46"/>
      <c r="DU39" s="46">
        <v>0.3</v>
      </c>
      <c r="DV39" s="47"/>
      <c r="DW39" s="47"/>
      <c r="DX39" s="56"/>
      <c r="DY39" s="49"/>
      <c r="DZ39" s="40">
        <f t="shared" si="4"/>
        <v>3.7999999999999989</v>
      </c>
      <c r="EA39" s="51">
        <v>650</v>
      </c>
      <c r="EB39" s="42">
        <f t="shared" si="5"/>
        <v>2.4699999999999993</v>
      </c>
      <c r="EC39" s="243">
        <v>4.5</v>
      </c>
      <c r="ED39" s="186">
        <v>3.8</v>
      </c>
      <c r="EE39" s="244">
        <f>ED39/EC39%</f>
        <v>84.444444444444443</v>
      </c>
      <c r="EF39" s="88"/>
      <c r="EG39" s="245">
        <v>620</v>
      </c>
      <c r="EH39" s="246">
        <f>EC39*EG39/1000</f>
        <v>2.79</v>
      </c>
    </row>
    <row r="40" spans="2:138" ht="18.399999999999999" customHeight="1" x14ac:dyDescent="0.25">
      <c r="B40" s="43" t="s">
        <v>56</v>
      </c>
      <c r="C40" s="435"/>
      <c r="D40" s="248"/>
      <c r="E40" s="248"/>
      <c r="F40" s="248"/>
      <c r="G40" s="249"/>
      <c r="H40" s="249"/>
      <c r="I40" s="249"/>
      <c r="J40" s="248"/>
      <c r="K40" s="248"/>
      <c r="L40" s="248"/>
      <c r="M40" s="249"/>
      <c r="N40" s="250"/>
      <c r="O40" s="251"/>
      <c r="P40" s="262"/>
      <c r="Q40" s="263"/>
      <c r="R40" s="263"/>
      <c r="S40" s="264"/>
      <c r="T40" s="264"/>
      <c r="U40" s="264"/>
      <c r="V40" s="294"/>
      <c r="W40" s="266"/>
      <c r="X40" s="264"/>
      <c r="Y40" s="264"/>
      <c r="Z40" s="264"/>
      <c r="AA40" s="58"/>
      <c r="AB40" s="284"/>
      <c r="AC40" s="285"/>
      <c r="AD40" s="286"/>
      <c r="AE40" s="285"/>
      <c r="AF40" s="285"/>
      <c r="AG40" s="287"/>
      <c r="AH40" s="287"/>
      <c r="AI40" s="285"/>
      <c r="AJ40" s="334"/>
      <c r="AK40" s="286"/>
      <c r="AL40" s="287"/>
      <c r="AM40" s="289"/>
      <c r="AN40" s="373"/>
      <c r="AO40" s="253"/>
      <c r="AP40" s="254"/>
      <c r="AQ40" s="253"/>
      <c r="AR40" s="253"/>
      <c r="AS40" s="253"/>
      <c r="AT40" s="253"/>
      <c r="AU40" s="255"/>
      <c r="AV40" s="253"/>
      <c r="AW40" s="253"/>
      <c r="AX40" s="333"/>
      <c r="AY40" s="253"/>
      <c r="AZ40" s="256"/>
      <c r="BA40" s="267"/>
      <c r="BB40" s="268"/>
      <c r="BC40" s="269"/>
      <c r="BD40" s="269"/>
      <c r="BE40" s="269"/>
      <c r="BF40" s="269"/>
      <c r="BG40" s="268"/>
      <c r="BH40" s="268"/>
      <c r="BI40" s="268"/>
      <c r="BJ40" s="269"/>
      <c r="BK40" s="269"/>
      <c r="BL40" s="272"/>
      <c r="BM40" s="273"/>
      <c r="BN40" s="770"/>
      <c r="BO40" s="275"/>
      <c r="BP40" s="275"/>
      <c r="BQ40" s="276"/>
      <c r="BR40" s="276"/>
      <c r="BS40" s="276"/>
      <c r="BT40" s="276"/>
      <c r="BU40" s="276"/>
      <c r="BV40" s="276"/>
      <c r="BW40" s="276"/>
      <c r="BX40" s="276"/>
      <c r="BY40" s="276"/>
      <c r="BZ40" s="277"/>
      <c r="CA40" s="290"/>
      <c r="CB40" s="45"/>
      <c r="CC40" s="47"/>
      <c r="CD40" s="47"/>
      <c r="CE40" s="46"/>
      <c r="CF40" s="46"/>
      <c r="CG40" s="45"/>
      <c r="CH40" s="46"/>
      <c r="CI40" s="46"/>
      <c r="CJ40" s="45"/>
      <c r="CK40" s="46"/>
      <c r="CL40" s="46"/>
      <c r="CM40" s="57"/>
      <c r="CN40" s="771"/>
      <c r="CO40" s="772"/>
      <c r="CP40" s="773"/>
      <c r="CQ40" s="772"/>
      <c r="CR40" s="772"/>
      <c r="CS40" s="772"/>
      <c r="CT40" s="772"/>
      <c r="CU40" s="774"/>
      <c r="CV40" s="774"/>
      <c r="CW40" s="774"/>
      <c r="CX40" s="781"/>
      <c r="CY40" s="775"/>
      <c r="CZ40" s="278"/>
      <c r="DA40" s="296"/>
      <c r="DB40" s="263"/>
      <c r="DC40" s="297"/>
      <c r="DD40" s="281"/>
      <c r="DE40" s="264"/>
      <c r="DF40" s="266"/>
      <c r="DG40" s="265"/>
      <c r="DH40" s="294"/>
      <c r="DI40" s="298"/>
      <c r="DJ40" s="298"/>
      <c r="DK40" s="264"/>
      <c r="DL40" s="50"/>
      <c r="DM40" s="44"/>
      <c r="DN40" s="45"/>
      <c r="DO40" s="46"/>
      <c r="DP40" s="46"/>
      <c r="DQ40" s="46"/>
      <c r="DR40" s="45"/>
      <c r="DS40" s="46"/>
      <c r="DT40" s="46"/>
      <c r="DU40" s="46"/>
      <c r="DV40" s="47"/>
      <c r="DW40" s="47"/>
      <c r="DX40" s="48"/>
      <c r="DY40" s="49"/>
      <c r="DZ40" s="40">
        <f t="shared" si="4"/>
        <v>0</v>
      </c>
      <c r="EA40" s="51">
        <v>230</v>
      </c>
      <c r="EB40" s="42">
        <f t="shared" si="5"/>
        <v>0</v>
      </c>
      <c r="EC40" s="243"/>
      <c r="ED40" s="186"/>
      <c r="EE40" s="244"/>
      <c r="EF40" s="88"/>
      <c r="EG40" s="89"/>
      <c r="EH40" s="246"/>
    </row>
    <row r="41" spans="2:138" ht="18.399999999999999" customHeight="1" x14ac:dyDescent="0.25">
      <c r="B41" s="43" t="s">
        <v>57</v>
      </c>
      <c r="C41" s="435"/>
      <c r="D41" s="248"/>
      <c r="E41" s="248"/>
      <c r="F41" s="248"/>
      <c r="G41" s="249"/>
      <c r="H41" s="249"/>
      <c r="I41" s="249"/>
      <c r="J41" s="248"/>
      <c r="K41" s="248"/>
      <c r="L41" s="248"/>
      <c r="M41" s="249"/>
      <c r="N41" s="250"/>
      <c r="O41" s="251">
        <v>0.5</v>
      </c>
      <c r="P41" s="262"/>
      <c r="Q41" s="263"/>
      <c r="R41" s="263"/>
      <c r="S41" s="264"/>
      <c r="T41" s="264"/>
      <c r="U41" s="264"/>
      <c r="V41" s="300"/>
      <c r="W41" s="266"/>
      <c r="X41" s="264"/>
      <c r="Y41" s="264"/>
      <c r="Z41" s="264"/>
      <c r="AA41" s="58"/>
      <c r="AB41" s="284"/>
      <c r="AC41" s="285"/>
      <c r="AD41" s="286"/>
      <c r="AE41" s="285"/>
      <c r="AF41" s="285"/>
      <c r="AG41" s="287"/>
      <c r="AH41" s="287"/>
      <c r="AI41" s="285"/>
      <c r="AJ41" s="332"/>
      <c r="AK41" s="286"/>
      <c r="AL41" s="287"/>
      <c r="AM41" s="289"/>
      <c r="AN41" s="373"/>
      <c r="AO41" s="253"/>
      <c r="AP41" s="254"/>
      <c r="AQ41" s="253"/>
      <c r="AR41" s="253"/>
      <c r="AS41" s="253"/>
      <c r="AT41" s="253"/>
      <c r="AU41" s="255"/>
      <c r="AV41" s="253"/>
      <c r="AW41" s="253"/>
      <c r="AX41" s="331"/>
      <c r="AY41" s="253">
        <v>0.25</v>
      </c>
      <c r="AZ41" s="256"/>
      <c r="BA41" s="267"/>
      <c r="BB41" s="268"/>
      <c r="BC41" s="269"/>
      <c r="BD41" s="269"/>
      <c r="BE41" s="269"/>
      <c r="BF41" s="269"/>
      <c r="BG41" s="268"/>
      <c r="BH41" s="268"/>
      <c r="BI41" s="268"/>
      <c r="BJ41" s="269"/>
      <c r="BK41" s="269"/>
      <c r="BL41" s="272"/>
      <c r="BM41" s="273"/>
      <c r="BN41" s="770"/>
      <c r="BO41" s="275"/>
      <c r="BP41" s="275"/>
      <c r="BQ41" s="276"/>
      <c r="BR41" s="276"/>
      <c r="BS41" s="276"/>
      <c r="BT41" s="276"/>
      <c r="BU41" s="276"/>
      <c r="BV41" s="276"/>
      <c r="BW41" s="276"/>
      <c r="BX41" s="276"/>
      <c r="BY41" s="276"/>
      <c r="BZ41" s="277"/>
      <c r="CA41" s="290"/>
      <c r="CB41" s="45"/>
      <c r="CC41" s="47"/>
      <c r="CD41" s="47"/>
      <c r="CE41" s="46"/>
      <c r="CF41" s="46"/>
      <c r="CG41" s="45"/>
      <c r="CH41" s="46"/>
      <c r="CI41" s="46"/>
      <c r="CJ41" s="45"/>
      <c r="CK41" s="46"/>
      <c r="CL41" s="46">
        <v>0.39</v>
      </c>
      <c r="CM41" s="57"/>
      <c r="CN41" s="771"/>
      <c r="CO41" s="772"/>
      <c r="CP41" s="773"/>
      <c r="CQ41" s="772"/>
      <c r="CR41" s="772"/>
      <c r="CS41" s="772"/>
      <c r="CT41" s="772"/>
      <c r="CU41" s="774"/>
      <c r="CV41" s="774"/>
      <c r="CW41" s="774"/>
      <c r="CX41" s="779">
        <v>0.48</v>
      </c>
      <c r="CY41" s="775"/>
      <c r="CZ41" s="278"/>
      <c r="DA41" s="301"/>
      <c r="DB41" s="263"/>
      <c r="DC41" s="302"/>
      <c r="DD41" s="281"/>
      <c r="DE41" s="264"/>
      <c r="DF41" s="266"/>
      <c r="DG41" s="265"/>
      <c r="DH41" s="300"/>
      <c r="DI41" s="303"/>
      <c r="DJ41" s="303"/>
      <c r="DK41" s="264"/>
      <c r="DL41" s="50"/>
      <c r="DM41" s="44"/>
      <c r="DN41" s="45"/>
      <c r="DO41" s="46"/>
      <c r="DP41" s="46"/>
      <c r="DQ41" s="46"/>
      <c r="DR41" s="45"/>
      <c r="DS41" s="46"/>
      <c r="DT41" s="46"/>
      <c r="DU41" s="46"/>
      <c r="DV41" s="47"/>
      <c r="DW41" s="47"/>
      <c r="DX41" s="48"/>
      <c r="DY41" s="49"/>
      <c r="DZ41" s="40">
        <f t="shared" si="4"/>
        <v>1.62</v>
      </c>
      <c r="EA41" s="51">
        <v>400</v>
      </c>
      <c r="EB41" s="42">
        <f t="shared" si="5"/>
        <v>0.64800000000000002</v>
      </c>
      <c r="EC41" s="243">
        <v>3.7</v>
      </c>
      <c r="ED41" s="186">
        <v>1.6</v>
      </c>
      <c r="EE41" s="244">
        <f>ED41/EC41%</f>
        <v>43.243243243243242</v>
      </c>
      <c r="EF41" s="88"/>
      <c r="EG41" s="245">
        <v>300</v>
      </c>
      <c r="EH41" s="246">
        <f>EC41*EG41/1000</f>
        <v>1.1100000000000001</v>
      </c>
    </row>
    <row r="42" spans="2:138" ht="18.399999999999999" customHeight="1" x14ac:dyDescent="0.25">
      <c r="B42" s="43" t="s">
        <v>58</v>
      </c>
      <c r="C42" s="435"/>
      <c r="D42" s="248"/>
      <c r="E42" s="248"/>
      <c r="F42" s="248"/>
      <c r="G42" s="249"/>
      <c r="H42" s="249"/>
      <c r="I42" s="249"/>
      <c r="J42" s="248"/>
      <c r="K42" s="248"/>
      <c r="L42" s="248"/>
      <c r="M42" s="249"/>
      <c r="N42" s="250"/>
      <c r="O42" s="251"/>
      <c r="P42" s="262"/>
      <c r="Q42" s="263"/>
      <c r="R42" s="263"/>
      <c r="S42" s="264"/>
      <c r="T42" s="264"/>
      <c r="U42" s="264"/>
      <c r="V42" s="318"/>
      <c r="W42" s="266"/>
      <c r="X42" s="264"/>
      <c r="Y42" s="264"/>
      <c r="Z42" s="264"/>
      <c r="AA42" s="58"/>
      <c r="AB42" s="284"/>
      <c r="AC42" s="285"/>
      <c r="AD42" s="286"/>
      <c r="AE42" s="285"/>
      <c r="AF42" s="285"/>
      <c r="AG42" s="287"/>
      <c r="AH42" s="287">
        <v>5</v>
      </c>
      <c r="AI42" s="285"/>
      <c r="AJ42" s="334"/>
      <c r="AK42" s="286"/>
      <c r="AL42" s="287"/>
      <c r="AM42" s="289"/>
      <c r="AN42" s="373"/>
      <c r="AO42" s="253"/>
      <c r="AP42" s="254"/>
      <c r="AQ42" s="253"/>
      <c r="AR42" s="253"/>
      <c r="AS42" s="253"/>
      <c r="AT42" s="253"/>
      <c r="AU42" s="255"/>
      <c r="AV42" s="253"/>
      <c r="AW42" s="253"/>
      <c r="AX42" s="333"/>
      <c r="AY42" s="253">
        <v>5</v>
      </c>
      <c r="AZ42" s="256"/>
      <c r="BA42" s="267"/>
      <c r="BB42" s="268"/>
      <c r="BC42" s="269"/>
      <c r="BD42" s="269"/>
      <c r="BE42" s="269"/>
      <c r="BF42" s="269">
        <v>2.16</v>
      </c>
      <c r="BG42" s="268"/>
      <c r="BH42" s="268"/>
      <c r="BI42" s="268"/>
      <c r="BJ42" s="269"/>
      <c r="BK42" s="269"/>
      <c r="BL42" s="272"/>
      <c r="BM42" s="273"/>
      <c r="BN42" s="770"/>
      <c r="BO42" s="275"/>
      <c r="BP42" s="275"/>
      <c r="BQ42" s="276"/>
      <c r="BR42" s="276"/>
      <c r="BS42" s="276">
        <v>1.1000000000000001</v>
      </c>
      <c r="BT42" s="276"/>
      <c r="BU42" s="276"/>
      <c r="BV42" s="276"/>
      <c r="BW42" s="276"/>
      <c r="BX42" s="276"/>
      <c r="BY42" s="276"/>
      <c r="BZ42" s="277"/>
      <c r="CA42" s="290"/>
      <c r="CB42" s="45"/>
      <c r="CC42" s="47"/>
      <c r="CD42" s="47"/>
      <c r="CE42" s="46"/>
      <c r="CF42" s="46">
        <v>0.9</v>
      </c>
      <c r="CG42" s="45"/>
      <c r="CH42" s="46"/>
      <c r="CI42" s="46"/>
      <c r="CJ42" s="45"/>
      <c r="CK42" s="46"/>
      <c r="CL42" s="46"/>
      <c r="CM42" s="57"/>
      <c r="CN42" s="771"/>
      <c r="CO42" s="772"/>
      <c r="CP42" s="773"/>
      <c r="CQ42" s="772"/>
      <c r="CR42" s="772"/>
      <c r="CS42" s="772"/>
      <c r="CT42" s="772"/>
      <c r="CU42" s="774"/>
      <c r="CV42" s="774"/>
      <c r="CW42" s="774"/>
      <c r="CX42" s="781"/>
      <c r="CY42" s="775"/>
      <c r="CZ42" s="278"/>
      <c r="DA42" s="319"/>
      <c r="DB42" s="263"/>
      <c r="DC42" s="320"/>
      <c r="DD42" s="281"/>
      <c r="DE42" s="264">
        <v>2.16</v>
      </c>
      <c r="DF42" s="266"/>
      <c r="DG42" s="265">
        <v>3.75</v>
      </c>
      <c r="DH42" s="318"/>
      <c r="DI42" s="321"/>
      <c r="DJ42" s="321"/>
      <c r="DK42" s="264"/>
      <c r="DL42" s="50"/>
      <c r="DM42" s="44"/>
      <c r="DN42" s="45"/>
      <c r="DO42" s="46"/>
      <c r="DP42" s="46"/>
      <c r="DQ42" s="46"/>
      <c r="DR42" s="45">
        <v>2</v>
      </c>
      <c r="DS42" s="46"/>
      <c r="DT42" s="46"/>
      <c r="DU42" s="46"/>
      <c r="DV42" s="47"/>
      <c r="DW42" s="47"/>
      <c r="DX42" s="48"/>
      <c r="DY42" s="49"/>
      <c r="DZ42" s="40">
        <f t="shared" si="4"/>
        <v>22.07</v>
      </c>
      <c r="EA42" s="51">
        <v>210</v>
      </c>
      <c r="EB42" s="42">
        <f t="shared" si="5"/>
        <v>4.6346999999999996</v>
      </c>
      <c r="EC42" s="243"/>
      <c r="ED42" s="186"/>
      <c r="EE42" s="244"/>
      <c r="EF42" s="88"/>
      <c r="EG42" s="89"/>
      <c r="EH42" s="246">
        <f>EC42*EG42/1000</f>
        <v>0</v>
      </c>
    </row>
    <row r="43" spans="2:138" ht="18" customHeight="1" x14ac:dyDescent="0.25">
      <c r="B43" s="55" t="s">
        <v>59</v>
      </c>
      <c r="C43" s="435"/>
      <c r="D43" s="248"/>
      <c r="E43" s="248"/>
      <c r="F43" s="248"/>
      <c r="G43" s="249"/>
      <c r="H43" s="249">
        <v>70</v>
      </c>
      <c r="I43" s="249"/>
      <c r="J43" s="248"/>
      <c r="K43" s="248"/>
      <c r="L43" s="248"/>
      <c r="M43" s="249"/>
      <c r="N43" s="250"/>
      <c r="O43" s="251"/>
      <c r="P43" s="262"/>
      <c r="Q43" s="263"/>
      <c r="R43" s="263"/>
      <c r="S43" s="264"/>
      <c r="T43" s="264">
        <v>48</v>
      </c>
      <c r="U43" s="264"/>
      <c r="V43" s="280">
        <v>111</v>
      </c>
      <c r="W43" s="266"/>
      <c r="X43" s="264"/>
      <c r="Y43" s="264"/>
      <c r="Z43" s="264"/>
      <c r="AA43" s="58"/>
      <c r="AB43" s="284"/>
      <c r="AC43" s="285"/>
      <c r="AD43" s="286"/>
      <c r="AE43" s="285"/>
      <c r="AF43" s="285">
        <v>70</v>
      </c>
      <c r="AG43" s="287"/>
      <c r="AH43" s="287"/>
      <c r="AI43" s="285"/>
      <c r="AJ43" s="332"/>
      <c r="AK43" s="286"/>
      <c r="AL43" s="287"/>
      <c r="AM43" s="289"/>
      <c r="AN43" s="373"/>
      <c r="AO43" s="253"/>
      <c r="AP43" s="254"/>
      <c r="AQ43" s="253"/>
      <c r="AR43" s="253"/>
      <c r="AS43" s="253">
        <v>48</v>
      </c>
      <c r="AT43" s="253">
        <v>159</v>
      </c>
      <c r="AU43" s="253"/>
      <c r="AV43" s="253"/>
      <c r="AW43" s="253"/>
      <c r="AX43" s="331"/>
      <c r="AY43" s="253"/>
      <c r="AZ43" s="256"/>
      <c r="BA43" s="267"/>
      <c r="BB43" s="268"/>
      <c r="BC43" s="269"/>
      <c r="BD43" s="269"/>
      <c r="BE43" s="269"/>
      <c r="BF43" s="269">
        <v>19.3</v>
      </c>
      <c r="BG43" s="268"/>
      <c r="BH43" s="268"/>
      <c r="BI43" s="268"/>
      <c r="BJ43" s="269"/>
      <c r="BK43" s="269"/>
      <c r="BL43" s="272"/>
      <c r="BM43" s="273"/>
      <c r="BN43" s="770"/>
      <c r="BO43" s="275"/>
      <c r="BP43" s="275"/>
      <c r="BQ43" s="276"/>
      <c r="BR43" s="276"/>
      <c r="BS43" s="276">
        <v>28.8</v>
      </c>
      <c r="BT43" s="276"/>
      <c r="BU43" s="276"/>
      <c r="BV43" s="276"/>
      <c r="BW43" s="276"/>
      <c r="BX43" s="276"/>
      <c r="BY43" s="276"/>
      <c r="BZ43" s="345"/>
      <c r="CA43" s="290"/>
      <c r="CB43" s="46"/>
      <c r="CC43" s="47"/>
      <c r="CD43" s="47"/>
      <c r="CE43" s="46"/>
      <c r="CF43" s="46">
        <v>38.700000000000003</v>
      </c>
      <c r="CG43" s="46"/>
      <c r="CH43" s="46">
        <v>159</v>
      </c>
      <c r="CI43" s="46"/>
      <c r="CJ43" s="45"/>
      <c r="CK43" s="46"/>
      <c r="CL43" s="46"/>
      <c r="CM43" s="57"/>
      <c r="CN43" s="771"/>
      <c r="CO43" s="772"/>
      <c r="CP43" s="773"/>
      <c r="CQ43" s="772"/>
      <c r="CR43" s="772"/>
      <c r="CS43" s="772">
        <v>53.4</v>
      </c>
      <c r="CT43" s="772"/>
      <c r="CU43" s="774"/>
      <c r="CV43" s="774"/>
      <c r="CW43" s="774"/>
      <c r="CX43" s="779"/>
      <c r="CY43" s="782"/>
      <c r="CZ43" s="278"/>
      <c r="DA43" s="279"/>
      <c r="DB43" s="263"/>
      <c r="DC43" s="280"/>
      <c r="DD43" s="281"/>
      <c r="DE43" s="264">
        <v>19.3</v>
      </c>
      <c r="DF43" s="266"/>
      <c r="DG43" s="265"/>
      <c r="DH43" s="265"/>
      <c r="DI43" s="283"/>
      <c r="DJ43" s="283"/>
      <c r="DK43" s="264"/>
      <c r="DL43" s="58"/>
      <c r="DM43" s="44"/>
      <c r="DN43" s="45"/>
      <c r="DO43" s="46"/>
      <c r="DP43" s="46"/>
      <c r="DQ43" s="46">
        <v>70</v>
      </c>
      <c r="DR43" s="46"/>
      <c r="DS43" s="46">
        <v>159</v>
      </c>
      <c r="DT43" s="46">
        <v>159</v>
      </c>
      <c r="DU43" s="46"/>
      <c r="DV43" s="47"/>
      <c r="DW43" s="47"/>
      <c r="DX43" s="48"/>
      <c r="DY43" s="57"/>
      <c r="DZ43" s="40">
        <f t="shared" si="4"/>
        <v>1212.5</v>
      </c>
      <c r="EA43" s="51">
        <v>32</v>
      </c>
      <c r="EB43" s="42">
        <f t="shared" si="5"/>
        <v>38.799999999999997</v>
      </c>
      <c r="EC43" s="243">
        <v>1055</v>
      </c>
      <c r="ED43" s="186">
        <v>1053.5</v>
      </c>
      <c r="EE43" s="244">
        <f>ED43/EC43%</f>
        <v>99.857819905213262</v>
      </c>
      <c r="EF43" s="88"/>
      <c r="EG43" s="245">
        <v>24</v>
      </c>
      <c r="EH43" s="246">
        <f>EC43*EG43/1000</f>
        <v>25.32</v>
      </c>
    </row>
    <row r="44" spans="2:138" ht="18.399999999999999" customHeight="1" x14ac:dyDescent="0.25">
      <c r="B44" s="43" t="s">
        <v>60</v>
      </c>
      <c r="C44" s="435"/>
      <c r="D44" s="248"/>
      <c r="E44" s="248"/>
      <c r="F44" s="248"/>
      <c r="G44" s="249"/>
      <c r="H44" s="249"/>
      <c r="I44" s="249"/>
      <c r="J44" s="248"/>
      <c r="K44" s="248"/>
      <c r="L44" s="248"/>
      <c r="M44" s="249"/>
      <c r="N44" s="250"/>
      <c r="O44" s="251"/>
      <c r="P44" s="262"/>
      <c r="Q44" s="263"/>
      <c r="R44" s="263"/>
      <c r="S44" s="264"/>
      <c r="T44" s="264">
        <v>18</v>
      </c>
      <c r="U44" s="264"/>
      <c r="V44" s="346"/>
      <c r="W44" s="266"/>
      <c r="X44" s="264"/>
      <c r="Y44" s="264"/>
      <c r="Z44" s="264"/>
      <c r="AA44" s="58"/>
      <c r="AB44" s="284"/>
      <c r="AC44" s="285"/>
      <c r="AD44" s="286"/>
      <c r="AE44" s="285"/>
      <c r="AF44" s="285"/>
      <c r="AG44" s="287"/>
      <c r="AH44" s="287">
        <v>206</v>
      </c>
      <c r="AI44" s="285"/>
      <c r="AJ44" s="334"/>
      <c r="AK44" s="286"/>
      <c r="AL44" s="287"/>
      <c r="AM44" s="289"/>
      <c r="AN44" s="373"/>
      <c r="AO44" s="253"/>
      <c r="AP44" s="254"/>
      <c r="AQ44" s="253"/>
      <c r="AR44" s="253"/>
      <c r="AS44" s="253"/>
      <c r="AT44" s="253"/>
      <c r="AU44" s="253"/>
      <c r="AV44" s="253"/>
      <c r="AW44" s="253"/>
      <c r="AX44" s="333"/>
      <c r="AY44" s="253"/>
      <c r="AZ44" s="256"/>
      <c r="BA44" s="267"/>
      <c r="BB44" s="268"/>
      <c r="BC44" s="269"/>
      <c r="BD44" s="269"/>
      <c r="BE44" s="269"/>
      <c r="BF44" s="269">
        <v>18</v>
      </c>
      <c r="BG44" s="268"/>
      <c r="BH44" s="268"/>
      <c r="BI44" s="268"/>
      <c r="BJ44" s="269"/>
      <c r="BK44" s="269"/>
      <c r="BL44" s="272"/>
      <c r="BM44" s="273"/>
      <c r="BN44" s="770"/>
      <c r="BO44" s="275"/>
      <c r="BP44" s="275"/>
      <c r="BQ44" s="276"/>
      <c r="BR44" s="276"/>
      <c r="BS44" s="276">
        <v>45</v>
      </c>
      <c r="BT44" s="276"/>
      <c r="BU44" s="276"/>
      <c r="BV44" s="276"/>
      <c r="BW44" s="276"/>
      <c r="BX44" s="276"/>
      <c r="BY44" s="276"/>
      <c r="BZ44" s="345"/>
      <c r="CA44" s="290"/>
      <c r="CB44" s="46"/>
      <c r="CC44" s="47"/>
      <c r="CD44" s="47"/>
      <c r="CE44" s="46"/>
      <c r="CF44" s="46"/>
      <c r="CG44" s="46"/>
      <c r="CH44" s="46"/>
      <c r="CI44" s="46"/>
      <c r="CJ44" s="45"/>
      <c r="CK44" s="46"/>
      <c r="CL44" s="46"/>
      <c r="CM44" s="57"/>
      <c r="CN44" s="771"/>
      <c r="CO44" s="772"/>
      <c r="CP44" s="773"/>
      <c r="CQ44" s="772"/>
      <c r="CR44" s="772"/>
      <c r="CS44" s="772"/>
      <c r="CT44" s="772"/>
      <c r="CU44" s="774"/>
      <c r="CV44" s="774"/>
      <c r="CW44" s="774"/>
      <c r="CX44" s="781"/>
      <c r="CY44" s="782"/>
      <c r="CZ44" s="278"/>
      <c r="DA44" s="346"/>
      <c r="DB44" s="263"/>
      <c r="DC44" s="347"/>
      <c r="DD44" s="281"/>
      <c r="DE44" s="264">
        <v>18</v>
      </c>
      <c r="DF44" s="266"/>
      <c r="DG44" s="265"/>
      <c r="DH44" s="300"/>
      <c r="DI44" s="348"/>
      <c r="DJ44" s="346"/>
      <c r="DK44" s="264"/>
      <c r="DL44" s="58"/>
      <c r="DM44" s="44"/>
      <c r="DN44" s="45"/>
      <c r="DO44" s="46"/>
      <c r="DP44" s="46"/>
      <c r="DQ44" s="46"/>
      <c r="DR44" s="46"/>
      <c r="DS44" s="46"/>
      <c r="DT44" s="46"/>
      <c r="DU44" s="46"/>
      <c r="DV44" s="47"/>
      <c r="DW44" s="47"/>
      <c r="DX44" s="48"/>
      <c r="DY44" s="57"/>
      <c r="DZ44" s="40">
        <f t="shared" si="4"/>
        <v>305</v>
      </c>
      <c r="EA44" s="51">
        <v>60</v>
      </c>
      <c r="EB44" s="42">
        <f t="shared" si="5"/>
        <v>18.3</v>
      </c>
      <c r="EC44" s="243"/>
      <c r="ED44" s="186"/>
      <c r="EE44" s="244"/>
      <c r="EF44" s="88"/>
      <c r="EG44" s="89"/>
      <c r="EH44" s="246"/>
    </row>
    <row r="45" spans="2:138" ht="18.399999999999999" customHeight="1" x14ac:dyDescent="0.25">
      <c r="B45" s="43" t="s">
        <v>61</v>
      </c>
      <c r="C45" s="435"/>
      <c r="D45" s="248"/>
      <c r="E45" s="248"/>
      <c r="F45" s="248"/>
      <c r="G45" s="249"/>
      <c r="H45" s="249">
        <v>9</v>
      </c>
      <c r="I45" s="249"/>
      <c r="J45" s="248"/>
      <c r="K45" s="248"/>
      <c r="L45" s="248"/>
      <c r="M45" s="249"/>
      <c r="N45" s="250"/>
      <c r="O45" s="251"/>
      <c r="P45" s="262"/>
      <c r="Q45" s="263"/>
      <c r="R45" s="263"/>
      <c r="S45" s="264"/>
      <c r="T45" s="264">
        <v>9</v>
      </c>
      <c r="U45" s="264"/>
      <c r="V45" s="265">
        <v>11.4</v>
      </c>
      <c r="W45" s="266"/>
      <c r="X45" s="264"/>
      <c r="Y45" s="264"/>
      <c r="Z45" s="340"/>
      <c r="AA45" s="58"/>
      <c r="AB45" s="284"/>
      <c r="AC45" s="285"/>
      <c r="AD45" s="286"/>
      <c r="AE45" s="285"/>
      <c r="AF45" s="285">
        <v>9</v>
      </c>
      <c r="AG45" s="287"/>
      <c r="AH45" s="287">
        <v>10</v>
      </c>
      <c r="AI45" s="285"/>
      <c r="AJ45" s="332"/>
      <c r="AK45" s="286"/>
      <c r="AL45" s="287"/>
      <c r="AM45" s="289"/>
      <c r="AN45" s="373"/>
      <c r="AO45" s="253"/>
      <c r="AP45" s="254"/>
      <c r="AQ45" s="253"/>
      <c r="AR45" s="253"/>
      <c r="AS45" s="253">
        <v>11.5</v>
      </c>
      <c r="AT45" s="253"/>
      <c r="AU45" s="253"/>
      <c r="AV45" s="253"/>
      <c r="AW45" s="253"/>
      <c r="AX45" s="331"/>
      <c r="AY45" s="253"/>
      <c r="AZ45" s="256"/>
      <c r="BA45" s="267"/>
      <c r="BB45" s="268"/>
      <c r="BC45" s="269"/>
      <c r="BD45" s="269"/>
      <c r="BE45" s="269"/>
      <c r="BF45" s="269">
        <v>11.3</v>
      </c>
      <c r="BG45" s="268"/>
      <c r="BH45" s="268"/>
      <c r="BI45" s="268"/>
      <c r="BJ45" s="269"/>
      <c r="BK45" s="269"/>
      <c r="BL45" s="272"/>
      <c r="BM45" s="273"/>
      <c r="BN45" s="770"/>
      <c r="BO45" s="275"/>
      <c r="BP45" s="275"/>
      <c r="BQ45" s="276"/>
      <c r="BR45" s="276"/>
      <c r="BS45" s="276">
        <v>11.3</v>
      </c>
      <c r="BT45" s="276"/>
      <c r="BU45" s="276"/>
      <c r="BV45" s="276"/>
      <c r="BW45" s="276"/>
      <c r="BX45" s="276"/>
      <c r="BY45" s="341">
        <v>24</v>
      </c>
      <c r="BZ45" s="345"/>
      <c r="CA45" s="290"/>
      <c r="CB45" s="46"/>
      <c r="CC45" s="47"/>
      <c r="CD45" s="47"/>
      <c r="CE45" s="46"/>
      <c r="CF45" s="46">
        <v>9</v>
      </c>
      <c r="CG45" s="46"/>
      <c r="CH45" s="46"/>
      <c r="CI45" s="46"/>
      <c r="CJ45" s="46"/>
      <c r="CK45" s="46"/>
      <c r="CL45" s="46"/>
      <c r="CM45" s="57"/>
      <c r="CN45" s="771"/>
      <c r="CO45" s="772"/>
      <c r="CP45" s="773"/>
      <c r="CQ45" s="772"/>
      <c r="CR45" s="772"/>
      <c r="CS45" s="772">
        <v>10</v>
      </c>
      <c r="CT45" s="772">
        <v>16</v>
      </c>
      <c r="CU45" s="774"/>
      <c r="CV45" s="774"/>
      <c r="CW45" s="774"/>
      <c r="CX45" s="779"/>
      <c r="CY45" s="782"/>
      <c r="CZ45" s="278"/>
      <c r="DA45" s="279"/>
      <c r="DB45" s="263"/>
      <c r="DC45" s="280"/>
      <c r="DD45" s="281"/>
      <c r="DE45" s="264">
        <v>11.3</v>
      </c>
      <c r="DF45" s="266"/>
      <c r="DG45" s="265">
        <v>11.9</v>
      </c>
      <c r="DH45" s="265"/>
      <c r="DI45" s="283"/>
      <c r="DJ45" s="283"/>
      <c r="DK45" s="340"/>
      <c r="DL45" s="58"/>
      <c r="DM45" s="44"/>
      <c r="DN45" s="45"/>
      <c r="DO45" s="46"/>
      <c r="DP45" s="46"/>
      <c r="DQ45" s="46">
        <v>9</v>
      </c>
      <c r="DR45" s="46">
        <v>28</v>
      </c>
      <c r="DS45" s="46"/>
      <c r="DT45" s="46"/>
      <c r="DU45" s="46"/>
      <c r="DV45" s="47"/>
      <c r="DW45" s="47"/>
      <c r="DX45" s="48"/>
      <c r="DY45" s="57"/>
      <c r="DZ45" s="40">
        <f t="shared" si="4"/>
        <v>201.70000000000002</v>
      </c>
      <c r="EA45" s="51">
        <v>30</v>
      </c>
      <c r="EB45" s="42">
        <f t="shared" si="5"/>
        <v>6.051000000000001</v>
      </c>
      <c r="EC45" s="243"/>
      <c r="ED45" s="186"/>
      <c r="EE45" s="244"/>
      <c r="EF45" s="88"/>
      <c r="EG45" s="89"/>
      <c r="EH45" s="246"/>
    </row>
    <row r="46" spans="2:138" ht="18.399999999999999" customHeight="1" x14ac:dyDescent="0.25">
      <c r="B46" s="43" t="s">
        <v>62</v>
      </c>
      <c r="C46" s="435"/>
      <c r="D46" s="248"/>
      <c r="E46" s="248"/>
      <c r="F46" s="248"/>
      <c r="G46" s="249"/>
      <c r="H46" s="249">
        <v>4.32</v>
      </c>
      <c r="I46" s="249"/>
      <c r="J46" s="248"/>
      <c r="K46" s="248"/>
      <c r="L46" s="248"/>
      <c r="M46" s="249"/>
      <c r="N46" s="250"/>
      <c r="O46" s="251"/>
      <c r="P46" s="262"/>
      <c r="Q46" s="263"/>
      <c r="R46" s="263"/>
      <c r="S46" s="264"/>
      <c r="T46" s="264">
        <v>8.6</v>
      </c>
      <c r="U46" s="264"/>
      <c r="V46" s="300">
        <v>8.3000000000000007</v>
      </c>
      <c r="W46" s="266"/>
      <c r="X46" s="264"/>
      <c r="Y46" s="264"/>
      <c r="Z46" s="264"/>
      <c r="AA46" s="58"/>
      <c r="AB46" s="284"/>
      <c r="AC46" s="285"/>
      <c r="AD46" s="286"/>
      <c r="AE46" s="285"/>
      <c r="AF46" s="285">
        <v>8.6</v>
      </c>
      <c r="AG46" s="287">
        <v>18</v>
      </c>
      <c r="AH46" s="287">
        <v>13</v>
      </c>
      <c r="AI46" s="285"/>
      <c r="AJ46" s="285"/>
      <c r="AK46" s="286"/>
      <c r="AL46" s="287"/>
      <c r="AM46" s="289"/>
      <c r="AN46" s="373"/>
      <c r="AO46" s="253"/>
      <c r="AP46" s="254"/>
      <c r="AQ46" s="253"/>
      <c r="AR46" s="253">
        <v>3.6</v>
      </c>
      <c r="AS46" s="253">
        <v>8.64</v>
      </c>
      <c r="AT46" s="253"/>
      <c r="AU46" s="253"/>
      <c r="AV46" s="253"/>
      <c r="AW46" s="253"/>
      <c r="AX46" s="253"/>
      <c r="AY46" s="253"/>
      <c r="AZ46" s="256"/>
      <c r="BA46" s="267"/>
      <c r="BB46" s="268"/>
      <c r="BC46" s="269"/>
      <c r="BD46" s="269"/>
      <c r="BE46" s="269"/>
      <c r="BF46" s="269">
        <v>8.6</v>
      </c>
      <c r="BG46" s="268"/>
      <c r="BH46" s="268"/>
      <c r="BI46" s="268"/>
      <c r="BJ46" s="269"/>
      <c r="BK46" s="269"/>
      <c r="BL46" s="272"/>
      <c r="BM46" s="273"/>
      <c r="BN46" s="770"/>
      <c r="BO46" s="275"/>
      <c r="BP46" s="275"/>
      <c r="BQ46" s="276"/>
      <c r="BR46" s="276"/>
      <c r="BS46" s="276">
        <v>8.6</v>
      </c>
      <c r="BT46" s="276"/>
      <c r="BU46" s="276">
        <v>6</v>
      </c>
      <c r="BV46" s="276"/>
      <c r="BW46" s="276"/>
      <c r="BX46" s="276"/>
      <c r="BY46" s="276"/>
      <c r="BZ46" s="345"/>
      <c r="CA46" s="290"/>
      <c r="CB46" s="46"/>
      <c r="CC46" s="47"/>
      <c r="CD46" s="47"/>
      <c r="CE46" s="46"/>
      <c r="CF46" s="46">
        <v>10</v>
      </c>
      <c r="CG46" s="46"/>
      <c r="CH46" s="46"/>
      <c r="CI46" s="46"/>
      <c r="CJ46" s="46"/>
      <c r="CK46" s="46"/>
      <c r="CL46" s="46"/>
      <c r="CM46" s="57"/>
      <c r="CN46" s="771"/>
      <c r="CO46" s="772"/>
      <c r="CP46" s="773"/>
      <c r="CQ46" s="772"/>
      <c r="CR46" s="772"/>
      <c r="CS46" s="772">
        <v>9.6</v>
      </c>
      <c r="CT46" s="772">
        <v>8</v>
      </c>
      <c r="CU46" s="774"/>
      <c r="CV46" s="774"/>
      <c r="CW46" s="774"/>
      <c r="CX46" s="772"/>
      <c r="CY46" s="782"/>
      <c r="CZ46" s="278"/>
      <c r="DA46" s="301"/>
      <c r="DB46" s="263"/>
      <c r="DC46" s="302"/>
      <c r="DD46" s="281"/>
      <c r="DE46" s="264">
        <v>8.6</v>
      </c>
      <c r="DF46" s="266"/>
      <c r="DG46" s="265">
        <v>10.6</v>
      </c>
      <c r="DH46" s="300"/>
      <c r="DI46" s="303"/>
      <c r="DJ46" s="303"/>
      <c r="DK46" s="264"/>
      <c r="DL46" s="58"/>
      <c r="DM46" s="44"/>
      <c r="DN46" s="45"/>
      <c r="DO46" s="46"/>
      <c r="DP46" s="46"/>
      <c r="DQ46" s="46">
        <v>8.6</v>
      </c>
      <c r="DR46" s="46">
        <v>11</v>
      </c>
      <c r="DS46" s="46"/>
      <c r="DT46" s="46"/>
      <c r="DU46" s="46"/>
      <c r="DV46" s="47"/>
      <c r="DW46" s="47"/>
      <c r="DX46" s="48"/>
      <c r="DY46" s="57"/>
      <c r="DZ46" s="40">
        <f t="shared" si="4"/>
        <v>162.65999999999997</v>
      </c>
      <c r="EA46" s="51">
        <v>70</v>
      </c>
      <c r="EB46" s="42">
        <f t="shared" si="5"/>
        <v>11.386199999999997</v>
      </c>
      <c r="EC46" s="243">
        <v>1650</v>
      </c>
      <c r="ED46" s="314">
        <f>DZ44+DZ45+DZ46+DZ47+DZ48+DZ49+DZ50+DZ51+DZ52+AVERAGE(DZ44:DZ51)</f>
        <v>1205.58</v>
      </c>
      <c r="EE46" s="244">
        <f>ED46/EC46%</f>
        <v>73.065454545454543</v>
      </c>
      <c r="EF46" s="88"/>
      <c r="EG46" s="89"/>
      <c r="EH46" s="246"/>
    </row>
    <row r="47" spans="2:138" ht="18.399999999999999" customHeight="1" x14ac:dyDescent="0.25">
      <c r="B47" s="43" t="s">
        <v>63</v>
      </c>
      <c r="C47" s="435"/>
      <c r="D47" s="248"/>
      <c r="E47" s="248"/>
      <c r="F47" s="248"/>
      <c r="G47" s="249"/>
      <c r="H47" s="249"/>
      <c r="I47" s="249"/>
      <c r="J47" s="248"/>
      <c r="K47" s="248"/>
      <c r="L47" s="248"/>
      <c r="M47" s="249"/>
      <c r="N47" s="250"/>
      <c r="O47" s="251"/>
      <c r="P47" s="262"/>
      <c r="Q47" s="263"/>
      <c r="R47" s="263"/>
      <c r="S47" s="264"/>
      <c r="T47" s="264"/>
      <c r="U47" s="264"/>
      <c r="V47" s="265"/>
      <c r="W47" s="266"/>
      <c r="X47" s="264"/>
      <c r="Y47" s="264"/>
      <c r="Z47" s="264"/>
      <c r="AA47" s="58"/>
      <c r="AB47" s="284"/>
      <c r="AC47" s="285"/>
      <c r="AD47" s="286"/>
      <c r="AE47" s="285"/>
      <c r="AF47" s="285"/>
      <c r="AG47" s="287"/>
      <c r="AH47" s="287"/>
      <c r="AI47" s="285"/>
      <c r="AJ47" s="239"/>
      <c r="AK47" s="286"/>
      <c r="AL47" s="287"/>
      <c r="AM47" s="289"/>
      <c r="AN47" s="373"/>
      <c r="AO47" s="253"/>
      <c r="AP47" s="255"/>
      <c r="AQ47" s="253"/>
      <c r="AR47" s="253">
        <v>38</v>
      </c>
      <c r="AS47" s="253"/>
      <c r="AT47" s="253"/>
      <c r="AU47" s="253"/>
      <c r="AV47" s="253"/>
      <c r="AW47" s="253"/>
      <c r="AX47" s="195"/>
      <c r="AY47" s="253"/>
      <c r="AZ47" s="256"/>
      <c r="BA47" s="267"/>
      <c r="BB47" s="268"/>
      <c r="BC47" s="269"/>
      <c r="BD47" s="269"/>
      <c r="BE47" s="269"/>
      <c r="BF47" s="269">
        <v>36</v>
      </c>
      <c r="BG47" s="268"/>
      <c r="BH47" s="268"/>
      <c r="BI47" s="268"/>
      <c r="BJ47" s="269"/>
      <c r="BK47" s="269"/>
      <c r="BL47" s="272"/>
      <c r="BM47" s="273"/>
      <c r="BN47" s="770"/>
      <c r="BO47" s="275"/>
      <c r="BP47" s="275"/>
      <c r="BQ47" s="276"/>
      <c r="BR47" s="276"/>
      <c r="BS47" s="276"/>
      <c r="BT47" s="276"/>
      <c r="BU47" s="276"/>
      <c r="BV47" s="276"/>
      <c r="BW47" s="276"/>
      <c r="BX47" s="276"/>
      <c r="BY47" s="276"/>
      <c r="BZ47" s="345"/>
      <c r="CA47" s="290"/>
      <c r="CB47" s="46"/>
      <c r="CC47" s="47"/>
      <c r="CD47" s="47"/>
      <c r="CE47" s="46"/>
      <c r="CF47" s="46">
        <v>58.5</v>
      </c>
      <c r="CG47" s="46"/>
      <c r="CH47" s="46"/>
      <c r="CI47" s="46"/>
      <c r="CJ47" s="46"/>
      <c r="CK47" s="46"/>
      <c r="CL47" s="46"/>
      <c r="CM47" s="57"/>
      <c r="CN47" s="771"/>
      <c r="CO47" s="772"/>
      <c r="CP47" s="773"/>
      <c r="CQ47" s="772"/>
      <c r="CR47" s="772">
        <v>73</v>
      </c>
      <c r="CS47" s="772"/>
      <c r="CT47" s="772"/>
      <c r="CU47" s="774"/>
      <c r="CV47" s="774"/>
      <c r="CW47" s="774"/>
      <c r="CX47" s="762"/>
      <c r="CY47" s="782"/>
      <c r="CZ47" s="278"/>
      <c r="DA47" s="279"/>
      <c r="DB47" s="263"/>
      <c r="DC47" s="280"/>
      <c r="DD47" s="281"/>
      <c r="DE47" s="264">
        <v>36</v>
      </c>
      <c r="DF47" s="266"/>
      <c r="DG47" s="265"/>
      <c r="DH47" s="265"/>
      <c r="DI47" s="283"/>
      <c r="DJ47" s="283"/>
      <c r="DK47" s="264"/>
      <c r="DL47" s="58"/>
      <c r="DM47" s="44"/>
      <c r="DN47" s="45"/>
      <c r="DO47" s="46"/>
      <c r="DP47" s="46"/>
      <c r="DQ47" s="46"/>
      <c r="DR47" s="46"/>
      <c r="DS47" s="46"/>
      <c r="DT47" s="46"/>
      <c r="DU47" s="46"/>
      <c r="DV47" s="47"/>
      <c r="DW47" s="47"/>
      <c r="DX47" s="48"/>
      <c r="DY47" s="57"/>
      <c r="DZ47" s="40">
        <f t="shared" si="4"/>
        <v>241.5</v>
      </c>
      <c r="EA47" s="51">
        <v>27</v>
      </c>
      <c r="EB47" s="42">
        <f t="shared" si="5"/>
        <v>6.5205000000000002</v>
      </c>
      <c r="EC47" s="243"/>
      <c r="ED47" s="186"/>
      <c r="EE47" s="244"/>
      <c r="EF47" s="88"/>
      <c r="EG47" s="89"/>
      <c r="EH47" s="246"/>
    </row>
    <row r="48" spans="2:138" ht="18.399999999999999" customHeight="1" x14ac:dyDescent="0.25">
      <c r="B48" s="43" t="s">
        <v>64</v>
      </c>
      <c r="C48" s="435"/>
      <c r="D48" s="248"/>
      <c r="E48" s="248"/>
      <c r="F48" s="248"/>
      <c r="G48" s="249"/>
      <c r="H48" s="249"/>
      <c r="I48" s="249"/>
      <c r="J48" s="248"/>
      <c r="K48" s="248"/>
      <c r="L48" s="248"/>
      <c r="M48" s="249"/>
      <c r="N48" s="250"/>
      <c r="O48" s="251"/>
      <c r="P48" s="262"/>
      <c r="Q48" s="263"/>
      <c r="R48" s="263"/>
      <c r="S48" s="264"/>
      <c r="T48" s="264"/>
      <c r="U48" s="264"/>
      <c r="V48" s="294"/>
      <c r="W48" s="266"/>
      <c r="X48" s="264"/>
      <c r="Y48" s="264"/>
      <c r="Z48" s="264"/>
      <c r="AA48" s="58"/>
      <c r="AB48" s="284"/>
      <c r="AC48" s="285"/>
      <c r="AD48" s="286"/>
      <c r="AE48" s="285"/>
      <c r="AF48" s="285"/>
      <c r="AG48" s="287"/>
      <c r="AH48" s="287"/>
      <c r="AI48" s="285"/>
      <c r="AJ48" s="336"/>
      <c r="AK48" s="286"/>
      <c r="AL48" s="287"/>
      <c r="AM48" s="289"/>
      <c r="AN48" s="373"/>
      <c r="AO48" s="253"/>
      <c r="AP48" s="255"/>
      <c r="AQ48" s="253"/>
      <c r="AR48" s="253"/>
      <c r="AS48" s="253"/>
      <c r="AT48" s="253"/>
      <c r="AU48" s="253"/>
      <c r="AV48" s="253"/>
      <c r="AW48" s="253"/>
      <c r="AX48" s="305"/>
      <c r="AY48" s="253"/>
      <c r="AZ48" s="256"/>
      <c r="BA48" s="267"/>
      <c r="BB48" s="268"/>
      <c r="BC48" s="269"/>
      <c r="BD48" s="269"/>
      <c r="BE48" s="269"/>
      <c r="BF48" s="269"/>
      <c r="BG48" s="268"/>
      <c r="BH48" s="268"/>
      <c r="BI48" s="268"/>
      <c r="BJ48" s="269"/>
      <c r="BK48" s="269"/>
      <c r="BL48" s="272"/>
      <c r="BM48" s="273"/>
      <c r="BN48" s="770"/>
      <c r="BO48" s="275"/>
      <c r="BP48" s="275"/>
      <c r="BQ48" s="276"/>
      <c r="BR48" s="276">
        <v>53</v>
      </c>
      <c r="BS48" s="276"/>
      <c r="BT48" s="276"/>
      <c r="BU48" s="276"/>
      <c r="BV48" s="276"/>
      <c r="BW48" s="276"/>
      <c r="BX48" s="276"/>
      <c r="BY48" s="276"/>
      <c r="BZ48" s="345"/>
      <c r="CA48" s="290"/>
      <c r="CB48" s="46"/>
      <c r="CC48" s="47"/>
      <c r="CD48" s="47"/>
      <c r="CE48" s="46"/>
      <c r="CF48" s="46"/>
      <c r="CG48" s="46"/>
      <c r="CH48" s="46"/>
      <c r="CI48" s="46"/>
      <c r="CJ48" s="46"/>
      <c r="CK48" s="46"/>
      <c r="CL48" s="46"/>
      <c r="CM48" s="57"/>
      <c r="CN48" s="771"/>
      <c r="CO48" s="772"/>
      <c r="CP48" s="773"/>
      <c r="CQ48" s="772"/>
      <c r="CR48" s="772"/>
      <c r="CS48" s="772"/>
      <c r="CT48" s="772"/>
      <c r="CU48" s="774"/>
      <c r="CV48" s="774"/>
      <c r="CW48" s="774"/>
      <c r="CX48" s="777"/>
      <c r="CY48" s="782"/>
      <c r="CZ48" s="278"/>
      <c r="DA48" s="296"/>
      <c r="DB48" s="263"/>
      <c r="DC48" s="297"/>
      <c r="DD48" s="281"/>
      <c r="DE48" s="264"/>
      <c r="DF48" s="266"/>
      <c r="DG48" s="265"/>
      <c r="DH48" s="294"/>
      <c r="DI48" s="298"/>
      <c r="DJ48" s="298"/>
      <c r="DK48" s="264"/>
      <c r="DL48" s="58"/>
      <c r="DM48" s="44"/>
      <c r="DN48" s="45"/>
      <c r="DO48" s="46"/>
      <c r="DP48" s="46"/>
      <c r="DQ48" s="46"/>
      <c r="DR48" s="46"/>
      <c r="DS48" s="46"/>
      <c r="DT48" s="46"/>
      <c r="DU48" s="46"/>
      <c r="DV48" s="47"/>
      <c r="DW48" s="47"/>
      <c r="DX48" s="48"/>
      <c r="DY48" s="57"/>
      <c r="DZ48" s="40">
        <f t="shared" si="4"/>
        <v>53</v>
      </c>
      <c r="EA48" s="51">
        <v>162.5</v>
      </c>
      <c r="EB48" s="42">
        <f t="shared" si="5"/>
        <v>8.6125000000000007</v>
      </c>
      <c r="EC48" s="243"/>
      <c r="ED48" s="186"/>
      <c r="EE48" s="244"/>
      <c r="EF48" s="88"/>
      <c r="EG48" s="89"/>
      <c r="EH48" s="246"/>
    </row>
    <row r="49" spans="2:138" ht="18.399999999999999" customHeight="1" x14ac:dyDescent="0.25">
      <c r="B49" s="43" t="s">
        <v>65</v>
      </c>
      <c r="C49" s="435"/>
      <c r="D49" s="248"/>
      <c r="E49" s="248"/>
      <c r="F49" s="248"/>
      <c r="G49" s="249"/>
      <c r="H49" s="249"/>
      <c r="I49" s="292"/>
      <c r="J49" s="248"/>
      <c r="K49" s="248"/>
      <c r="L49" s="248"/>
      <c r="M49" s="249"/>
      <c r="N49" s="250"/>
      <c r="O49" s="251"/>
      <c r="P49" s="262"/>
      <c r="Q49" s="263"/>
      <c r="R49" s="263"/>
      <c r="S49" s="264"/>
      <c r="T49" s="264">
        <v>8.1</v>
      </c>
      <c r="U49" s="264"/>
      <c r="V49" s="265"/>
      <c r="W49" s="266"/>
      <c r="X49" s="264"/>
      <c r="Y49" s="264"/>
      <c r="Z49" s="264"/>
      <c r="AA49" s="58"/>
      <c r="AB49" s="284"/>
      <c r="AC49" s="285"/>
      <c r="AD49" s="286"/>
      <c r="AE49" s="285"/>
      <c r="AF49" s="285"/>
      <c r="AG49" s="287"/>
      <c r="AH49" s="287"/>
      <c r="AI49" s="285"/>
      <c r="AJ49" s="285"/>
      <c r="AK49" s="286"/>
      <c r="AL49" s="287"/>
      <c r="AM49" s="289"/>
      <c r="AN49" s="373"/>
      <c r="AO49" s="253"/>
      <c r="AP49" s="255"/>
      <c r="AQ49" s="253"/>
      <c r="AR49" s="253">
        <v>23</v>
      </c>
      <c r="AS49" s="253"/>
      <c r="AT49" s="293"/>
      <c r="AU49" s="253"/>
      <c r="AV49" s="253"/>
      <c r="AW49" s="253"/>
      <c r="AX49" s="253"/>
      <c r="AY49" s="253"/>
      <c r="AZ49" s="256"/>
      <c r="BA49" s="267"/>
      <c r="BB49" s="268"/>
      <c r="BC49" s="269"/>
      <c r="BD49" s="269"/>
      <c r="BE49" s="269"/>
      <c r="BF49" s="269"/>
      <c r="BG49" s="268"/>
      <c r="BH49" s="268"/>
      <c r="BI49" s="268"/>
      <c r="BJ49" s="269"/>
      <c r="BK49" s="269"/>
      <c r="BL49" s="272"/>
      <c r="BM49" s="273"/>
      <c r="BN49" s="770"/>
      <c r="BO49" s="275"/>
      <c r="BP49" s="275"/>
      <c r="BQ49" s="276"/>
      <c r="BR49" s="276"/>
      <c r="BS49" s="276"/>
      <c r="BT49" s="276"/>
      <c r="BU49" s="276"/>
      <c r="BV49" s="276"/>
      <c r="BW49" s="276"/>
      <c r="BX49" s="276"/>
      <c r="BY49" s="276"/>
      <c r="BZ49" s="345"/>
      <c r="CA49" s="290"/>
      <c r="CB49" s="46"/>
      <c r="CC49" s="47"/>
      <c r="CD49" s="47"/>
      <c r="CE49" s="46"/>
      <c r="CF49" s="46"/>
      <c r="CG49" s="46"/>
      <c r="CH49" s="46"/>
      <c r="CI49" s="46"/>
      <c r="CJ49" s="46"/>
      <c r="CK49" s="46"/>
      <c r="CL49" s="46"/>
      <c r="CM49" s="57"/>
      <c r="CN49" s="771"/>
      <c r="CO49" s="772"/>
      <c r="CP49" s="773"/>
      <c r="CQ49" s="772"/>
      <c r="CR49" s="772"/>
      <c r="CS49" s="772"/>
      <c r="CT49" s="772"/>
      <c r="CU49" s="774"/>
      <c r="CV49" s="774"/>
      <c r="CW49" s="774"/>
      <c r="CX49" s="772"/>
      <c r="CY49" s="782"/>
      <c r="CZ49" s="278"/>
      <c r="DA49" s="279"/>
      <c r="DB49" s="263"/>
      <c r="DC49" s="280"/>
      <c r="DD49" s="281"/>
      <c r="DE49" s="264"/>
      <c r="DF49" s="266"/>
      <c r="DG49" s="265"/>
      <c r="DH49" s="265"/>
      <c r="DI49" s="283"/>
      <c r="DJ49" s="283"/>
      <c r="DK49" s="264"/>
      <c r="DL49" s="58"/>
      <c r="DM49" s="44"/>
      <c r="DN49" s="45"/>
      <c r="DO49" s="46"/>
      <c r="DP49" s="46"/>
      <c r="DQ49" s="46"/>
      <c r="DR49" s="46"/>
      <c r="DS49" s="53"/>
      <c r="DT49" s="53"/>
      <c r="DU49" s="46"/>
      <c r="DV49" s="47"/>
      <c r="DW49" s="47"/>
      <c r="DX49" s="48"/>
      <c r="DY49" s="57"/>
      <c r="DZ49" s="40">
        <f t="shared" si="4"/>
        <v>31.1</v>
      </c>
      <c r="EA49" s="51">
        <v>138.46</v>
      </c>
      <c r="EB49" s="42">
        <f t="shared" si="5"/>
        <v>4.3061060000000007</v>
      </c>
      <c r="EC49" s="243"/>
      <c r="ED49" s="186"/>
      <c r="EE49" s="244"/>
      <c r="EF49" s="88"/>
      <c r="EG49" s="89"/>
      <c r="EH49" s="246"/>
    </row>
    <row r="50" spans="2:138" ht="18.399999999999999" customHeight="1" x14ac:dyDescent="0.25">
      <c r="B50" s="43" t="s">
        <v>66</v>
      </c>
      <c r="C50" s="435"/>
      <c r="D50" s="248"/>
      <c r="E50" s="248"/>
      <c r="F50" s="248"/>
      <c r="G50" s="249"/>
      <c r="H50" s="249"/>
      <c r="I50" s="349"/>
      <c r="J50" s="248"/>
      <c r="K50" s="248"/>
      <c r="L50" s="248"/>
      <c r="M50" s="249"/>
      <c r="N50" s="250"/>
      <c r="O50" s="251"/>
      <c r="P50" s="262"/>
      <c r="Q50" s="263"/>
      <c r="R50" s="263"/>
      <c r="S50" s="264"/>
      <c r="T50" s="264"/>
      <c r="U50" s="264"/>
      <c r="V50" s="300"/>
      <c r="W50" s="266"/>
      <c r="X50" s="264"/>
      <c r="Y50" s="264"/>
      <c r="Z50" s="264"/>
      <c r="AA50" s="58"/>
      <c r="AB50" s="284"/>
      <c r="AC50" s="285"/>
      <c r="AD50" s="286"/>
      <c r="AE50" s="285"/>
      <c r="AF50" s="285"/>
      <c r="AG50" s="287"/>
      <c r="AH50" s="287"/>
      <c r="AI50" s="285"/>
      <c r="AJ50" s="239"/>
      <c r="AK50" s="286"/>
      <c r="AL50" s="287"/>
      <c r="AM50" s="289"/>
      <c r="AN50" s="373"/>
      <c r="AO50" s="253"/>
      <c r="AP50" s="255"/>
      <c r="AQ50" s="253"/>
      <c r="AR50" s="253"/>
      <c r="AS50" s="253"/>
      <c r="AT50" s="350"/>
      <c r="AU50" s="253"/>
      <c r="AV50" s="253"/>
      <c r="AW50" s="253"/>
      <c r="AX50" s="195"/>
      <c r="AY50" s="253"/>
      <c r="AZ50" s="256"/>
      <c r="BA50" s="267"/>
      <c r="BB50" s="268"/>
      <c r="BC50" s="269"/>
      <c r="BD50" s="269"/>
      <c r="BE50" s="269"/>
      <c r="BF50" s="269"/>
      <c r="BG50" s="268"/>
      <c r="BH50" s="268"/>
      <c r="BI50" s="268"/>
      <c r="BJ50" s="269"/>
      <c r="BK50" s="269"/>
      <c r="BL50" s="272"/>
      <c r="BM50" s="273"/>
      <c r="BN50" s="770"/>
      <c r="BO50" s="275"/>
      <c r="BP50" s="275"/>
      <c r="BQ50" s="276"/>
      <c r="BR50" s="276"/>
      <c r="BS50" s="276"/>
      <c r="BT50" s="276"/>
      <c r="BU50" s="276"/>
      <c r="BV50" s="276"/>
      <c r="BW50" s="276"/>
      <c r="BX50" s="276"/>
      <c r="BY50" s="276"/>
      <c r="BZ50" s="345"/>
      <c r="CA50" s="290"/>
      <c r="CB50" s="46"/>
      <c r="CC50" s="47"/>
      <c r="CD50" s="47"/>
      <c r="CE50" s="46"/>
      <c r="CF50" s="46"/>
      <c r="CG50" s="46"/>
      <c r="CH50" s="46"/>
      <c r="CI50" s="46"/>
      <c r="CJ50" s="46"/>
      <c r="CK50" s="46"/>
      <c r="CL50" s="46"/>
      <c r="CM50" s="57"/>
      <c r="CN50" s="771"/>
      <c r="CO50" s="772"/>
      <c r="CP50" s="773"/>
      <c r="CQ50" s="772"/>
      <c r="CR50" s="772"/>
      <c r="CS50" s="772"/>
      <c r="CT50" s="772"/>
      <c r="CU50" s="774"/>
      <c r="CV50" s="774"/>
      <c r="CW50" s="774"/>
      <c r="CX50" s="762"/>
      <c r="CY50" s="782"/>
      <c r="CZ50" s="278"/>
      <c r="DA50" s="301"/>
      <c r="DB50" s="263"/>
      <c r="DC50" s="302"/>
      <c r="DD50" s="281"/>
      <c r="DE50" s="264"/>
      <c r="DF50" s="266"/>
      <c r="DG50" s="265"/>
      <c r="DH50" s="300"/>
      <c r="DI50" s="303"/>
      <c r="DJ50" s="303"/>
      <c r="DK50" s="264"/>
      <c r="DL50" s="58"/>
      <c r="DM50" s="44"/>
      <c r="DN50" s="45"/>
      <c r="DO50" s="46"/>
      <c r="DP50" s="46"/>
      <c r="DQ50" s="46"/>
      <c r="DR50" s="46">
        <v>66</v>
      </c>
      <c r="DS50" s="59"/>
      <c r="DT50" s="59"/>
      <c r="DU50" s="46"/>
      <c r="DV50" s="47"/>
      <c r="DW50" s="47"/>
      <c r="DX50" s="48"/>
      <c r="DY50" s="57"/>
      <c r="DZ50" s="40">
        <f t="shared" si="4"/>
        <v>66</v>
      </c>
      <c r="EA50" s="51">
        <v>300</v>
      </c>
      <c r="EB50" s="42">
        <f t="shared" si="5"/>
        <v>19.8</v>
      </c>
      <c r="EC50" s="243"/>
      <c r="ED50" s="186"/>
      <c r="EE50" s="244"/>
      <c r="EF50" s="88"/>
      <c r="EG50" s="89"/>
      <c r="EH50" s="246"/>
    </row>
    <row r="51" spans="2:138" ht="18.399999999999999" customHeight="1" x14ac:dyDescent="0.25">
      <c r="B51" s="43" t="s">
        <v>67</v>
      </c>
      <c r="C51" s="435"/>
      <c r="D51" s="248"/>
      <c r="E51" s="248"/>
      <c r="F51" s="248"/>
      <c r="G51" s="249"/>
      <c r="H51" s="249"/>
      <c r="I51" s="250"/>
      <c r="J51" s="248"/>
      <c r="K51" s="248"/>
      <c r="L51" s="248"/>
      <c r="M51" s="249"/>
      <c r="N51" s="352"/>
      <c r="O51" s="251"/>
      <c r="P51" s="262"/>
      <c r="Q51" s="263"/>
      <c r="R51" s="263"/>
      <c r="S51" s="264"/>
      <c r="T51" s="264"/>
      <c r="U51" s="264"/>
      <c r="V51" s="318"/>
      <c r="W51" s="266"/>
      <c r="X51" s="264"/>
      <c r="Y51" s="264"/>
      <c r="Z51" s="264"/>
      <c r="AA51" s="58"/>
      <c r="AB51" s="284"/>
      <c r="AC51" s="285"/>
      <c r="AD51" s="286"/>
      <c r="AE51" s="285"/>
      <c r="AF51" s="285"/>
      <c r="AG51" s="287"/>
      <c r="AH51" s="287"/>
      <c r="AI51" s="285"/>
      <c r="AJ51" s="336"/>
      <c r="AK51" s="286"/>
      <c r="AL51" s="287"/>
      <c r="AM51" s="289"/>
      <c r="AN51" s="373"/>
      <c r="AO51" s="253"/>
      <c r="AP51" s="255"/>
      <c r="AQ51" s="253"/>
      <c r="AR51" s="253"/>
      <c r="AS51" s="253"/>
      <c r="AT51" s="353"/>
      <c r="AU51" s="253"/>
      <c r="AV51" s="253"/>
      <c r="AW51" s="253"/>
      <c r="AX51" s="305"/>
      <c r="AY51" s="253"/>
      <c r="AZ51" s="256"/>
      <c r="BA51" s="267"/>
      <c r="BB51" s="268"/>
      <c r="BC51" s="269"/>
      <c r="BD51" s="269"/>
      <c r="BE51" s="269"/>
      <c r="BF51" s="269"/>
      <c r="BG51" s="268"/>
      <c r="BH51" s="268"/>
      <c r="BI51" s="268"/>
      <c r="BJ51" s="269"/>
      <c r="BK51" s="269"/>
      <c r="BL51" s="355"/>
      <c r="BM51" s="273"/>
      <c r="BN51" s="770"/>
      <c r="BO51" s="275"/>
      <c r="BP51" s="275"/>
      <c r="BQ51" s="276"/>
      <c r="BR51" s="276"/>
      <c r="BS51" s="276"/>
      <c r="BT51" s="276"/>
      <c r="BU51" s="276"/>
      <c r="BV51" s="276"/>
      <c r="BW51" s="276"/>
      <c r="BX51" s="276"/>
      <c r="BY51" s="276"/>
      <c r="BZ51" s="345"/>
      <c r="CA51" s="290"/>
      <c r="CB51" s="46"/>
      <c r="CC51" s="47"/>
      <c r="CD51" s="47"/>
      <c r="CE51" s="46"/>
      <c r="CF51" s="46"/>
      <c r="CG51" s="46"/>
      <c r="CH51" s="46"/>
      <c r="CI51" s="46"/>
      <c r="CJ51" s="46"/>
      <c r="CK51" s="46"/>
      <c r="CL51" s="46"/>
      <c r="CM51" s="57"/>
      <c r="CN51" s="771"/>
      <c r="CO51" s="772"/>
      <c r="CP51" s="773"/>
      <c r="CQ51" s="772"/>
      <c r="CR51" s="772"/>
      <c r="CS51" s="772"/>
      <c r="CT51" s="772"/>
      <c r="CU51" s="774"/>
      <c r="CV51" s="774"/>
      <c r="CW51" s="774"/>
      <c r="CX51" s="777"/>
      <c r="CY51" s="782"/>
      <c r="CZ51" s="278"/>
      <c r="DA51" s="319"/>
      <c r="DB51" s="263"/>
      <c r="DC51" s="320"/>
      <c r="DD51" s="281"/>
      <c r="DE51" s="264"/>
      <c r="DF51" s="266"/>
      <c r="DG51" s="265"/>
      <c r="DH51" s="318"/>
      <c r="DI51" s="321"/>
      <c r="DJ51" s="321"/>
      <c r="DK51" s="264"/>
      <c r="DL51" s="58"/>
      <c r="DM51" s="44"/>
      <c r="DN51" s="45"/>
      <c r="DO51" s="46"/>
      <c r="DP51" s="46"/>
      <c r="DQ51" s="46"/>
      <c r="DR51" s="46"/>
      <c r="DS51" s="48"/>
      <c r="DT51" s="48"/>
      <c r="DU51" s="46"/>
      <c r="DV51" s="47"/>
      <c r="DW51" s="47"/>
      <c r="DX51" s="60"/>
      <c r="DY51" s="57"/>
      <c r="DZ51" s="40">
        <f t="shared" si="4"/>
        <v>0</v>
      </c>
      <c r="EA51" s="51">
        <v>70</v>
      </c>
      <c r="EB51" s="42">
        <f t="shared" si="5"/>
        <v>0</v>
      </c>
      <c r="EC51" s="243"/>
      <c r="ED51" s="186"/>
      <c r="EE51" s="244"/>
      <c r="EF51" s="88"/>
      <c r="EG51" s="89"/>
      <c r="EH51" s="246"/>
    </row>
    <row r="52" spans="2:138" ht="18.399999999999999" customHeight="1" x14ac:dyDescent="0.25">
      <c r="B52" s="43" t="s">
        <v>68</v>
      </c>
      <c r="C52" s="435"/>
      <c r="D52" s="248"/>
      <c r="E52" s="248"/>
      <c r="F52" s="248"/>
      <c r="G52" s="249"/>
      <c r="H52" s="249"/>
      <c r="I52" s="356"/>
      <c r="J52" s="248"/>
      <c r="K52" s="248"/>
      <c r="L52" s="248"/>
      <c r="M52" s="249"/>
      <c r="N52" s="357"/>
      <c r="O52" s="251"/>
      <c r="P52" s="262"/>
      <c r="Q52" s="263"/>
      <c r="R52" s="263"/>
      <c r="S52" s="264"/>
      <c r="T52" s="264"/>
      <c r="U52" s="264"/>
      <c r="V52" s="318"/>
      <c r="W52" s="266"/>
      <c r="X52" s="264"/>
      <c r="Y52" s="264"/>
      <c r="Z52" s="264"/>
      <c r="AA52" s="58"/>
      <c r="AB52" s="284"/>
      <c r="AC52" s="285"/>
      <c r="AD52" s="286"/>
      <c r="AE52" s="285"/>
      <c r="AF52" s="285"/>
      <c r="AG52" s="287"/>
      <c r="AH52" s="287"/>
      <c r="AI52" s="285"/>
      <c r="AJ52" s="285"/>
      <c r="AK52" s="286"/>
      <c r="AL52" s="287"/>
      <c r="AM52" s="289"/>
      <c r="AN52" s="373"/>
      <c r="AO52" s="253"/>
      <c r="AP52" s="255"/>
      <c r="AQ52" s="253"/>
      <c r="AR52" s="253"/>
      <c r="AS52" s="253"/>
      <c r="AT52" s="783"/>
      <c r="AU52" s="253"/>
      <c r="AV52" s="253"/>
      <c r="AW52" s="253"/>
      <c r="AX52" s="253"/>
      <c r="AY52" s="253"/>
      <c r="AZ52" s="256"/>
      <c r="BA52" s="267">
        <v>12</v>
      </c>
      <c r="BB52" s="268"/>
      <c r="BC52" s="269"/>
      <c r="BD52" s="269"/>
      <c r="BE52" s="269"/>
      <c r="BF52" s="269"/>
      <c r="BG52" s="268"/>
      <c r="BH52" s="268"/>
      <c r="BI52" s="268"/>
      <c r="BJ52" s="269"/>
      <c r="BK52" s="269"/>
      <c r="BL52" s="272"/>
      <c r="BM52" s="273"/>
      <c r="BN52" s="770"/>
      <c r="BO52" s="275"/>
      <c r="BP52" s="275"/>
      <c r="BQ52" s="276"/>
      <c r="BR52" s="276"/>
      <c r="BS52" s="276"/>
      <c r="BT52" s="276"/>
      <c r="BU52" s="276"/>
      <c r="BV52" s="276"/>
      <c r="BW52" s="276"/>
      <c r="BX52" s="276"/>
      <c r="BY52" s="276"/>
      <c r="BZ52" s="345"/>
      <c r="CA52" s="290"/>
      <c r="CB52" s="46"/>
      <c r="CC52" s="47"/>
      <c r="CD52" s="47"/>
      <c r="CE52" s="46"/>
      <c r="CF52" s="46"/>
      <c r="CG52" s="46"/>
      <c r="CH52" s="46"/>
      <c r="CI52" s="46"/>
      <c r="CJ52" s="46"/>
      <c r="CK52" s="46"/>
      <c r="CL52" s="46"/>
      <c r="CM52" s="57"/>
      <c r="CN52" s="771"/>
      <c r="CO52" s="772"/>
      <c r="CP52" s="773"/>
      <c r="CQ52" s="772"/>
      <c r="CR52" s="772"/>
      <c r="CS52" s="772"/>
      <c r="CT52" s="772"/>
      <c r="CU52" s="774"/>
      <c r="CV52" s="774"/>
      <c r="CW52" s="774"/>
      <c r="CX52" s="772"/>
      <c r="CY52" s="782"/>
      <c r="CZ52" s="278"/>
      <c r="DA52" s="319"/>
      <c r="DB52" s="263"/>
      <c r="DC52" s="320"/>
      <c r="DD52" s="281"/>
      <c r="DE52" s="264"/>
      <c r="DF52" s="266"/>
      <c r="DG52" s="265"/>
      <c r="DH52" s="318"/>
      <c r="DI52" s="321"/>
      <c r="DJ52" s="321"/>
      <c r="DK52" s="264"/>
      <c r="DL52" s="58"/>
      <c r="DM52" s="44"/>
      <c r="DN52" s="45"/>
      <c r="DO52" s="46"/>
      <c r="DP52" s="46"/>
      <c r="DQ52" s="46"/>
      <c r="DR52" s="46"/>
      <c r="DS52" s="61"/>
      <c r="DT52" s="299"/>
      <c r="DU52" s="46"/>
      <c r="DV52" s="47"/>
      <c r="DW52" s="47"/>
      <c r="DX52" s="48"/>
      <c r="DY52" s="57"/>
      <c r="DZ52" s="40">
        <f t="shared" si="4"/>
        <v>12</v>
      </c>
      <c r="EA52" s="51">
        <v>38</v>
      </c>
      <c r="EB52" s="42">
        <f t="shared" si="5"/>
        <v>0.45600000000000002</v>
      </c>
      <c r="EC52" s="243"/>
      <c r="ED52" s="186"/>
      <c r="EE52" s="244"/>
      <c r="EF52" s="88"/>
      <c r="EG52" s="89"/>
      <c r="EH52" s="246"/>
    </row>
    <row r="53" spans="2:138" ht="18.399999999999999" customHeight="1" x14ac:dyDescent="0.25">
      <c r="B53" s="43" t="s">
        <v>69</v>
      </c>
      <c r="C53" s="435"/>
      <c r="D53" s="248"/>
      <c r="E53" s="248"/>
      <c r="F53" s="248"/>
      <c r="G53" s="249"/>
      <c r="H53" s="249"/>
      <c r="I53" s="360"/>
      <c r="J53" s="248"/>
      <c r="K53" s="248"/>
      <c r="L53" s="248"/>
      <c r="M53" s="249"/>
      <c r="N53" s="250"/>
      <c r="O53" s="251"/>
      <c r="P53" s="262"/>
      <c r="Q53" s="263"/>
      <c r="R53" s="263"/>
      <c r="S53" s="264">
        <v>130</v>
      </c>
      <c r="T53" s="264"/>
      <c r="U53" s="264"/>
      <c r="V53" s="318"/>
      <c r="W53" s="266"/>
      <c r="X53" s="264"/>
      <c r="Y53" s="264"/>
      <c r="Z53" s="264"/>
      <c r="AA53" s="58"/>
      <c r="AB53" s="284"/>
      <c r="AC53" s="285"/>
      <c r="AD53" s="286"/>
      <c r="AE53" s="285"/>
      <c r="AF53" s="285"/>
      <c r="AG53" s="287"/>
      <c r="AH53" s="287"/>
      <c r="AI53" s="285"/>
      <c r="AJ53" s="336"/>
      <c r="AK53" s="286">
        <v>180</v>
      </c>
      <c r="AL53" s="287"/>
      <c r="AM53" s="289"/>
      <c r="AN53" s="373"/>
      <c r="AO53" s="253"/>
      <c r="AP53" s="255"/>
      <c r="AQ53" s="253"/>
      <c r="AR53" s="253"/>
      <c r="AS53" s="253"/>
      <c r="AT53" s="361"/>
      <c r="AU53" s="253"/>
      <c r="AV53" s="253"/>
      <c r="AW53" s="253"/>
      <c r="AX53" s="305"/>
      <c r="AY53" s="253"/>
      <c r="AZ53" s="256"/>
      <c r="BA53" s="267"/>
      <c r="BB53" s="268"/>
      <c r="BC53" s="269"/>
      <c r="BD53" s="269"/>
      <c r="BE53" s="269"/>
      <c r="BF53" s="269"/>
      <c r="BG53" s="268"/>
      <c r="BH53" s="268"/>
      <c r="BI53" s="268"/>
      <c r="BJ53" s="269"/>
      <c r="BK53" s="269"/>
      <c r="BL53" s="272"/>
      <c r="BM53" s="273"/>
      <c r="BN53" s="770"/>
      <c r="BO53" s="275"/>
      <c r="BP53" s="275"/>
      <c r="BQ53" s="276"/>
      <c r="BR53" s="276"/>
      <c r="BS53" s="276"/>
      <c r="BT53" s="276"/>
      <c r="BU53" s="276"/>
      <c r="BV53" s="276"/>
      <c r="BW53" s="276"/>
      <c r="BX53" s="276"/>
      <c r="BY53" s="276"/>
      <c r="BZ53" s="345"/>
      <c r="CA53" s="290"/>
      <c r="CB53" s="46"/>
      <c r="CC53" s="47"/>
      <c r="CD53" s="47">
        <v>130</v>
      </c>
      <c r="CE53" s="46"/>
      <c r="CF53" s="46"/>
      <c r="CG53" s="46"/>
      <c r="CH53" s="46"/>
      <c r="CI53" s="46"/>
      <c r="CJ53" s="46"/>
      <c r="CK53" s="46"/>
      <c r="CL53" s="46"/>
      <c r="CM53" s="57"/>
      <c r="CN53" s="771"/>
      <c r="CO53" s="772"/>
      <c r="CP53" s="773"/>
      <c r="CQ53" s="772"/>
      <c r="CR53" s="772"/>
      <c r="CS53" s="772"/>
      <c r="CT53" s="772"/>
      <c r="CU53" s="774">
        <v>180</v>
      </c>
      <c r="CV53" s="774"/>
      <c r="CW53" s="774"/>
      <c r="CX53" s="777"/>
      <c r="CY53" s="782"/>
      <c r="CZ53" s="278"/>
      <c r="DA53" s="319"/>
      <c r="DB53" s="263"/>
      <c r="DC53" s="320"/>
      <c r="DD53" s="281"/>
      <c r="DE53" s="264"/>
      <c r="DF53" s="266"/>
      <c r="DG53" s="265"/>
      <c r="DH53" s="318"/>
      <c r="DI53" s="321"/>
      <c r="DJ53" s="321"/>
      <c r="DK53" s="264"/>
      <c r="DL53" s="58"/>
      <c r="DM53" s="44"/>
      <c r="DN53" s="45"/>
      <c r="DO53" s="46"/>
      <c r="DP53" s="46">
        <v>130</v>
      </c>
      <c r="DQ53" s="46"/>
      <c r="DR53" s="46"/>
      <c r="DS53" s="62"/>
      <c r="DT53" s="62"/>
      <c r="DU53" s="46"/>
      <c r="DV53" s="47"/>
      <c r="DW53" s="47"/>
      <c r="DX53" s="48"/>
      <c r="DY53" s="57"/>
      <c r="DZ53" s="40">
        <f t="shared" si="4"/>
        <v>750</v>
      </c>
      <c r="EA53" s="51">
        <v>48.332999999999998</v>
      </c>
      <c r="EB53" s="42">
        <f t="shared" si="5"/>
        <v>36.249749999999999</v>
      </c>
      <c r="EC53" s="243">
        <v>750</v>
      </c>
      <c r="ED53" s="314">
        <f>SUM(DZ53, DZ9)</f>
        <v>750</v>
      </c>
      <c r="EE53" s="244">
        <f>ED53/EC53%</f>
        <v>100</v>
      </c>
      <c r="EF53" s="88"/>
      <c r="EG53" s="245">
        <v>45</v>
      </c>
      <c r="EH53" s="246">
        <f>EC53*EG53/1000</f>
        <v>33.75</v>
      </c>
    </row>
    <row r="54" spans="2:138" ht="18.399999999999999" customHeight="1" x14ac:dyDescent="0.25">
      <c r="B54" s="43" t="s">
        <v>70</v>
      </c>
      <c r="C54" s="435"/>
      <c r="D54" s="248"/>
      <c r="E54" s="248"/>
      <c r="F54" s="248"/>
      <c r="G54" s="249"/>
      <c r="H54" s="249"/>
      <c r="I54" s="363"/>
      <c r="J54" s="248"/>
      <c r="K54" s="248"/>
      <c r="L54" s="248"/>
      <c r="M54" s="249"/>
      <c r="N54" s="250"/>
      <c r="O54" s="251">
        <v>0.6</v>
      </c>
      <c r="P54" s="262"/>
      <c r="Q54" s="263"/>
      <c r="R54" s="263"/>
      <c r="S54" s="264"/>
      <c r="T54" s="264"/>
      <c r="U54" s="264"/>
      <c r="V54" s="265"/>
      <c r="W54" s="266"/>
      <c r="X54" s="264"/>
      <c r="Y54" s="264"/>
      <c r="Z54" s="264"/>
      <c r="AA54" s="58"/>
      <c r="AB54" s="284"/>
      <c r="AC54" s="285"/>
      <c r="AD54" s="286"/>
      <c r="AE54" s="285"/>
      <c r="AF54" s="285"/>
      <c r="AG54" s="287"/>
      <c r="AH54" s="287"/>
      <c r="AI54" s="285"/>
      <c r="AJ54" s="285"/>
      <c r="AK54" s="286"/>
      <c r="AL54" s="287"/>
      <c r="AM54" s="289"/>
      <c r="AN54" s="373"/>
      <c r="AO54" s="253"/>
      <c r="AP54" s="255"/>
      <c r="AQ54" s="253"/>
      <c r="AR54" s="253"/>
      <c r="AS54" s="253"/>
      <c r="AT54" s="364"/>
      <c r="AU54" s="253"/>
      <c r="AV54" s="253"/>
      <c r="AW54" s="253"/>
      <c r="AX54" s="253"/>
      <c r="AY54" s="253"/>
      <c r="AZ54" s="256"/>
      <c r="BA54" s="267"/>
      <c r="BB54" s="268"/>
      <c r="BC54" s="269"/>
      <c r="BD54" s="269"/>
      <c r="BE54" s="269"/>
      <c r="BF54" s="269"/>
      <c r="BG54" s="268"/>
      <c r="BH54" s="268"/>
      <c r="BI54" s="268"/>
      <c r="BJ54" s="269"/>
      <c r="BK54" s="269"/>
      <c r="BL54" s="272"/>
      <c r="BM54" s="273"/>
      <c r="BN54" s="770"/>
      <c r="BO54" s="275"/>
      <c r="BP54" s="275"/>
      <c r="BQ54" s="276"/>
      <c r="BR54" s="276"/>
      <c r="BS54" s="276"/>
      <c r="BT54" s="276"/>
      <c r="BU54" s="276"/>
      <c r="BV54" s="276"/>
      <c r="BW54" s="276"/>
      <c r="BX54" s="276"/>
      <c r="BY54" s="276"/>
      <c r="BZ54" s="345"/>
      <c r="CA54" s="290"/>
      <c r="CB54" s="46"/>
      <c r="CC54" s="47"/>
      <c r="CD54" s="47"/>
      <c r="CE54" s="46"/>
      <c r="CF54" s="46"/>
      <c r="CG54" s="46"/>
      <c r="CH54" s="46"/>
      <c r="CI54" s="46"/>
      <c r="CJ54" s="46"/>
      <c r="CK54" s="46"/>
      <c r="CL54" s="46"/>
      <c r="CM54" s="57"/>
      <c r="CN54" s="771"/>
      <c r="CO54" s="772"/>
      <c r="CP54" s="773"/>
      <c r="CQ54" s="772"/>
      <c r="CR54" s="772"/>
      <c r="CS54" s="772"/>
      <c r="CT54" s="772"/>
      <c r="CU54" s="774"/>
      <c r="CV54" s="774"/>
      <c r="CW54" s="774"/>
      <c r="CX54" s="772"/>
      <c r="CY54" s="782"/>
      <c r="CZ54" s="278"/>
      <c r="DA54" s="279"/>
      <c r="DB54" s="263"/>
      <c r="DC54" s="280"/>
      <c r="DD54" s="281"/>
      <c r="DE54" s="264"/>
      <c r="DF54" s="266"/>
      <c r="DG54" s="265"/>
      <c r="DH54" s="265"/>
      <c r="DI54" s="283"/>
      <c r="DJ54" s="283"/>
      <c r="DK54" s="264"/>
      <c r="DL54" s="58"/>
      <c r="DM54" s="44"/>
      <c r="DN54" s="45"/>
      <c r="DO54" s="46"/>
      <c r="DP54" s="46"/>
      <c r="DQ54" s="46"/>
      <c r="DR54" s="46"/>
      <c r="DS54" s="63"/>
      <c r="DT54" s="63"/>
      <c r="DU54" s="46"/>
      <c r="DV54" s="47"/>
      <c r="DW54" s="47"/>
      <c r="DX54" s="48"/>
      <c r="DY54" s="57"/>
      <c r="DZ54" s="40">
        <f t="shared" si="4"/>
        <v>0.6</v>
      </c>
      <c r="EA54" s="51">
        <v>600</v>
      </c>
      <c r="EB54" s="42">
        <f t="shared" si="5"/>
        <v>0.36</v>
      </c>
      <c r="EC54" s="243"/>
      <c r="ED54" s="186"/>
      <c r="EE54" s="244"/>
      <c r="EF54" s="88"/>
      <c r="EG54" s="245"/>
      <c r="EH54" s="246"/>
    </row>
    <row r="55" spans="2:138" ht="18.399999999999999" customHeight="1" x14ac:dyDescent="0.25">
      <c r="B55" s="43" t="s">
        <v>71</v>
      </c>
      <c r="C55" s="435"/>
      <c r="D55" s="248"/>
      <c r="E55" s="248"/>
      <c r="F55" s="248"/>
      <c r="G55" s="249"/>
      <c r="H55" s="249"/>
      <c r="I55" s="357"/>
      <c r="J55" s="248"/>
      <c r="K55" s="248"/>
      <c r="L55" s="248"/>
      <c r="M55" s="249">
        <v>18</v>
      </c>
      <c r="N55" s="250"/>
      <c r="O55" s="251"/>
      <c r="P55" s="262"/>
      <c r="Q55" s="263"/>
      <c r="R55" s="263"/>
      <c r="S55" s="264"/>
      <c r="T55" s="264"/>
      <c r="U55" s="264"/>
      <c r="V55" s="265"/>
      <c r="W55" s="266"/>
      <c r="X55" s="264"/>
      <c r="Y55" s="264"/>
      <c r="Z55" s="264"/>
      <c r="AA55" s="58"/>
      <c r="AB55" s="284"/>
      <c r="AC55" s="285"/>
      <c r="AD55" s="286"/>
      <c r="AE55" s="285"/>
      <c r="AF55" s="285"/>
      <c r="AG55" s="287"/>
      <c r="AH55" s="287"/>
      <c r="AI55" s="285"/>
      <c r="AJ55" s="336"/>
      <c r="AK55" s="286"/>
      <c r="AL55" s="287"/>
      <c r="AM55" s="289"/>
      <c r="AN55" s="373"/>
      <c r="AO55" s="253"/>
      <c r="AP55" s="255"/>
      <c r="AQ55" s="253"/>
      <c r="AR55" s="253"/>
      <c r="AS55" s="253"/>
      <c r="AT55" s="366"/>
      <c r="AU55" s="253"/>
      <c r="AV55" s="253"/>
      <c r="AW55" s="253"/>
      <c r="AX55" s="305"/>
      <c r="AY55" s="253"/>
      <c r="AZ55" s="256"/>
      <c r="BA55" s="267"/>
      <c r="BB55" s="268"/>
      <c r="BC55" s="269"/>
      <c r="BD55" s="269"/>
      <c r="BE55" s="269"/>
      <c r="BF55" s="269"/>
      <c r="BG55" s="268"/>
      <c r="BH55" s="268"/>
      <c r="BI55" s="268">
        <v>11.4</v>
      </c>
      <c r="BJ55" s="269"/>
      <c r="BK55" s="269"/>
      <c r="BL55" s="272"/>
      <c r="BM55" s="273"/>
      <c r="BN55" s="770"/>
      <c r="BO55" s="275"/>
      <c r="BP55" s="275"/>
      <c r="BQ55" s="276"/>
      <c r="BR55" s="276"/>
      <c r="BS55" s="276"/>
      <c r="BT55" s="276"/>
      <c r="BU55" s="276"/>
      <c r="BV55" s="276">
        <v>18</v>
      </c>
      <c r="BW55" s="276"/>
      <c r="BX55" s="276"/>
      <c r="BY55" s="276"/>
      <c r="BZ55" s="345"/>
      <c r="CA55" s="290"/>
      <c r="CB55" s="46"/>
      <c r="CC55" s="47"/>
      <c r="CD55" s="47"/>
      <c r="CE55" s="46"/>
      <c r="CF55" s="46"/>
      <c r="CG55" s="46"/>
      <c r="CH55" s="46"/>
      <c r="CI55" s="46"/>
      <c r="CJ55" s="46"/>
      <c r="CK55" s="46"/>
      <c r="CL55" s="46"/>
      <c r="CM55" s="57"/>
      <c r="CN55" s="771"/>
      <c r="CO55" s="772"/>
      <c r="CP55" s="773"/>
      <c r="CQ55" s="772"/>
      <c r="CR55" s="772"/>
      <c r="CS55" s="772"/>
      <c r="CT55" s="772"/>
      <c r="CU55" s="774"/>
      <c r="CV55" s="774"/>
      <c r="CW55" s="774"/>
      <c r="CX55" s="777"/>
      <c r="CY55" s="782"/>
      <c r="CZ55" s="278"/>
      <c r="DA55" s="279"/>
      <c r="DB55" s="263"/>
      <c r="DC55" s="280"/>
      <c r="DD55" s="281"/>
      <c r="DE55" s="264"/>
      <c r="DF55" s="266"/>
      <c r="DG55" s="265"/>
      <c r="DH55" s="265"/>
      <c r="DI55" s="283"/>
      <c r="DJ55" s="283"/>
      <c r="DK55" s="264"/>
      <c r="DL55" s="58"/>
      <c r="DM55" s="44"/>
      <c r="DN55" s="45"/>
      <c r="DO55" s="46"/>
      <c r="DP55" s="46"/>
      <c r="DQ55" s="46"/>
      <c r="DR55" s="46"/>
      <c r="DS55" s="64"/>
      <c r="DT55" s="64"/>
      <c r="DU55" s="46"/>
      <c r="DV55" s="47"/>
      <c r="DW55" s="47"/>
      <c r="DX55" s="48"/>
      <c r="DY55" s="57"/>
      <c r="DZ55" s="40">
        <f t="shared" si="4"/>
        <v>47.4</v>
      </c>
      <c r="EA55" s="51">
        <v>180</v>
      </c>
      <c r="EB55" s="42">
        <f t="shared" si="5"/>
        <v>8.532</v>
      </c>
      <c r="EC55" s="243">
        <v>82.5</v>
      </c>
      <c r="ED55" s="314">
        <f>SUM(DZ55, DZ61, DZ56)</f>
        <v>72.400000000000006</v>
      </c>
      <c r="EE55" s="244">
        <f>ED55/EC55%</f>
        <v>87.757575757575765</v>
      </c>
      <c r="EF55" s="88"/>
      <c r="EG55" s="316">
        <v>193.33</v>
      </c>
      <c r="EH55" s="246">
        <f>EC55*EG55/1000</f>
        <v>15.949725000000001</v>
      </c>
    </row>
    <row r="56" spans="2:138" ht="18.399999999999999" customHeight="1" x14ac:dyDescent="0.25">
      <c r="B56" s="43" t="s">
        <v>72</v>
      </c>
      <c r="C56" s="435"/>
      <c r="D56" s="248"/>
      <c r="E56" s="248"/>
      <c r="F56" s="248"/>
      <c r="G56" s="249"/>
      <c r="H56" s="249"/>
      <c r="I56" s="356"/>
      <c r="J56" s="248"/>
      <c r="K56" s="248"/>
      <c r="L56" s="248"/>
      <c r="M56" s="249"/>
      <c r="N56" s="250"/>
      <c r="O56" s="251"/>
      <c r="P56" s="262"/>
      <c r="Q56" s="263"/>
      <c r="R56" s="263"/>
      <c r="S56" s="264"/>
      <c r="T56" s="264"/>
      <c r="U56" s="264"/>
      <c r="V56" s="265"/>
      <c r="W56" s="266"/>
      <c r="X56" s="264"/>
      <c r="Y56" s="264"/>
      <c r="Z56" s="264"/>
      <c r="AA56" s="58"/>
      <c r="AB56" s="284"/>
      <c r="AC56" s="285"/>
      <c r="AD56" s="286"/>
      <c r="AE56" s="285"/>
      <c r="AF56" s="285"/>
      <c r="AG56" s="287"/>
      <c r="AH56" s="287"/>
      <c r="AI56" s="285"/>
      <c r="AJ56" s="285"/>
      <c r="AK56" s="286"/>
      <c r="AL56" s="287"/>
      <c r="AM56" s="289"/>
      <c r="AN56" s="373"/>
      <c r="AO56" s="253"/>
      <c r="AP56" s="255"/>
      <c r="AQ56" s="253"/>
      <c r="AR56" s="253"/>
      <c r="AS56" s="253"/>
      <c r="AT56" s="783"/>
      <c r="AU56" s="253"/>
      <c r="AV56" s="253"/>
      <c r="AW56" s="253"/>
      <c r="AX56" s="253"/>
      <c r="AY56" s="253"/>
      <c r="AZ56" s="256"/>
      <c r="BA56" s="267"/>
      <c r="BB56" s="268"/>
      <c r="BC56" s="269"/>
      <c r="BD56" s="269"/>
      <c r="BE56" s="269"/>
      <c r="BF56" s="269"/>
      <c r="BG56" s="268"/>
      <c r="BH56" s="268"/>
      <c r="BI56" s="268"/>
      <c r="BJ56" s="269"/>
      <c r="BK56" s="269"/>
      <c r="BL56" s="272"/>
      <c r="BM56" s="273"/>
      <c r="BN56" s="770"/>
      <c r="BO56" s="275"/>
      <c r="BP56" s="275"/>
      <c r="BQ56" s="276"/>
      <c r="BR56" s="276"/>
      <c r="BS56" s="276"/>
      <c r="BT56" s="276"/>
      <c r="BU56" s="276"/>
      <c r="BV56" s="276"/>
      <c r="BW56" s="276"/>
      <c r="BX56" s="276"/>
      <c r="BY56" s="276"/>
      <c r="BZ56" s="345"/>
      <c r="CA56" s="290"/>
      <c r="CB56" s="46"/>
      <c r="CC56" s="47"/>
      <c r="CD56" s="47"/>
      <c r="CE56" s="46"/>
      <c r="CF56" s="46"/>
      <c r="CG56" s="46"/>
      <c r="CH56" s="46"/>
      <c r="CI56" s="46"/>
      <c r="CJ56" s="46"/>
      <c r="CK56" s="46"/>
      <c r="CL56" s="46"/>
      <c r="CM56" s="57"/>
      <c r="CN56" s="771"/>
      <c r="CO56" s="772"/>
      <c r="CP56" s="773"/>
      <c r="CQ56" s="772"/>
      <c r="CR56" s="772"/>
      <c r="CS56" s="772"/>
      <c r="CT56" s="772"/>
      <c r="CU56" s="774"/>
      <c r="CV56" s="774"/>
      <c r="CW56" s="774"/>
      <c r="CX56" s="772"/>
      <c r="CY56" s="782"/>
      <c r="CZ56" s="278"/>
      <c r="DA56" s="279"/>
      <c r="DB56" s="263"/>
      <c r="DC56" s="280"/>
      <c r="DD56" s="281"/>
      <c r="DE56" s="264"/>
      <c r="DF56" s="266"/>
      <c r="DG56" s="265"/>
      <c r="DH56" s="265"/>
      <c r="DI56" s="283"/>
      <c r="DJ56" s="283"/>
      <c r="DK56" s="264"/>
      <c r="DL56" s="58"/>
      <c r="DM56" s="44"/>
      <c r="DN56" s="45"/>
      <c r="DO56" s="46"/>
      <c r="DP56" s="46"/>
      <c r="DQ56" s="46"/>
      <c r="DR56" s="46"/>
      <c r="DS56" s="61"/>
      <c r="DT56" s="299"/>
      <c r="DU56" s="46"/>
      <c r="DV56" s="47"/>
      <c r="DW56" s="47"/>
      <c r="DX56" s="48"/>
      <c r="DY56" s="57"/>
      <c r="DZ56" s="40">
        <f t="shared" si="4"/>
        <v>0</v>
      </c>
      <c r="EA56" s="51">
        <v>400</v>
      </c>
      <c r="EB56" s="42">
        <f t="shared" si="5"/>
        <v>0</v>
      </c>
      <c r="EC56" s="243"/>
      <c r="ED56" s="186"/>
      <c r="EE56" s="244"/>
      <c r="EF56" s="88"/>
      <c r="EG56" s="89"/>
      <c r="EH56" s="246"/>
    </row>
    <row r="57" spans="2:138" ht="18.399999999999999" customHeight="1" x14ac:dyDescent="0.25">
      <c r="B57" s="43" t="s">
        <v>73</v>
      </c>
      <c r="C57" s="435"/>
      <c r="D57" s="248"/>
      <c r="E57" s="248"/>
      <c r="F57" s="248"/>
      <c r="G57" s="249"/>
      <c r="H57" s="249"/>
      <c r="I57" s="369"/>
      <c r="J57" s="248">
        <v>8</v>
      </c>
      <c r="K57" s="248"/>
      <c r="L57" s="248"/>
      <c r="M57" s="249"/>
      <c r="N57" s="250"/>
      <c r="O57" s="251"/>
      <c r="P57" s="262"/>
      <c r="Q57" s="263"/>
      <c r="R57" s="263"/>
      <c r="S57" s="264"/>
      <c r="T57" s="264"/>
      <c r="U57" s="264"/>
      <c r="V57" s="265"/>
      <c r="W57" s="266"/>
      <c r="X57" s="264"/>
      <c r="Y57" s="264"/>
      <c r="Z57" s="308">
        <v>4</v>
      </c>
      <c r="AA57" s="58"/>
      <c r="AB57" s="284"/>
      <c r="AC57" s="285"/>
      <c r="AD57" s="286"/>
      <c r="AE57" s="285"/>
      <c r="AF57" s="286"/>
      <c r="AG57" s="287"/>
      <c r="AH57" s="287"/>
      <c r="AI57" s="285"/>
      <c r="AJ57" s="239"/>
      <c r="AK57" s="286"/>
      <c r="AL57" s="287"/>
      <c r="AM57" s="289"/>
      <c r="AN57" s="373"/>
      <c r="AO57" s="253"/>
      <c r="AP57" s="255"/>
      <c r="AQ57" s="253"/>
      <c r="AR57" s="253"/>
      <c r="AS57" s="253"/>
      <c r="AT57" s="370"/>
      <c r="AU57" s="253">
        <v>8</v>
      </c>
      <c r="AV57" s="253"/>
      <c r="AW57" s="253"/>
      <c r="AX57" s="195"/>
      <c r="AY57" s="253"/>
      <c r="AZ57" s="256"/>
      <c r="BA57" s="267"/>
      <c r="BB57" s="268"/>
      <c r="BC57" s="269"/>
      <c r="BD57" s="269"/>
      <c r="BE57" s="269"/>
      <c r="BF57" s="269"/>
      <c r="BG57" s="268"/>
      <c r="BH57" s="268">
        <v>8</v>
      </c>
      <c r="BI57" s="268"/>
      <c r="BJ57" s="269"/>
      <c r="BK57" s="269"/>
      <c r="BL57" s="272"/>
      <c r="BM57" s="273"/>
      <c r="BN57" s="770"/>
      <c r="BO57" s="275"/>
      <c r="BP57" s="275"/>
      <c r="BQ57" s="276"/>
      <c r="BR57" s="276"/>
      <c r="BS57" s="276"/>
      <c r="BT57" s="276"/>
      <c r="BU57" s="276"/>
      <c r="BV57" s="276"/>
      <c r="BW57" s="276"/>
      <c r="BX57" s="276"/>
      <c r="BY57" s="309">
        <v>4</v>
      </c>
      <c r="BZ57" s="345"/>
      <c r="CA57" s="290"/>
      <c r="CB57" s="46"/>
      <c r="CC57" s="47"/>
      <c r="CD57" s="47"/>
      <c r="CE57" s="46"/>
      <c r="CF57" s="46"/>
      <c r="CG57" s="46">
        <v>8</v>
      </c>
      <c r="CH57" s="46"/>
      <c r="CI57" s="46"/>
      <c r="CJ57" s="46"/>
      <c r="CK57" s="46"/>
      <c r="CL57" s="46"/>
      <c r="CM57" s="57"/>
      <c r="CN57" s="771"/>
      <c r="CO57" s="772"/>
      <c r="CP57" s="773"/>
      <c r="CQ57" s="772"/>
      <c r="CR57" s="772"/>
      <c r="CS57" s="772"/>
      <c r="CT57" s="772"/>
      <c r="CU57" s="774"/>
      <c r="CV57" s="774"/>
      <c r="CW57" s="774"/>
      <c r="CX57" s="762"/>
      <c r="CY57" s="782"/>
      <c r="CZ57" s="278"/>
      <c r="DA57" s="279"/>
      <c r="DB57" s="263"/>
      <c r="DC57" s="280"/>
      <c r="DD57" s="281"/>
      <c r="DE57" s="264"/>
      <c r="DF57" s="266"/>
      <c r="DG57" s="265"/>
      <c r="DH57" s="265"/>
      <c r="DI57" s="283"/>
      <c r="DJ57" s="283"/>
      <c r="DK57" s="308">
        <v>4</v>
      </c>
      <c r="DL57" s="58"/>
      <c r="DM57" s="44"/>
      <c r="DN57" s="45"/>
      <c r="DO57" s="46"/>
      <c r="DP57" s="46"/>
      <c r="DQ57" s="47"/>
      <c r="DR57" s="46"/>
      <c r="DS57" s="65"/>
      <c r="DT57" s="65"/>
      <c r="DU57" s="46"/>
      <c r="DV57" s="47"/>
      <c r="DW57" s="47"/>
      <c r="DX57" s="48"/>
      <c r="DY57" s="57"/>
      <c r="DZ57" s="40">
        <f t="shared" si="4"/>
        <v>44</v>
      </c>
      <c r="EA57" s="51">
        <v>110</v>
      </c>
      <c r="EB57" s="42">
        <f t="shared" si="5"/>
        <v>4.84</v>
      </c>
      <c r="EC57" s="243"/>
      <c r="ED57" s="186"/>
      <c r="EE57" s="244"/>
      <c r="EF57" s="88"/>
      <c r="EG57" s="245"/>
      <c r="EH57" s="246"/>
    </row>
    <row r="58" spans="2:138" ht="18.399999999999999" customHeight="1" x14ac:dyDescent="0.25">
      <c r="B58" s="43" t="s">
        <v>74</v>
      </c>
      <c r="C58" s="435"/>
      <c r="D58" s="248">
        <v>8</v>
      </c>
      <c r="E58" s="248"/>
      <c r="F58" s="248"/>
      <c r="G58" s="249"/>
      <c r="H58" s="249"/>
      <c r="I58" s="369"/>
      <c r="J58" s="248"/>
      <c r="K58" s="248"/>
      <c r="L58" s="248"/>
      <c r="M58" s="249"/>
      <c r="N58" s="250"/>
      <c r="O58" s="251"/>
      <c r="P58" s="262"/>
      <c r="Q58" s="263"/>
      <c r="R58" s="263"/>
      <c r="S58" s="264"/>
      <c r="T58" s="264"/>
      <c r="U58" s="264"/>
      <c r="V58" s="300"/>
      <c r="W58" s="266"/>
      <c r="X58" s="264"/>
      <c r="Y58" s="264"/>
      <c r="Z58" s="264"/>
      <c r="AA58" s="58"/>
      <c r="AB58" s="284"/>
      <c r="AC58" s="285"/>
      <c r="AD58" s="286"/>
      <c r="AE58" s="285"/>
      <c r="AF58" s="286"/>
      <c r="AG58" s="287"/>
      <c r="AH58" s="287"/>
      <c r="AI58" s="285"/>
      <c r="AJ58" s="336"/>
      <c r="AK58" s="286"/>
      <c r="AL58" s="287"/>
      <c r="AM58" s="289"/>
      <c r="AN58" s="373"/>
      <c r="AO58" s="253"/>
      <c r="AP58" s="255"/>
      <c r="AQ58" s="253"/>
      <c r="AR58" s="253"/>
      <c r="AS58" s="253"/>
      <c r="AT58" s="370"/>
      <c r="AU58" s="253"/>
      <c r="AV58" s="253"/>
      <c r="AW58" s="253"/>
      <c r="AX58" s="305"/>
      <c r="AY58" s="253"/>
      <c r="AZ58" s="256"/>
      <c r="BA58" s="267"/>
      <c r="BB58" s="268">
        <v>8</v>
      </c>
      <c r="BC58" s="269"/>
      <c r="BD58" s="269"/>
      <c r="BE58" s="269"/>
      <c r="BF58" s="269"/>
      <c r="BG58" s="268"/>
      <c r="BH58" s="268"/>
      <c r="BI58" s="268"/>
      <c r="BJ58" s="269"/>
      <c r="BK58" s="269"/>
      <c r="BL58" s="272"/>
      <c r="BM58" s="273"/>
      <c r="BN58" s="770"/>
      <c r="BO58" s="275"/>
      <c r="BP58" s="275"/>
      <c r="BQ58" s="276"/>
      <c r="BR58" s="276"/>
      <c r="BS58" s="276"/>
      <c r="BT58" s="276"/>
      <c r="BU58" s="276"/>
      <c r="BV58" s="276"/>
      <c r="BW58" s="276"/>
      <c r="BX58" s="276"/>
      <c r="BY58" s="276"/>
      <c r="BZ58" s="345"/>
      <c r="CA58" s="290"/>
      <c r="CB58" s="46"/>
      <c r="CC58" s="47">
        <v>8</v>
      </c>
      <c r="CD58" s="47"/>
      <c r="CE58" s="46"/>
      <c r="CF58" s="46"/>
      <c r="CG58" s="46"/>
      <c r="CH58" s="46"/>
      <c r="CI58" s="46"/>
      <c r="CJ58" s="46"/>
      <c r="CK58" s="46"/>
      <c r="CL58" s="46"/>
      <c r="CM58" s="57"/>
      <c r="CN58" s="771"/>
      <c r="CO58" s="772"/>
      <c r="CP58" s="773">
        <v>8</v>
      </c>
      <c r="CQ58" s="772"/>
      <c r="CR58" s="772"/>
      <c r="CS58" s="772"/>
      <c r="CT58" s="772"/>
      <c r="CU58" s="774"/>
      <c r="CV58" s="774"/>
      <c r="CW58" s="774"/>
      <c r="CX58" s="777"/>
      <c r="CY58" s="782"/>
      <c r="CZ58" s="278"/>
      <c r="DA58" s="301">
        <v>8</v>
      </c>
      <c r="DB58" s="263"/>
      <c r="DC58" s="302"/>
      <c r="DD58" s="281"/>
      <c r="DE58" s="264"/>
      <c r="DF58" s="266"/>
      <c r="DG58" s="265"/>
      <c r="DH58" s="300"/>
      <c r="DI58" s="303"/>
      <c r="DJ58" s="303"/>
      <c r="DK58" s="264"/>
      <c r="DL58" s="58"/>
      <c r="DM58" s="44"/>
      <c r="DN58" s="45">
        <v>8</v>
      </c>
      <c r="DO58" s="46"/>
      <c r="DP58" s="46"/>
      <c r="DQ58" s="47"/>
      <c r="DR58" s="46"/>
      <c r="DS58" s="65"/>
      <c r="DT58" s="65"/>
      <c r="DU58" s="46"/>
      <c r="DV58" s="47"/>
      <c r="DW58" s="47"/>
      <c r="DX58" s="48"/>
      <c r="DY58" s="57"/>
      <c r="DZ58" s="40">
        <f t="shared" si="4"/>
        <v>48</v>
      </c>
      <c r="EA58" s="51">
        <v>130</v>
      </c>
      <c r="EB58" s="42">
        <f t="shared" si="5"/>
        <v>6.24</v>
      </c>
      <c r="EC58" s="243">
        <v>750</v>
      </c>
      <c r="ED58" s="314">
        <f>SUM(DZ59:DZ60, DZ58)</f>
        <v>724.80000000000007</v>
      </c>
      <c r="EE58" s="244">
        <f>ED58/EC58%</f>
        <v>96.640000000000015</v>
      </c>
      <c r="EF58" s="88"/>
      <c r="EG58" s="187">
        <v>85</v>
      </c>
      <c r="EH58" s="246">
        <f>EC58*EG58/1000</f>
        <v>63.75</v>
      </c>
    </row>
    <row r="59" spans="2:138" ht="18.399999999999999" customHeight="1" x14ac:dyDescent="0.25">
      <c r="B59" s="43" t="s">
        <v>75</v>
      </c>
      <c r="C59" s="435"/>
      <c r="D59" s="248"/>
      <c r="E59" s="248"/>
      <c r="F59" s="248"/>
      <c r="G59" s="249"/>
      <c r="H59" s="249"/>
      <c r="I59" s="248"/>
      <c r="J59" s="248"/>
      <c r="K59" s="248"/>
      <c r="L59" s="248"/>
      <c r="M59" s="249"/>
      <c r="N59" s="250"/>
      <c r="O59" s="251"/>
      <c r="P59" s="262"/>
      <c r="Q59" s="263"/>
      <c r="R59" s="263"/>
      <c r="S59" s="264"/>
      <c r="T59" s="264"/>
      <c r="U59" s="264"/>
      <c r="V59" s="318"/>
      <c r="W59" s="266"/>
      <c r="X59" s="264"/>
      <c r="Y59" s="264"/>
      <c r="Z59" s="264"/>
      <c r="AA59" s="58"/>
      <c r="AB59" s="284"/>
      <c r="AC59" s="285"/>
      <c r="AD59" s="286"/>
      <c r="AE59" s="285"/>
      <c r="AF59" s="286"/>
      <c r="AG59" s="287"/>
      <c r="AH59" s="287"/>
      <c r="AI59" s="285"/>
      <c r="AJ59" s="330"/>
      <c r="AK59" s="286"/>
      <c r="AL59" s="287"/>
      <c r="AM59" s="289"/>
      <c r="AN59" s="373"/>
      <c r="AO59" s="253"/>
      <c r="AP59" s="255"/>
      <c r="AQ59" s="253"/>
      <c r="AR59" s="253"/>
      <c r="AS59" s="253"/>
      <c r="AT59" s="255"/>
      <c r="AU59" s="253"/>
      <c r="AV59" s="253"/>
      <c r="AW59" s="253"/>
      <c r="AX59" s="293"/>
      <c r="AY59" s="253"/>
      <c r="AZ59" s="256"/>
      <c r="BA59" s="267"/>
      <c r="BB59" s="268"/>
      <c r="BC59" s="269"/>
      <c r="BD59" s="269"/>
      <c r="BE59" s="269"/>
      <c r="BF59" s="269"/>
      <c r="BG59" s="268"/>
      <c r="BH59" s="268"/>
      <c r="BI59" s="268"/>
      <c r="BJ59" s="269"/>
      <c r="BK59" s="269"/>
      <c r="BL59" s="272"/>
      <c r="BM59" s="273"/>
      <c r="BN59" s="770"/>
      <c r="BO59" s="275"/>
      <c r="BP59" s="275"/>
      <c r="BQ59" s="276">
        <v>134.6</v>
      </c>
      <c r="BR59" s="276"/>
      <c r="BS59" s="276"/>
      <c r="BT59" s="276"/>
      <c r="BU59" s="276"/>
      <c r="BV59" s="276"/>
      <c r="BW59" s="276"/>
      <c r="BX59" s="276"/>
      <c r="BY59" s="276"/>
      <c r="BZ59" s="345"/>
      <c r="CA59" s="290"/>
      <c r="CB59" s="46"/>
      <c r="CC59" s="47"/>
      <c r="CD59" s="47"/>
      <c r="CE59" s="46"/>
      <c r="CF59" s="46"/>
      <c r="CG59" s="46"/>
      <c r="CH59" s="46"/>
      <c r="CI59" s="46"/>
      <c r="CJ59" s="46"/>
      <c r="CK59" s="46"/>
      <c r="CL59" s="46"/>
      <c r="CM59" s="57"/>
      <c r="CN59" s="771"/>
      <c r="CO59" s="772"/>
      <c r="CP59" s="773"/>
      <c r="CQ59" s="772"/>
      <c r="CR59" s="772"/>
      <c r="CS59" s="772"/>
      <c r="CT59" s="772"/>
      <c r="CU59" s="774"/>
      <c r="CV59" s="774"/>
      <c r="CW59" s="774"/>
      <c r="CX59" s="780"/>
      <c r="CY59" s="782"/>
      <c r="CZ59" s="278"/>
      <c r="DA59" s="319"/>
      <c r="DB59" s="263"/>
      <c r="DC59" s="320"/>
      <c r="DD59" s="281"/>
      <c r="DE59" s="264"/>
      <c r="DF59" s="266"/>
      <c r="DG59" s="265"/>
      <c r="DH59" s="318"/>
      <c r="DI59" s="321"/>
      <c r="DJ59" s="321"/>
      <c r="DK59" s="264"/>
      <c r="DL59" s="58"/>
      <c r="DM59" s="44"/>
      <c r="DN59" s="45"/>
      <c r="DO59" s="46"/>
      <c r="DP59" s="46"/>
      <c r="DQ59" s="47"/>
      <c r="DR59" s="46"/>
      <c r="DS59" s="45"/>
      <c r="DT59" s="45"/>
      <c r="DU59" s="46"/>
      <c r="DV59" s="47"/>
      <c r="DW59" s="47"/>
      <c r="DX59" s="48"/>
      <c r="DY59" s="57"/>
      <c r="DZ59" s="40">
        <f t="shared" si="4"/>
        <v>134.6</v>
      </c>
      <c r="EA59" s="51">
        <v>150</v>
      </c>
      <c r="EB59" s="42">
        <f t="shared" si="5"/>
        <v>20.190000000000001</v>
      </c>
      <c r="EC59" s="186"/>
      <c r="ED59" s="186"/>
      <c r="EE59" s="244"/>
      <c r="EF59" s="88"/>
      <c r="EG59" s="89"/>
      <c r="EH59" s="246"/>
    </row>
    <row r="60" spans="2:138" ht="18" customHeight="1" x14ac:dyDescent="0.25">
      <c r="B60" s="43" t="s">
        <v>76</v>
      </c>
      <c r="C60" s="435"/>
      <c r="D60" s="248"/>
      <c r="E60" s="248"/>
      <c r="F60" s="248">
        <v>110</v>
      </c>
      <c r="G60" s="249"/>
      <c r="H60" s="249"/>
      <c r="I60" s="248"/>
      <c r="J60" s="248"/>
      <c r="K60" s="248"/>
      <c r="L60" s="248"/>
      <c r="M60" s="249"/>
      <c r="N60" s="250"/>
      <c r="O60" s="251"/>
      <c r="P60" s="262"/>
      <c r="Q60" s="263"/>
      <c r="R60" s="263"/>
      <c r="S60" s="264"/>
      <c r="T60" s="264"/>
      <c r="U60" s="264"/>
      <c r="V60" s="265"/>
      <c r="W60" s="266">
        <v>41</v>
      </c>
      <c r="X60" s="264"/>
      <c r="Y60" s="264"/>
      <c r="Z60" s="264"/>
      <c r="AA60" s="58"/>
      <c r="AB60" s="284"/>
      <c r="AC60" s="285"/>
      <c r="AD60" s="286"/>
      <c r="AE60" s="285">
        <v>114</v>
      </c>
      <c r="AF60" s="286"/>
      <c r="AG60" s="287"/>
      <c r="AH60" s="287"/>
      <c r="AI60" s="285"/>
      <c r="AJ60" s="285"/>
      <c r="AK60" s="286"/>
      <c r="AL60" s="287"/>
      <c r="AM60" s="289"/>
      <c r="AN60" s="373"/>
      <c r="AO60" s="253"/>
      <c r="AP60" s="255"/>
      <c r="AQ60" s="253"/>
      <c r="AR60" s="253">
        <v>12</v>
      </c>
      <c r="AS60" s="253"/>
      <c r="AT60" s="255"/>
      <c r="AU60" s="253"/>
      <c r="AV60" s="253"/>
      <c r="AW60" s="253"/>
      <c r="AX60" s="253"/>
      <c r="AY60" s="253"/>
      <c r="AZ60" s="256"/>
      <c r="BA60" s="267"/>
      <c r="BB60" s="268"/>
      <c r="BC60" s="269"/>
      <c r="BD60" s="269">
        <v>114</v>
      </c>
      <c r="BE60" s="269"/>
      <c r="BF60" s="269"/>
      <c r="BG60" s="268"/>
      <c r="BH60" s="268"/>
      <c r="BI60" s="268"/>
      <c r="BJ60" s="269"/>
      <c r="BK60" s="269"/>
      <c r="BL60" s="272"/>
      <c r="BM60" s="273"/>
      <c r="BN60" s="770"/>
      <c r="BO60" s="275"/>
      <c r="BP60" s="275"/>
      <c r="BQ60" s="276"/>
      <c r="BR60" s="276"/>
      <c r="BS60" s="276"/>
      <c r="BT60" s="276"/>
      <c r="BU60" s="276"/>
      <c r="BV60" s="276"/>
      <c r="BW60" s="276"/>
      <c r="BX60" s="276"/>
      <c r="BY60" s="276"/>
      <c r="BZ60" s="345"/>
      <c r="CA60" s="290"/>
      <c r="CB60" s="46"/>
      <c r="CC60" s="47"/>
      <c r="CD60" s="47"/>
      <c r="CE60" s="46"/>
      <c r="CF60" s="46"/>
      <c r="CG60" s="46"/>
      <c r="CH60" s="46"/>
      <c r="CI60" s="46">
        <v>41.2</v>
      </c>
      <c r="CJ60" s="46"/>
      <c r="CK60" s="46"/>
      <c r="CL60" s="46"/>
      <c r="CM60" s="57"/>
      <c r="CN60" s="771"/>
      <c r="CO60" s="772"/>
      <c r="CP60" s="773"/>
      <c r="CQ60" s="772">
        <v>110</v>
      </c>
      <c r="CR60" s="772"/>
      <c r="CS60" s="772"/>
      <c r="CT60" s="772"/>
      <c r="CU60" s="774"/>
      <c r="CV60" s="774"/>
      <c r="CW60" s="774"/>
      <c r="CX60" s="772"/>
      <c r="CY60" s="782"/>
      <c r="CZ60" s="278"/>
      <c r="DA60" s="279"/>
      <c r="DB60" s="263"/>
      <c r="DC60" s="280"/>
      <c r="DD60" s="281"/>
      <c r="DE60" s="264"/>
      <c r="DF60" s="266"/>
      <c r="DG60" s="265"/>
      <c r="DH60" s="265"/>
      <c r="DI60" s="283"/>
      <c r="DJ60" s="283"/>
      <c r="DK60" s="264"/>
      <c r="DL60" s="58"/>
      <c r="DM60" s="44"/>
      <c r="DN60" s="45"/>
      <c r="DO60" s="46"/>
      <c r="DP60" s="46"/>
      <c r="DQ60" s="47"/>
      <c r="DR60" s="46"/>
      <c r="DS60" s="45"/>
      <c r="DT60" s="45"/>
      <c r="DU60" s="46"/>
      <c r="DV60" s="47"/>
      <c r="DW60" s="47"/>
      <c r="DX60" s="48"/>
      <c r="DY60" s="57"/>
      <c r="DZ60" s="40">
        <f t="shared" si="4"/>
        <v>542.20000000000005</v>
      </c>
      <c r="EA60" s="51">
        <v>70</v>
      </c>
      <c r="EB60" s="42">
        <f t="shared" si="5"/>
        <v>37.954000000000001</v>
      </c>
      <c r="EC60" s="186"/>
      <c r="ED60" s="186"/>
      <c r="EE60" s="244"/>
      <c r="EF60" s="88"/>
      <c r="EG60" s="89"/>
      <c r="EH60" s="246"/>
    </row>
    <row r="61" spans="2:138" ht="18.399999999999999" customHeight="1" x14ac:dyDescent="0.25">
      <c r="B61" s="43" t="s">
        <v>77</v>
      </c>
      <c r="C61" s="435"/>
      <c r="D61" s="248"/>
      <c r="E61" s="248"/>
      <c r="F61" s="248"/>
      <c r="G61" s="249"/>
      <c r="H61" s="249"/>
      <c r="I61" s="248"/>
      <c r="J61" s="248"/>
      <c r="K61" s="248"/>
      <c r="L61" s="248"/>
      <c r="M61" s="249"/>
      <c r="N61" s="250"/>
      <c r="O61" s="251"/>
      <c r="P61" s="262"/>
      <c r="Q61" s="263"/>
      <c r="R61" s="263"/>
      <c r="S61" s="264"/>
      <c r="T61" s="264"/>
      <c r="U61" s="264"/>
      <c r="V61" s="300"/>
      <c r="W61" s="266"/>
      <c r="X61" s="264"/>
      <c r="Y61" s="264"/>
      <c r="Z61" s="264"/>
      <c r="AA61" s="58"/>
      <c r="AB61" s="284"/>
      <c r="AC61" s="285"/>
      <c r="AD61" s="286"/>
      <c r="AE61" s="285"/>
      <c r="AF61" s="286"/>
      <c r="AG61" s="287"/>
      <c r="AH61" s="287"/>
      <c r="AI61" s="285"/>
      <c r="AJ61" s="336"/>
      <c r="AK61" s="286"/>
      <c r="AL61" s="287"/>
      <c r="AM61" s="289"/>
      <c r="AN61" s="373"/>
      <c r="AO61" s="253"/>
      <c r="AP61" s="255"/>
      <c r="AQ61" s="253"/>
      <c r="AR61" s="253"/>
      <c r="AS61" s="253"/>
      <c r="AT61" s="255"/>
      <c r="AU61" s="253"/>
      <c r="AV61" s="253"/>
      <c r="AW61" s="253"/>
      <c r="AX61" s="305">
        <v>18</v>
      </c>
      <c r="AY61" s="253"/>
      <c r="AZ61" s="256"/>
      <c r="BA61" s="267"/>
      <c r="BB61" s="268"/>
      <c r="BC61" s="269"/>
      <c r="BD61" s="269"/>
      <c r="BE61" s="269"/>
      <c r="BF61" s="269"/>
      <c r="BG61" s="268"/>
      <c r="BH61" s="268"/>
      <c r="BI61" s="268"/>
      <c r="BJ61" s="269"/>
      <c r="BK61" s="269"/>
      <c r="BL61" s="272"/>
      <c r="BM61" s="273"/>
      <c r="BN61" s="770"/>
      <c r="BO61" s="275"/>
      <c r="BP61" s="275"/>
      <c r="BQ61" s="276"/>
      <c r="BR61" s="276"/>
      <c r="BS61" s="276"/>
      <c r="BT61" s="276"/>
      <c r="BU61" s="276"/>
      <c r="BV61" s="276"/>
      <c r="BW61" s="276"/>
      <c r="BX61" s="276"/>
      <c r="BY61" s="276"/>
      <c r="BZ61" s="345"/>
      <c r="CA61" s="290"/>
      <c r="CB61" s="46"/>
      <c r="CC61" s="47"/>
      <c r="CD61" s="47"/>
      <c r="CE61" s="46"/>
      <c r="CF61" s="46"/>
      <c r="CG61" s="46"/>
      <c r="CH61" s="46"/>
      <c r="CI61" s="46"/>
      <c r="CJ61" s="46"/>
      <c r="CK61" s="46"/>
      <c r="CL61" s="46"/>
      <c r="CM61" s="57"/>
      <c r="CN61" s="771"/>
      <c r="CO61" s="772"/>
      <c r="CP61" s="773"/>
      <c r="CQ61" s="772"/>
      <c r="CR61" s="772"/>
      <c r="CS61" s="772"/>
      <c r="CT61" s="772"/>
      <c r="CU61" s="774"/>
      <c r="CV61" s="774"/>
      <c r="CW61" s="774"/>
      <c r="CX61" s="772"/>
      <c r="CY61" s="782"/>
      <c r="CZ61" s="278"/>
      <c r="DA61" s="301"/>
      <c r="DB61" s="263"/>
      <c r="DC61" s="302"/>
      <c r="DD61" s="281"/>
      <c r="DE61" s="264"/>
      <c r="DF61" s="266"/>
      <c r="DG61" s="265"/>
      <c r="DH61" s="300">
        <v>7</v>
      </c>
      <c r="DI61" s="303"/>
      <c r="DJ61" s="303"/>
      <c r="DK61" s="264"/>
      <c r="DL61" s="58"/>
      <c r="DM61" s="44"/>
      <c r="DN61" s="45"/>
      <c r="DO61" s="46"/>
      <c r="DP61" s="46"/>
      <c r="DQ61" s="47"/>
      <c r="DR61" s="46"/>
      <c r="DS61" s="45"/>
      <c r="DT61" s="45"/>
      <c r="DU61" s="46"/>
      <c r="DV61" s="47"/>
      <c r="DW61" s="47"/>
      <c r="DX61" s="48"/>
      <c r="DY61" s="57"/>
      <c r="DZ61" s="40">
        <f t="shared" si="4"/>
        <v>25</v>
      </c>
      <c r="EA61" s="51">
        <v>300</v>
      </c>
      <c r="EB61" s="42">
        <f t="shared" si="5"/>
        <v>7.5</v>
      </c>
      <c r="EC61" s="186"/>
      <c r="ED61" s="186"/>
      <c r="EE61" s="244"/>
      <c r="EF61" s="88"/>
      <c r="EG61" s="89"/>
      <c r="EH61" s="246"/>
    </row>
    <row r="62" spans="2:138" ht="18.399999999999999" customHeight="1" x14ac:dyDescent="0.25">
      <c r="B62" s="43" t="s">
        <v>78</v>
      </c>
      <c r="C62" s="247"/>
      <c r="D62" s="248"/>
      <c r="E62" s="248"/>
      <c r="F62" s="248"/>
      <c r="G62" s="249"/>
      <c r="H62" s="249"/>
      <c r="I62" s="248"/>
      <c r="J62" s="249"/>
      <c r="K62" s="248"/>
      <c r="L62" s="248"/>
      <c r="M62" s="249">
        <v>0.18</v>
      </c>
      <c r="N62" s="250"/>
      <c r="O62" s="251"/>
      <c r="P62" s="262"/>
      <c r="Q62" s="263"/>
      <c r="R62" s="263"/>
      <c r="S62" s="264"/>
      <c r="T62" s="264"/>
      <c r="U62" s="264"/>
      <c r="V62" s="318"/>
      <c r="W62" s="266">
        <v>0.18</v>
      </c>
      <c r="X62" s="264"/>
      <c r="Y62" s="264"/>
      <c r="Z62" s="264"/>
      <c r="AA62" s="58"/>
      <c r="AB62" s="284"/>
      <c r="AC62" s="285"/>
      <c r="AD62" s="286"/>
      <c r="AE62" s="285"/>
      <c r="AF62" s="285"/>
      <c r="AG62" s="287"/>
      <c r="AH62" s="287"/>
      <c r="AI62" s="285"/>
      <c r="AJ62" s="285"/>
      <c r="AK62" s="286"/>
      <c r="AL62" s="287"/>
      <c r="AM62" s="289"/>
      <c r="AN62" s="373"/>
      <c r="AO62" s="253"/>
      <c r="AP62" s="255"/>
      <c r="AQ62" s="253"/>
      <c r="AR62" s="253"/>
      <c r="AS62" s="253"/>
      <c r="AT62" s="255"/>
      <c r="AU62" s="253"/>
      <c r="AV62" s="253"/>
      <c r="AW62" s="253"/>
      <c r="AX62" s="253"/>
      <c r="AY62" s="253"/>
      <c r="AZ62" s="256"/>
      <c r="BA62" s="267"/>
      <c r="BB62" s="268"/>
      <c r="BC62" s="269"/>
      <c r="BD62" s="269"/>
      <c r="BE62" s="269"/>
      <c r="BF62" s="269"/>
      <c r="BG62" s="269"/>
      <c r="BH62" s="269"/>
      <c r="BI62" s="268">
        <v>0.27</v>
      </c>
      <c r="BJ62" s="269"/>
      <c r="BK62" s="269"/>
      <c r="BL62" s="272"/>
      <c r="BM62" s="273"/>
      <c r="BN62" s="770"/>
      <c r="BO62" s="275"/>
      <c r="BP62" s="275"/>
      <c r="BQ62" s="276"/>
      <c r="BR62" s="276"/>
      <c r="BS62" s="276"/>
      <c r="BT62" s="276"/>
      <c r="BU62" s="276"/>
      <c r="BV62" s="276">
        <v>0.18</v>
      </c>
      <c r="BW62" s="276"/>
      <c r="BX62" s="276"/>
      <c r="BY62" s="276"/>
      <c r="BZ62" s="345"/>
      <c r="CA62" s="290"/>
      <c r="CB62" s="46"/>
      <c r="CC62" s="47"/>
      <c r="CD62" s="47"/>
      <c r="CE62" s="46"/>
      <c r="CF62" s="46"/>
      <c r="CG62" s="46"/>
      <c r="CH62" s="46"/>
      <c r="CI62" s="46">
        <v>0.18</v>
      </c>
      <c r="CJ62" s="46"/>
      <c r="CK62" s="46"/>
      <c r="CL62" s="46"/>
      <c r="CM62" s="57"/>
      <c r="CN62" s="771"/>
      <c r="CO62" s="772"/>
      <c r="CP62" s="773"/>
      <c r="CQ62" s="772"/>
      <c r="CR62" s="772"/>
      <c r="CS62" s="772"/>
      <c r="CT62" s="772"/>
      <c r="CU62" s="774"/>
      <c r="CV62" s="774"/>
      <c r="CW62" s="774"/>
      <c r="CX62" s="772"/>
      <c r="CY62" s="782"/>
      <c r="CZ62" s="278"/>
      <c r="DA62" s="319"/>
      <c r="DB62" s="263"/>
      <c r="DC62" s="320"/>
      <c r="DD62" s="281"/>
      <c r="DE62" s="264"/>
      <c r="DF62" s="265"/>
      <c r="DG62" s="265"/>
      <c r="DH62" s="318">
        <v>0.27</v>
      </c>
      <c r="DI62" s="321"/>
      <c r="DJ62" s="321"/>
      <c r="DK62" s="264"/>
      <c r="DL62" s="58"/>
      <c r="DM62" s="44"/>
      <c r="DN62" s="45"/>
      <c r="DO62" s="46"/>
      <c r="DP62" s="46"/>
      <c r="DQ62" s="46"/>
      <c r="DR62" s="46"/>
      <c r="DS62" s="45"/>
      <c r="DT62" s="45"/>
      <c r="DU62" s="46"/>
      <c r="DV62" s="47"/>
      <c r="DW62" s="47"/>
      <c r="DX62" s="48"/>
      <c r="DY62" s="57"/>
      <c r="DZ62" s="40">
        <f t="shared" si="4"/>
        <v>1.26</v>
      </c>
      <c r="EA62" s="51">
        <v>275</v>
      </c>
      <c r="EB62" s="42">
        <f t="shared" si="5"/>
        <v>0.34649999999999997</v>
      </c>
      <c r="EC62" s="186"/>
      <c r="ED62" s="186"/>
      <c r="EE62" s="244"/>
      <c r="EF62" s="88"/>
      <c r="EG62" s="245"/>
      <c r="EH62" s="246"/>
    </row>
    <row r="63" spans="2:138" ht="18.399999999999999" customHeight="1" x14ac:dyDescent="0.25">
      <c r="B63" s="43" t="s">
        <v>79</v>
      </c>
      <c r="C63" s="247"/>
      <c r="D63" s="248"/>
      <c r="E63" s="248"/>
      <c r="F63" s="248"/>
      <c r="G63" s="249"/>
      <c r="H63" s="249"/>
      <c r="I63" s="248"/>
      <c r="J63" s="249"/>
      <c r="K63" s="248"/>
      <c r="L63" s="248"/>
      <c r="M63" s="249"/>
      <c r="N63" s="250"/>
      <c r="O63" s="251"/>
      <c r="P63" s="262"/>
      <c r="Q63" s="263"/>
      <c r="R63" s="263"/>
      <c r="S63" s="264"/>
      <c r="T63" s="264"/>
      <c r="U63" s="264"/>
      <c r="V63" s="265"/>
      <c r="W63" s="266"/>
      <c r="X63" s="264"/>
      <c r="Y63" s="264"/>
      <c r="Z63" s="264"/>
      <c r="AA63" s="58"/>
      <c r="AB63" s="284"/>
      <c r="AC63" s="285"/>
      <c r="AD63" s="286"/>
      <c r="AE63" s="285"/>
      <c r="AF63" s="285"/>
      <c r="AG63" s="287"/>
      <c r="AH63" s="287"/>
      <c r="AI63" s="285"/>
      <c r="AJ63" s="336"/>
      <c r="AK63" s="286"/>
      <c r="AL63" s="287"/>
      <c r="AM63" s="289"/>
      <c r="AN63" s="373"/>
      <c r="AO63" s="253"/>
      <c r="AP63" s="255"/>
      <c r="AQ63" s="253"/>
      <c r="AR63" s="253"/>
      <c r="AS63" s="253"/>
      <c r="AT63" s="255"/>
      <c r="AU63" s="253"/>
      <c r="AV63" s="253"/>
      <c r="AW63" s="253"/>
      <c r="AX63" s="305"/>
      <c r="AY63" s="253"/>
      <c r="AZ63" s="256"/>
      <c r="BA63" s="267"/>
      <c r="BB63" s="268"/>
      <c r="BC63" s="269"/>
      <c r="BD63" s="269"/>
      <c r="BE63" s="269"/>
      <c r="BF63" s="269"/>
      <c r="BG63" s="269"/>
      <c r="BH63" s="269"/>
      <c r="BI63" s="268"/>
      <c r="BJ63" s="269"/>
      <c r="BK63" s="269"/>
      <c r="BL63" s="272"/>
      <c r="BM63" s="273"/>
      <c r="BN63" s="770"/>
      <c r="BO63" s="275"/>
      <c r="BP63" s="275"/>
      <c r="BQ63" s="276"/>
      <c r="BR63" s="276"/>
      <c r="BS63" s="276"/>
      <c r="BT63" s="276"/>
      <c r="BU63" s="276"/>
      <c r="BV63" s="276"/>
      <c r="BW63" s="276"/>
      <c r="BX63" s="276"/>
      <c r="BY63" s="276"/>
      <c r="BZ63" s="345"/>
      <c r="CA63" s="290"/>
      <c r="CB63" s="46"/>
      <c r="CC63" s="47"/>
      <c r="CD63" s="47"/>
      <c r="CE63" s="46">
        <v>75</v>
      </c>
      <c r="CF63" s="46"/>
      <c r="CG63" s="46"/>
      <c r="CH63" s="46"/>
      <c r="CI63" s="46"/>
      <c r="CJ63" s="46"/>
      <c r="CK63" s="46"/>
      <c r="CL63" s="46"/>
      <c r="CM63" s="57"/>
      <c r="CN63" s="771"/>
      <c r="CO63" s="772"/>
      <c r="CP63" s="773"/>
      <c r="CQ63" s="772"/>
      <c r="CR63" s="772"/>
      <c r="CS63" s="772"/>
      <c r="CT63" s="772"/>
      <c r="CU63" s="774"/>
      <c r="CV63" s="774"/>
      <c r="CW63" s="774"/>
      <c r="CX63" s="772"/>
      <c r="CY63" s="782"/>
      <c r="CZ63" s="278"/>
      <c r="DA63" s="279"/>
      <c r="DB63" s="263"/>
      <c r="DC63" s="280"/>
      <c r="DD63" s="281"/>
      <c r="DE63" s="264"/>
      <c r="DF63" s="265"/>
      <c r="DG63" s="265"/>
      <c r="DH63" s="265"/>
      <c r="DI63" s="283"/>
      <c r="DJ63" s="283"/>
      <c r="DK63" s="264"/>
      <c r="DL63" s="58"/>
      <c r="DM63" s="44"/>
      <c r="DN63" s="45"/>
      <c r="DO63" s="46"/>
      <c r="DP63" s="46"/>
      <c r="DQ63" s="46"/>
      <c r="DR63" s="46"/>
      <c r="DS63" s="45"/>
      <c r="DT63" s="45"/>
      <c r="DU63" s="46"/>
      <c r="DV63" s="47"/>
      <c r="DW63" s="47"/>
      <c r="DX63" s="48"/>
      <c r="DY63" s="57"/>
      <c r="DZ63" s="40">
        <f t="shared" si="4"/>
        <v>75</v>
      </c>
      <c r="EA63" s="51">
        <v>110</v>
      </c>
      <c r="EB63" s="42">
        <f t="shared" si="5"/>
        <v>8.25</v>
      </c>
      <c r="EC63" s="186">
        <v>50</v>
      </c>
      <c r="ED63" s="186">
        <v>0</v>
      </c>
      <c r="EE63" s="244">
        <f>ED63/EC63%</f>
        <v>0</v>
      </c>
      <c r="EF63" s="88"/>
      <c r="EG63" s="245"/>
      <c r="EH63" s="246"/>
    </row>
    <row r="64" spans="2:138" ht="18.399999999999999" customHeight="1" x14ac:dyDescent="0.25">
      <c r="B64" s="43" t="s">
        <v>80</v>
      </c>
      <c r="C64" s="247"/>
      <c r="D64" s="248"/>
      <c r="E64" s="248"/>
      <c r="F64" s="248"/>
      <c r="G64" s="248"/>
      <c r="H64" s="249"/>
      <c r="I64" s="248"/>
      <c r="J64" s="248"/>
      <c r="K64" s="248"/>
      <c r="L64" s="248"/>
      <c r="M64" s="249"/>
      <c r="N64" s="250"/>
      <c r="O64" s="251"/>
      <c r="P64" s="262"/>
      <c r="Q64" s="263"/>
      <c r="R64" s="263"/>
      <c r="S64" s="263"/>
      <c r="T64" s="264"/>
      <c r="U64" s="264"/>
      <c r="V64" s="294"/>
      <c r="W64" s="266"/>
      <c r="X64" s="264"/>
      <c r="Y64" s="264"/>
      <c r="Z64" s="264"/>
      <c r="AA64" s="58"/>
      <c r="AB64" s="284"/>
      <c r="AC64" s="285"/>
      <c r="AD64" s="286"/>
      <c r="AE64" s="285"/>
      <c r="AF64" s="285"/>
      <c r="AG64" s="287"/>
      <c r="AH64" s="287"/>
      <c r="AI64" s="285"/>
      <c r="AJ64" s="285"/>
      <c r="AK64" s="286"/>
      <c r="AL64" s="287"/>
      <c r="AM64" s="289"/>
      <c r="AN64" s="373"/>
      <c r="AO64" s="253"/>
      <c r="AP64" s="255"/>
      <c r="AQ64" s="253"/>
      <c r="AR64" s="255"/>
      <c r="AS64" s="253"/>
      <c r="AT64" s="255"/>
      <c r="AU64" s="255"/>
      <c r="AV64" s="253"/>
      <c r="AW64" s="253"/>
      <c r="AX64" s="253"/>
      <c r="AY64" s="253"/>
      <c r="AZ64" s="256"/>
      <c r="BA64" s="267"/>
      <c r="BB64" s="268"/>
      <c r="BC64" s="269"/>
      <c r="BD64" s="269"/>
      <c r="BE64" s="269"/>
      <c r="BF64" s="268"/>
      <c r="BG64" s="268"/>
      <c r="BH64" s="268"/>
      <c r="BI64" s="268"/>
      <c r="BJ64" s="269"/>
      <c r="BK64" s="269"/>
      <c r="BL64" s="272"/>
      <c r="BM64" s="273"/>
      <c r="BN64" s="770"/>
      <c r="BO64" s="275"/>
      <c r="BP64" s="275"/>
      <c r="BQ64" s="276"/>
      <c r="BR64" s="276"/>
      <c r="BS64" s="276"/>
      <c r="BT64" s="276"/>
      <c r="BU64" s="276"/>
      <c r="BV64" s="276"/>
      <c r="BW64" s="276"/>
      <c r="BX64" s="276"/>
      <c r="BY64" s="276"/>
      <c r="BZ64" s="345"/>
      <c r="CA64" s="290"/>
      <c r="CB64" s="46"/>
      <c r="CC64" s="47"/>
      <c r="CD64" s="47"/>
      <c r="CE64" s="45"/>
      <c r="CF64" s="46"/>
      <c r="CG64" s="45"/>
      <c r="CH64" s="46"/>
      <c r="CI64" s="46"/>
      <c r="CJ64" s="46"/>
      <c r="CK64" s="46"/>
      <c r="CL64" s="46"/>
      <c r="CM64" s="57"/>
      <c r="CN64" s="771"/>
      <c r="CO64" s="772"/>
      <c r="CP64" s="773"/>
      <c r="CQ64" s="772"/>
      <c r="CR64" s="774"/>
      <c r="CS64" s="772"/>
      <c r="CT64" s="772"/>
      <c r="CU64" s="774"/>
      <c r="CV64" s="774"/>
      <c r="CW64" s="774"/>
      <c r="CX64" s="772"/>
      <c r="CY64" s="782"/>
      <c r="CZ64" s="278"/>
      <c r="DA64" s="296"/>
      <c r="DB64" s="263"/>
      <c r="DC64" s="297"/>
      <c r="DD64" s="282"/>
      <c r="DE64" s="263"/>
      <c r="DF64" s="266"/>
      <c r="DG64" s="280"/>
      <c r="DH64" s="294"/>
      <c r="DI64" s="298"/>
      <c r="DJ64" s="298"/>
      <c r="DK64" s="264"/>
      <c r="DL64" s="58"/>
      <c r="DM64" s="44"/>
      <c r="DN64" s="45"/>
      <c r="DO64" s="46"/>
      <c r="DP64" s="46"/>
      <c r="DQ64" s="46"/>
      <c r="DR64" s="45"/>
      <c r="DS64" s="45"/>
      <c r="DT64" s="45"/>
      <c r="DU64" s="48"/>
      <c r="DV64" s="47"/>
      <c r="DW64" s="47"/>
      <c r="DX64" s="48"/>
      <c r="DY64" s="57"/>
      <c r="DZ64" s="40">
        <f t="shared" si="4"/>
        <v>0</v>
      </c>
      <c r="EA64" s="51"/>
      <c r="EB64" s="66">
        <f t="shared" si="5"/>
        <v>0</v>
      </c>
      <c r="EC64" s="186"/>
      <c r="ED64" s="186"/>
      <c r="EE64" s="375"/>
      <c r="EF64" s="88"/>
      <c r="EG64" s="89"/>
      <c r="EH64" s="245">
        <f>SUM(EH5:EH63)</f>
        <v>945.29747500000008</v>
      </c>
    </row>
    <row r="65" spans="2:138" ht="18.399999999999999" customHeight="1" x14ac:dyDescent="0.25">
      <c r="B65" s="67" t="s">
        <v>81</v>
      </c>
      <c r="C65" s="376"/>
      <c r="D65" s="377"/>
      <c r="E65" s="377"/>
      <c r="F65" s="377"/>
      <c r="G65" s="377"/>
      <c r="H65" s="378"/>
      <c r="I65" s="377"/>
      <c r="J65" s="377"/>
      <c r="K65" s="377"/>
      <c r="L65" s="377"/>
      <c r="M65" s="378"/>
      <c r="N65" s="379"/>
      <c r="O65" s="380"/>
      <c r="P65" s="391"/>
      <c r="Q65" s="392"/>
      <c r="R65" s="392"/>
      <c r="S65" s="392"/>
      <c r="T65" s="393"/>
      <c r="U65" s="393"/>
      <c r="V65" s="394"/>
      <c r="W65" s="395"/>
      <c r="X65" s="393"/>
      <c r="Y65" s="393"/>
      <c r="Z65" s="393"/>
      <c r="AA65" s="74"/>
      <c r="AB65" s="413"/>
      <c r="AC65" s="414"/>
      <c r="AD65" s="415"/>
      <c r="AE65" s="414"/>
      <c r="AF65" s="414"/>
      <c r="AG65" s="416"/>
      <c r="AH65" s="416"/>
      <c r="AI65" s="414"/>
      <c r="AJ65" s="417"/>
      <c r="AK65" s="415"/>
      <c r="AL65" s="416"/>
      <c r="AM65" s="418"/>
      <c r="AN65" s="381"/>
      <c r="AO65" s="382"/>
      <c r="AP65" s="383"/>
      <c r="AQ65" s="382"/>
      <c r="AR65" s="383"/>
      <c r="AS65" s="382"/>
      <c r="AT65" s="383"/>
      <c r="AU65" s="383"/>
      <c r="AV65" s="382"/>
      <c r="AW65" s="382"/>
      <c r="AX65" s="384"/>
      <c r="AY65" s="382"/>
      <c r="AZ65" s="385"/>
      <c r="BA65" s="396"/>
      <c r="BB65" s="397"/>
      <c r="BC65" s="398"/>
      <c r="BD65" s="398"/>
      <c r="BE65" s="398"/>
      <c r="BF65" s="397"/>
      <c r="BG65" s="397"/>
      <c r="BH65" s="397"/>
      <c r="BI65" s="397"/>
      <c r="BJ65" s="398"/>
      <c r="BK65" s="398"/>
      <c r="BL65" s="401"/>
      <c r="BM65" s="402"/>
      <c r="BN65" s="784"/>
      <c r="BO65" s="404"/>
      <c r="BP65" s="404"/>
      <c r="BQ65" s="405"/>
      <c r="BR65" s="405"/>
      <c r="BS65" s="405"/>
      <c r="BT65" s="405"/>
      <c r="BU65" s="405"/>
      <c r="BV65" s="405"/>
      <c r="BW65" s="405"/>
      <c r="BX65" s="405"/>
      <c r="BY65" s="405"/>
      <c r="BZ65" s="406"/>
      <c r="CA65" s="419"/>
      <c r="CB65" s="70"/>
      <c r="CC65" s="72"/>
      <c r="CD65" s="72"/>
      <c r="CE65" s="69"/>
      <c r="CF65" s="70"/>
      <c r="CG65" s="69"/>
      <c r="CH65" s="70"/>
      <c r="CI65" s="70"/>
      <c r="CJ65" s="70"/>
      <c r="CK65" s="70"/>
      <c r="CL65" s="70"/>
      <c r="CM65" s="73"/>
      <c r="CN65" s="785"/>
      <c r="CO65" s="786"/>
      <c r="CP65" s="787"/>
      <c r="CQ65" s="786"/>
      <c r="CR65" s="788"/>
      <c r="CS65" s="786"/>
      <c r="CT65" s="786"/>
      <c r="CU65" s="788"/>
      <c r="CV65" s="788"/>
      <c r="CW65" s="788"/>
      <c r="CX65" s="786"/>
      <c r="CY65" s="789"/>
      <c r="CZ65" s="407"/>
      <c r="DA65" s="408"/>
      <c r="DB65" s="392"/>
      <c r="DC65" s="409"/>
      <c r="DD65" s="410"/>
      <c r="DE65" s="392"/>
      <c r="DF65" s="395"/>
      <c r="DG65" s="790"/>
      <c r="DH65" s="394"/>
      <c r="DI65" s="412"/>
      <c r="DJ65" s="412"/>
      <c r="DK65" s="393"/>
      <c r="DL65" s="74"/>
      <c r="DM65" s="68"/>
      <c r="DN65" s="69"/>
      <c r="DO65" s="70"/>
      <c r="DP65" s="70"/>
      <c r="DQ65" s="70"/>
      <c r="DR65" s="69"/>
      <c r="DS65" s="69"/>
      <c r="DT65" s="69"/>
      <c r="DU65" s="71"/>
      <c r="DV65" s="72"/>
      <c r="DW65" s="72"/>
      <c r="DX65" s="71"/>
      <c r="DY65" s="73"/>
      <c r="DZ65" s="40">
        <f t="shared" si="4"/>
        <v>0</v>
      </c>
      <c r="EA65" s="76"/>
      <c r="EB65" s="77">
        <f t="shared" si="5"/>
        <v>0</v>
      </c>
      <c r="EC65" s="420"/>
      <c r="ED65" s="420"/>
      <c r="EE65" s="421"/>
      <c r="EF65" s="88"/>
      <c r="EG65" s="89"/>
      <c r="EH65" s="89"/>
    </row>
    <row r="67" spans="2:138" x14ac:dyDescent="0.2">
      <c r="ED67" s="78">
        <f>SUM(EB5:EB65)</f>
        <v>1247.7183801999993</v>
      </c>
      <c r="EG67" s="422">
        <f>AVERAGE(EE5:EE8, EE10:EE11, EE14, EE16:EE20, EE24, EE29:EE34, EE37:EE39, EE41, EE43, EE46, EE53, EE55, EE58)</f>
        <v>82.979171536196006</v>
      </c>
    </row>
    <row r="69" spans="2:138" x14ac:dyDescent="0.2">
      <c r="EC69" s="423"/>
    </row>
    <row r="71" spans="2:138" x14ac:dyDescent="0.2">
      <c r="EB71" t="s">
        <v>82</v>
      </c>
    </row>
  </sheetData>
  <mergeCells count="10">
    <mergeCell ref="DZ2:EB2"/>
    <mergeCell ref="C2:O2"/>
    <mergeCell ref="CZ2:DL2"/>
    <mergeCell ref="CP2:CY2"/>
    <mergeCell ref="CA2:CM2"/>
    <mergeCell ref="BN2:BZ2"/>
    <mergeCell ref="BA2:BM2"/>
    <mergeCell ref="AN2:AZ2"/>
    <mergeCell ref="AB2:AM2"/>
    <mergeCell ref="P2:AA2"/>
  </mergeCells>
  <pageMargins left="0.30000001192092901" right="0.19999998807907099" top="0.5" bottom="0.25" header="0.259999990463257" footer="2.00000014156103E-2"/>
  <pageSetup paperSize="9" scale="50" orientation="portrait"/>
  <headerFooter>
    <oddHeader>&amp;C&amp;10&amp;"Arial,Regular"&amp;A&amp;12&amp;"-,Regular"</oddHeader>
    <oddFooter>&amp;C&amp;10&amp;"Arial,Regular"Страница &amp;P&amp;12&amp;"-,Regular"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Анализ к меню 3-7 лет (2)</vt:lpstr>
      <vt:lpstr>Анализ к меню 1-3 лет  (2)</vt:lpstr>
      <vt:lpstr>Анализ к меню 1-3 лет </vt:lpstr>
      <vt:lpstr>МЕНЮ (лето)  1,3 лет</vt:lpstr>
      <vt:lpstr>МЕНЮ (лето) 3-7 лет </vt:lpstr>
      <vt:lpstr>Анализ к меню 3-7 лет</vt:lpstr>
      <vt:lpstr>Лист1</vt:lpstr>
      <vt:lpstr>'МЕНЮ (лето)  1,3 лет'!Excel_BuiltIn_Print_Area</vt:lpstr>
      <vt:lpstr>'МЕНЮ (лето) 3-7 лет '!Excel_BuiltIn_Print_Area</vt:lpstr>
      <vt:lpstr>'МЕНЮ (лето)  1,3 лет'!Область_печати</vt:lpstr>
      <vt:lpstr>'МЕНЮ (лето) 3-7 лет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ДетСад</cp:lastModifiedBy>
  <dcterms:modified xsi:type="dcterms:W3CDTF">2024-10-09T10:29:26Z</dcterms:modified>
</cp:coreProperties>
</file>