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 1-4 классы" sheetId="1" state="visible" r:id="rId3"/>
  </sheets>
  <definedNames>
    <definedName function="false" hidden="false" localSheetId="0" name="_xlnm.Print_Area" vbProcedure="false">'меню 1-4 классы'!$A$1:$L$103</definedName>
    <definedName function="false" hidden="true" localSheetId="0" name="_xlnm._FilterDatabase" vbProcedure="false">'меню 1-4 классы'!$C$4:$C$111</definedName>
    <definedName function="false" hidden="false" localSheetId="0" name="_Hlk57507523" vbProcedure="false">'меню 1-4 классы'!$B$4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<sst xmlns="http://schemas.openxmlformats.org/spreadsheetml/2006/main" count="254" uniqueCount="81">
  <si>
    <t xml:space="preserve">                    Основное меню   для детей  1-4 классов  </t>
  </si>
  <si>
    <t xml:space="preserve">День 1</t>
  </si>
  <si>
    <t xml:space="preserve">№, рецептура</t>
  </si>
  <si>
    <t xml:space="preserve">Наименование блюда</t>
  </si>
  <si>
    <t xml:space="preserve">Масса порций, г.</t>
  </si>
  <si>
    <t xml:space="preserve">Пищевая ценность</t>
  </si>
  <si>
    <t xml:space="preserve">Вит. С, мг.</t>
  </si>
  <si>
    <t xml:space="preserve">Ca, мг.</t>
  </si>
  <si>
    <t xml:space="preserve">Mg, мг.</t>
  </si>
  <si>
    <t xml:space="preserve">Fе, мг.</t>
  </si>
  <si>
    <t xml:space="preserve">белки, г.</t>
  </si>
  <si>
    <t xml:space="preserve">жиры, г.</t>
  </si>
  <si>
    <t xml:space="preserve">углеводы, г.</t>
  </si>
  <si>
    <t xml:space="preserve">Энергетическая ценность, ккал.</t>
  </si>
  <si>
    <t xml:space="preserve">Завтрак </t>
  </si>
  <si>
    <t xml:space="preserve">224/2017</t>
  </si>
  <si>
    <t xml:space="preserve">Запеканка из творога с морковью со сметаной</t>
  </si>
  <si>
    <t xml:space="preserve">18/2016</t>
  </si>
  <si>
    <t xml:space="preserve">Хлеб пшеничный</t>
  </si>
  <si>
    <t xml:space="preserve">54-3гн/2022</t>
  </si>
  <si>
    <t xml:space="preserve">Чай с лимоном и сахаром</t>
  </si>
  <si>
    <t xml:space="preserve">403/2016</t>
  </si>
  <si>
    <t xml:space="preserve">Фрукт свежий (по сезону)</t>
  </si>
  <si>
    <t xml:space="preserve">Итого завтрак:</t>
  </si>
  <si>
    <t xml:space="preserve">День 2</t>
  </si>
  <si>
    <t xml:space="preserve">70/71/2015</t>
  </si>
  <si>
    <t xml:space="preserve">Овощи натуральные по сезону </t>
  </si>
  <si>
    <t xml:space="preserve">226/2016</t>
  </si>
  <si>
    <t xml:space="preserve">Макароны, запеченные с сыром</t>
  </si>
  <si>
    <t xml:space="preserve">379/2017</t>
  </si>
  <si>
    <t xml:space="preserve">Кофейный напиток </t>
  </si>
  <si>
    <t xml:space="preserve">День 3</t>
  </si>
  <si>
    <t xml:space="preserve">ТТК</t>
  </si>
  <si>
    <t xml:space="preserve">Голубцы ленивые с соусом </t>
  </si>
  <si>
    <t xml:space="preserve">643/2022</t>
  </si>
  <si>
    <t xml:space="preserve">Картофельное пюре</t>
  </si>
  <si>
    <t xml:space="preserve">19/2016</t>
  </si>
  <si>
    <t xml:space="preserve">Хлеб ржаной</t>
  </si>
  <si>
    <t xml:space="preserve">349/2017</t>
  </si>
  <si>
    <t xml:space="preserve">Компот из сухофруктов</t>
  </si>
  <si>
    <t xml:space="preserve">День 4</t>
  </si>
  <si>
    <t xml:space="preserve">238/2016</t>
  </si>
  <si>
    <t xml:space="preserve">Омлет паровой с мясом</t>
  </si>
  <si>
    <t xml:space="preserve">484/2016</t>
  </si>
  <si>
    <t xml:space="preserve">Сок фруктовый</t>
  </si>
  <si>
    <t xml:space="preserve">День 5</t>
  </si>
  <si>
    <t xml:space="preserve">182/2017</t>
  </si>
  <si>
    <t xml:space="preserve">Каша рисовая молочная жидкая</t>
  </si>
  <si>
    <t xml:space="preserve">13/2016</t>
  </si>
  <si>
    <t xml:space="preserve">Масло сливочное</t>
  </si>
  <si>
    <t xml:space="preserve">ПП</t>
  </si>
  <si>
    <t xml:space="preserve">Батон пшеничный</t>
  </si>
  <si>
    <t xml:space="preserve">420/2016</t>
  </si>
  <si>
    <t xml:space="preserve">Чай с сахаром</t>
  </si>
  <si>
    <t xml:space="preserve">День 6</t>
  </si>
  <si>
    <t xml:space="preserve">22/2016</t>
  </si>
  <si>
    <t xml:space="preserve">Горошек консервированный</t>
  </si>
  <si>
    <t xml:space="preserve">210/2016</t>
  </si>
  <si>
    <t xml:space="preserve">Омлет натуральный </t>
  </si>
  <si>
    <t xml:space="preserve">День 7</t>
  </si>
  <si>
    <t xml:space="preserve">404/2021</t>
  </si>
  <si>
    <t xml:space="preserve">Оладьи из печени с соусом сметанным 60/40</t>
  </si>
  <si>
    <t xml:space="preserve">День 8</t>
  </si>
  <si>
    <t xml:space="preserve">378/2022</t>
  </si>
  <si>
    <t xml:space="preserve">Плов из риса с курагой </t>
  </si>
  <si>
    <t xml:space="preserve">15/2017</t>
  </si>
  <si>
    <t xml:space="preserve">Сыр (порциями)</t>
  </si>
  <si>
    <t xml:space="preserve">462/2016</t>
  </si>
  <si>
    <t xml:space="preserve">Кисломолочный продукт</t>
  </si>
  <si>
    <t xml:space="preserve">День 9</t>
  </si>
  <si>
    <t xml:space="preserve">193/2016</t>
  </si>
  <si>
    <t xml:space="preserve">Каша жидкая молочная  геркулесовая</t>
  </si>
  <si>
    <t xml:space="preserve">415/2016</t>
  </si>
  <si>
    <t xml:space="preserve">Какао с молоком</t>
  </si>
  <si>
    <t xml:space="preserve">Кондитерское изделие (печенье)</t>
  </si>
  <si>
    <t xml:space="preserve">День 10</t>
  </si>
  <si>
    <t xml:space="preserve">234/2017</t>
  </si>
  <si>
    <t xml:space="preserve">Котлета (биточки) рыбные </t>
  </si>
  <si>
    <t xml:space="preserve">352/2011</t>
  </si>
  <si>
    <t xml:space="preserve">Кисель из яблок</t>
  </si>
  <si>
    <t xml:space="preserve">           * Овощи натуральные - допускается использование иных овещей ;     ** Фрукт свежий - допускается выдача иных фруктов;     *** Кисломолочный продукт - допускается использование иного кисломолоч. продукта 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</si>
</sst>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₽&quot;"/>
    <numFmt numFmtId="166" formatCode="0.00"/>
    <numFmt numFmtId="167" formatCode="@"/>
    <numFmt numFmtId="168" formatCode="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16"/>
      <color theme="1"/>
      <name val="Times New Roman"/>
      <family val="1"/>
      <charset val="204"/>
    </font>
    <font>
      <b val="true"/>
      <sz val="24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01" xfId="20"/>
    <cellStyle name="Обычный 2" xfId="21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2"/>
  <sheetViews>
    <sheetView showFormulas="false" showGridLines="true" showRowColHeaders="true" showZeros="true" rightToLeft="false" tabSelected="true" showOutlineSymbols="true" defaultGridColor="true" view="pageBreakPreview" topLeftCell="A79" colorId="64" zoomScale="78" zoomScaleNormal="78" zoomScalePageLayoutView="78" workbookViewId="0">
      <selection pane="topLeft" activeCell="K68" activeCellId="0" sqref="K68"/>
    </sheetView>
  </sheetViews>
  <sheetFormatPr defaultColWidth="9.1484375" defaultRowHeight="39.7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2" width="28.57"/>
    <col collapsed="false" customWidth="true" hidden="false" outlineLevel="0" max="3" min="3" style="3" width="63.57"/>
    <col collapsed="false" customWidth="true" hidden="false" outlineLevel="0" max="4" min="4" style="2" width="26.71"/>
    <col collapsed="false" customWidth="true" hidden="false" outlineLevel="0" max="5" min="5" style="2" width="20.71"/>
    <col collapsed="false" customWidth="true" hidden="false" outlineLevel="0" max="6" min="6" style="2" width="21.57"/>
    <col collapsed="false" customWidth="true" hidden="false" outlineLevel="0" max="7" min="7" style="2" width="20.85"/>
    <col collapsed="false" customWidth="true" hidden="false" outlineLevel="0" max="8" min="8" style="2" width="26.86"/>
    <col collapsed="false" customWidth="true" hidden="false" outlineLevel="0" max="9" min="9" style="2" width="19"/>
    <col collapsed="false" customWidth="true" hidden="false" outlineLevel="0" max="10" min="10" style="2" width="19.14"/>
    <col collapsed="false" customWidth="true" hidden="false" outlineLevel="0" max="11" min="11" style="4" width="19.42"/>
    <col collapsed="false" customWidth="true" hidden="false" outlineLevel="0" max="12" min="12" style="2" width="19.71"/>
    <col collapsed="false" customWidth="true" hidden="false" outlineLevel="0" max="13" min="13" style="1" width="8"/>
    <col collapsed="false" customWidth="false" hidden="false" outlineLevel="0" max="16384" min="14" style="1" width="9.14"/>
  </cols>
  <sheetData>
    <row r="1" customFormat="false" ht="32.25" hidden="false" customHeight="true" outlineLevel="0" collapsed="false"/>
    <row r="2" customFormat="false" ht="31.5" hidden="false" customHeight="true" outlineLevel="0" collapsed="false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28.5" hidden="false" customHeight="true" outlineLevel="0" collapsed="false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8"/>
    </row>
    <row r="4" customFormat="false" ht="21.75" hidden="false" customHeight="true" outlineLevel="0" collapsed="false">
      <c r="B4" s="9" t="s">
        <v>2</v>
      </c>
      <c r="C4" s="9" t="s">
        <v>3</v>
      </c>
      <c r="D4" s="9" t="s">
        <v>4</v>
      </c>
      <c r="E4" s="10" t="s">
        <v>5</v>
      </c>
      <c r="F4" s="10"/>
      <c r="G4" s="10"/>
      <c r="H4" s="10"/>
      <c r="I4" s="11" t="s">
        <v>6</v>
      </c>
      <c r="J4" s="12" t="s">
        <v>7</v>
      </c>
      <c r="K4" s="12" t="s">
        <v>8</v>
      </c>
      <c r="L4" s="12" t="s">
        <v>9</v>
      </c>
    </row>
    <row r="5" customFormat="false" ht="42" hidden="false" customHeight="true" outlineLevel="0" collapsed="false">
      <c r="B5" s="9"/>
      <c r="C5" s="9"/>
      <c r="D5" s="9"/>
      <c r="E5" s="13" t="s">
        <v>10</v>
      </c>
      <c r="F5" s="13" t="s">
        <v>11</v>
      </c>
      <c r="G5" s="13" t="s">
        <v>12</v>
      </c>
      <c r="H5" s="13" t="s">
        <v>13</v>
      </c>
      <c r="I5" s="11"/>
      <c r="J5" s="12"/>
      <c r="K5" s="12"/>
      <c r="L5" s="12"/>
    </row>
    <row r="6" customFormat="false" ht="27.75" hidden="false" customHeight="true" outlineLevel="0" collapsed="false">
      <c r="B6" s="14" t="s">
        <v>14</v>
      </c>
      <c r="C6" s="15"/>
      <c r="D6" s="16"/>
      <c r="E6" s="16"/>
      <c r="F6" s="16"/>
      <c r="G6" s="16"/>
      <c r="H6" s="16"/>
      <c r="I6" s="16"/>
      <c r="J6" s="16"/>
      <c r="K6" s="16"/>
      <c r="L6" s="17"/>
    </row>
    <row r="7" customFormat="false" ht="29.25" hidden="false" customHeight="true" outlineLevel="0" collapsed="false">
      <c r="B7" s="18" t="s">
        <v>15</v>
      </c>
      <c r="C7" s="19" t="s">
        <v>16</v>
      </c>
      <c r="D7" s="20" t="n">
        <v>170</v>
      </c>
      <c r="E7" s="21" t="n">
        <v>17.7</v>
      </c>
      <c r="F7" s="21" t="n">
        <v>16.78</v>
      </c>
      <c r="G7" s="21" t="n">
        <v>42</v>
      </c>
      <c r="H7" s="21" t="n">
        <v>444.43</v>
      </c>
      <c r="I7" s="22" t="n">
        <v>1.36</v>
      </c>
      <c r="J7" s="22" t="n">
        <v>291.57</v>
      </c>
      <c r="K7" s="22" t="n">
        <v>45.82</v>
      </c>
      <c r="L7" s="23" t="n">
        <v>1.14</v>
      </c>
    </row>
    <row r="8" customFormat="false" ht="27.75" hidden="false" customHeight="true" outlineLevel="0" collapsed="false">
      <c r="B8" s="18" t="s">
        <v>17</v>
      </c>
      <c r="C8" s="19" t="s">
        <v>18</v>
      </c>
      <c r="D8" s="20" t="n">
        <v>30</v>
      </c>
      <c r="E8" s="21" t="n">
        <v>2.28</v>
      </c>
      <c r="F8" s="21" t="n">
        <v>0.24</v>
      </c>
      <c r="G8" s="21" t="n">
        <v>14.76</v>
      </c>
      <c r="H8" s="21" t="n">
        <v>70.5</v>
      </c>
      <c r="I8" s="22" t="n">
        <v>0</v>
      </c>
      <c r="J8" s="22" t="n">
        <v>6.9</v>
      </c>
      <c r="K8" s="22" t="n">
        <v>9.9</v>
      </c>
      <c r="L8" s="23" t="n">
        <v>0.57</v>
      </c>
    </row>
    <row r="9" customFormat="false" ht="30" hidden="false" customHeight="true" outlineLevel="0" collapsed="false">
      <c r="B9" s="24" t="s">
        <v>19</v>
      </c>
      <c r="C9" s="25" t="s">
        <v>20</v>
      </c>
      <c r="D9" s="26" t="n">
        <v>200</v>
      </c>
      <c r="E9" s="22" t="n">
        <v>0.06</v>
      </c>
      <c r="F9" s="22" t="n">
        <v>0.01</v>
      </c>
      <c r="G9" s="22" t="n">
        <v>7.2</v>
      </c>
      <c r="H9" s="22" t="n">
        <v>30.31</v>
      </c>
      <c r="I9" s="22" t="n">
        <v>2.85</v>
      </c>
      <c r="J9" s="22" t="n">
        <v>5.49</v>
      </c>
      <c r="K9" s="27" t="n">
        <v>3.04</v>
      </c>
      <c r="L9" s="23" t="n">
        <v>0.47</v>
      </c>
    </row>
    <row r="10" customFormat="false" ht="28.5" hidden="false" customHeight="true" outlineLevel="0" collapsed="false">
      <c r="B10" s="24" t="s">
        <v>21</v>
      </c>
      <c r="C10" s="28" t="s">
        <v>22</v>
      </c>
      <c r="D10" s="20" t="n">
        <v>100</v>
      </c>
      <c r="E10" s="21" t="n">
        <v>0.4</v>
      </c>
      <c r="F10" s="21" t="n">
        <v>0.4</v>
      </c>
      <c r="G10" s="21" t="n">
        <v>9.8</v>
      </c>
      <c r="H10" s="21" t="n">
        <v>47</v>
      </c>
      <c r="I10" s="21" t="n">
        <v>10</v>
      </c>
      <c r="J10" s="21" t="n">
        <v>16</v>
      </c>
      <c r="K10" s="27" t="n">
        <v>9</v>
      </c>
      <c r="L10" s="23" t="n">
        <v>2.2</v>
      </c>
    </row>
    <row r="11" customFormat="false" ht="32.25" hidden="false" customHeight="true" outlineLevel="0" collapsed="false">
      <c r="B11" s="29"/>
      <c r="C11" s="30" t="s">
        <v>23</v>
      </c>
      <c r="D11" s="31" t="n">
        <f aca="false">SUM(D7:D10)</f>
        <v>500</v>
      </c>
      <c r="E11" s="32" t="n">
        <f aca="false">SUM(E7:E10)</f>
        <v>20.44</v>
      </c>
      <c r="F11" s="33" t="n">
        <f aca="false">SUM(F7:F10)</f>
        <v>17.43</v>
      </c>
      <c r="G11" s="33" t="n">
        <f aca="false">SUM(G7:G10)</f>
        <v>73.76</v>
      </c>
      <c r="H11" s="33" t="n">
        <f aca="false">SUM(H7:H10)</f>
        <v>592.24</v>
      </c>
      <c r="I11" s="33" t="n">
        <f aca="false">SUM(I7:I10)</f>
        <v>14.21</v>
      </c>
      <c r="J11" s="33" t="n">
        <f aca="false">SUM(J7:J10)</f>
        <v>319.96</v>
      </c>
      <c r="K11" s="33" t="n">
        <f aca="false">SUM(K7:K10)</f>
        <v>67.76</v>
      </c>
      <c r="L11" s="33" t="n">
        <f aca="false">SUM(L7:L10)</f>
        <v>4.38</v>
      </c>
    </row>
    <row r="12" customFormat="false" ht="30.75" hidden="false" customHeight="true" outlineLevel="0" collapsed="false">
      <c r="B12" s="34" t="s">
        <v>24</v>
      </c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customFormat="false" ht="27.75" hidden="false" customHeight="true" outlineLevel="0" collapsed="false">
      <c r="B13" s="37" t="s">
        <v>2</v>
      </c>
      <c r="C13" s="9" t="s">
        <v>3</v>
      </c>
      <c r="D13" s="9" t="s">
        <v>4</v>
      </c>
      <c r="E13" s="10" t="s">
        <v>5</v>
      </c>
      <c r="F13" s="10"/>
      <c r="G13" s="10"/>
      <c r="H13" s="10"/>
      <c r="I13" s="11" t="s">
        <v>6</v>
      </c>
      <c r="J13" s="12" t="s">
        <v>7</v>
      </c>
      <c r="K13" s="12" t="s">
        <v>8</v>
      </c>
      <c r="L13" s="12" t="s">
        <v>9</v>
      </c>
    </row>
    <row r="14" customFormat="false" ht="42.75" hidden="false" customHeight="true" outlineLevel="0" collapsed="false">
      <c r="B14" s="37"/>
      <c r="C14" s="9"/>
      <c r="D14" s="9"/>
      <c r="E14" s="13" t="s">
        <v>10</v>
      </c>
      <c r="F14" s="13" t="s">
        <v>11</v>
      </c>
      <c r="G14" s="13" t="s">
        <v>12</v>
      </c>
      <c r="H14" s="13" t="s">
        <v>13</v>
      </c>
      <c r="I14" s="11"/>
      <c r="J14" s="12"/>
      <c r="K14" s="12"/>
      <c r="L14" s="12"/>
    </row>
    <row r="15" customFormat="false" ht="24.75" hidden="false" customHeight="true" outlineLevel="0" collapsed="false">
      <c r="B15" s="38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40"/>
    </row>
    <row r="16" customFormat="false" ht="27" hidden="false" customHeight="true" outlineLevel="0" collapsed="false">
      <c r="B16" s="24" t="s">
        <v>25</v>
      </c>
      <c r="C16" s="19" t="s">
        <v>26</v>
      </c>
      <c r="D16" s="20" t="n">
        <v>60</v>
      </c>
      <c r="E16" s="21" t="n">
        <v>0.66</v>
      </c>
      <c r="F16" s="21" t="n">
        <v>0.12</v>
      </c>
      <c r="G16" s="21" t="n">
        <v>2.28</v>
      </c>
      <c r="H16" s="21" t="n">
        <v>13.2</v>
      </c>
      <c r="I16" s="21" t="n">
        <v>10.5</v>
      </c>
      <c r="J16" s="21" t="n">
        <v>8.4</v>
      </c>
      <c r="K16" s="41" t="n">
        <v>12</v>
      </c>
      <c r="L16" s="41" t="n">
        <v>0.51</v>
      </c>
    </row>
    <row r="17" customFormat="false" ht="27.75" hidden="false" customHeight="true" outlineLevel="0" collapsed="false">
      <c r="B17" s="18" t="s">
        <v>27</v>
      </c>
      <c r="C17" s="19" t="s">
        <v>28</v>
      </c>
      <c r="D17" s="20" t="n">
        <v>150</v>
      </c>
      <c r="E17" s="21" t="n">
        <v>10.15</v>
      </c>
      <c r="F17" s="21" t="n">
        <v>11.94</v>
      </c>
      <c r="G17" s="21" t="n">
        <v>25.58</v>
      </c>
      <c r="H17" s="21" t="n">
        <v>250.8</v>
      </c>
      <c r="I17" s="21" t="n">
        <v>0.07</v>
      </c>
      <c r="J17" s="21" t="n">
        <v>215</v>
      </c>
      <c r="K17" s="41" t="n">
        <v>15.68</v>
      </c>
      <c r="L17" s="41" t="n">
        <v>1.03</v>
      </c>
    </row>
    <row r="18" customFormat="false" ht="27" hidden="false" customHeight="true" outlineLevel="0" collapsed="false">
      <c r="B18" s="24" t="s">
        <v>17</v>
      </c>
      <c r="C18" s="19" t="s">
        <v>18</v>
      </c>
      <c r="D18" s="20" t="n">
        <v>40</v>
      </c>
      <c r="E18" s="21" t="n">
        <v>3.04</v>
      </c>
      <c r="F18" s="21" t="n">
        <v>0.32</v>
      </c>
      <c r="G18" s="21" t="n">
        <v>19.6533333333333</v>
      </c>
      <c r="H18" s="21" t="n">
        <v>94</v>
      </c>
      <c r="I18" s="21" t="n">
        <v>0</v>
      </c>
      <c r="J18" s="21" t="n">
        <v>9.2</v>
      </c>
      <c r="K18" s="23" t="n">
        <v>13.2</v>
      </c>
      <c r="L18" s="23" t="n">
        <v>0.853333333333333</v>
      </c>
    </row>
    <row r="19" customFormat="false" ht="28.5" hidden="false" customHeight="true" outlineLevel="0" collapsed="false">
      <c r="B19" s="24" t="s">
        <v>21</v>
      </c>
      <c r="C19" s="19" t="s">
        <v>22</v>
      </c>
      <c r="D19" s="20" t="n">
        <v>100</v>
      </c>
      <c r="E19" s="21" t="n">
        <v>0.4</v>
      </c>
      <c r="F19" s="21" t="n">
        <v>0.4</v>
      </c>
      <c r="G19" s="21" t="n">
        <v>9.8</v>
      </c>
      <c r="H19" s="21" t="n">
        <v>47</v>
      </c>
      <c r="I19" s="21" t="n">
        <v>10</v>
      </c>
      <c r="J19" s="21" t="n">
        <v>16</v>
      </c>
      <c r="K19" s="23" t="n">
        <v>9</v>
      </c>
      <c r="L19" s="23" t="n">
        <v>2.2</v>
      </c>
    </row>
    <row r="20" customFormat="false" ht="30.75" hidden="false" customHeight="true" outlineLevel="0" collapsed="false">
      <c r="B20" s="24" t="s">
        <v>29</v>
      </c>
      <c r="C20" s="42" t="s">
        <v>30</v>
      </c>
      <c r="D20" s="26" t="n">
        <v>200</v>
      </c>
      <c r="E20" s="22" t="n">
        <v>3.17</v>
      </c>
      <c r="F20" s="22" t="n">
        <v>3.1</v>
      </c>
      <c r="G20" s="22" t="n">
        <v>15.95</v>
      </c>
      <c r="H20" s="22" t="n">
        <v>100.6</v>
      </c>
      <c r="I20" s="22" t="n">
        <v>1.3</v>
      </c>
      <c r="J20" s="22" t="n">
        <v>125.78</v>
      </c>
      <c r="K20" s="27" t="n">
        <v>14</v>
      </c>
      <c r="L20" s="23" t="n">
        <v>0.13</v>
      </c>
    </row>
    <row r="21" customFormat="false" ht="31.5" hidden="false" customHeight="true" outlineLevel="0" collapsed="false">
      <c r="B21" s="43"/>
      <c r="C21" s="30" t="s">
        <v>23</v>
      </c>
      <c r="D21" s="44" t="n">
        <f aca="false">SUM(D16:D20)</f>
        <v>550</v>
      </c>
      <c r="E21" s="45" t="n">
        <f aca="false">SUM(E16:E20)</f>
        <v>17.42</v>
      </c>
      <c r="F21" s="45" t="n">
        <f aca="false">SUM(F16:F20)</f>
        <v>15.88</v>
      </c>
      <c r="G21" s="45" t="n">
        <f aca="false">SUM(G16:G20)</f>
        <v>73.2633333333333</v>
      </c>
      <c r="H21" s="45" t="n">
        <f aca="false">SUM(H16:H20)</f>
        <v>505.6</v>
      </c>
      <c r="I21" s="45" t="n">
        <f aca="false">SUM(I16:I20)</f>
        <v>21.87</v>
      </c>
      <c r="J21" s="45" t="n">
        <f aca="false">SUM(J16:J20)</f>
        <v>374.38</v>
      </c>
      <c r="K21" s="45" t="n">
        <f aca="false">SUM(K16:K20)</f>
        <v>63.88</v>
      </c>
      <c r="L21" s="33" t="n">
        <f aca="false">SUM(L16:L20)</f>
        <v>4.72333333333333</v>
      </c>
    </row>
    <row r="22" customFormat="false" ht="37.5" hidden="false" customHeight="true" outlineLevel="0" collapsed="false">
      <c r="B22" s="34" t="s">
        <v>31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customFormat="false" ht="27" hidden="false" customHeight="true" outlineLevel="0" collapsed="false">
      <c r="B23" s="37" t="s">
        <v>2</v>
      </c>
      <c r="C23" s="9" t="s">
        <v>3</v>
      </c>
      <c r="D23" s="9" t="s">
        <v>4</v>
      </c>
      <c r="E23" s="10" t="s">
        <v>5</v>
      </c>
      <c r="F23" s="10"/>
      <c r="G23" s="10"/>
      <c r="H23" s="10"/>
      <c r="I23" s="11" t="s">
        <v>6</v>
      </c>
      <c r="J23" s="12" t="s">
        <v>7</v>
      </c>
      <c r="K23" s="12" t="s">
        <v>8</v>
      </c>
      <c r="L23" s="12" t="s">
        <v>9</v>
      </c>
    </row>
    <row r="24" customFormat="false" ht="45.75" hidden="false" customHeight="true" outlineLevel="0" collapsed="false">
      <c r="B24" s="37"/>
      <c r="C24" s="9"/>
      <c r="D24" s="9"/>
      <c r="E24" s="13" t="s">
        <v>10</v>
      </c>
      <c r="F24" s="13" t="s">
        <v>11</v>
      </c>
      <c r="G24" s="13" t="s">
        <v>12</v>
      </c>
      <c r="H24" s="13" t="s">
        <v>13</v>
      </c>
      <c r="I24" s="11"/>
      <c r="J24" s="12"/>
      <c r="K24" s="12"/>
      <c r="L24" s="12"/>
    </row>
    <row r="25" customFormat="false" ht="27" hidden="false" customHeight="true" outlineLevel="0" collapsed="false">
      <c r="B25" s="38" t="s">
        <v>14</v>
      </c>
      <c r="C25" s="39"/>
      <c r="D25" s="39"/>
      <c r="E25" s="39"/>
      <c r="F25" s="39"/>
      <c r="G25" s="39"/>
      <c r="H25" s="39"/>
      <c r="I25" s="39"/>
      <c r="J25" s="39"/>
      <c r="K25" s="39"/>
      <c r="L25" s="40"/>
    </row>
    <row r="26" customFormat="false" ht="27" hidden="false" customHeight="true" outlineLevel="0" collapsed="false">
      <c r="B26" s="46" t="s">
        <v>25</v>
      </c>
      <c r="C26" s="19" t="s">
        <v>26</v>
      </c>
      <c r="D26" s="20" t="n">
        <v>60</v>
      </c>
      <c r="E26" s="47" t="n">
        <v>0.66</v>
      </c>
      <c r="F26" s="47" t="n">
        <v>0.12</v>
      </c>
      <c r="G26" s="47" t="n">
        <v>2.28</v>
      </c>
      <c r="H26" s="47" t="n">
        <v>13.2</v>
      </c>
      <c r="I26" s="41" t="n">
        <v>10.5</v>
      </c>
      <c r="J26" s="48" t="n">
        <v>8.4</v>
      </c>
      <c r="K26" s="49" t="n">
        <v>12</v>
      </c>
      <c r="L26" s="23" t="n">
        <v>0.51</v>
      </c>
    </row>
    <row r="27" customFormat="false" ht="26.25" hidden="false" customHeight="true" outlineLevel="0" collapsed="false">
      <c r="B27" s="24" t="s">
        <v>32</v>
      </c>
      <c r="C27" s="25" t="s">
        <v>33</v>
      </c>
      <c r="D27" s="26" t="n">
        <v>100</v>
      </c>
      <c r="E27" s="22" t="n">
        <v>8.51</v>
      </c>
      <c r="F27" s="22" t="n">
        <v>13.45</v>
      </c>
      <c r="G27" s="22" t="n">
        <v>9.005</v>
      </c>
      <c r="H27" s="22" t="n">
        <v>185.69</v>
      </c>
      <c r="I27" s="22" t="n">
        <v>29.58</v>
      </c>
      <c r="J27" s="22" t="n">
        <v>18.45</v>
      </c>
      <c r="K27" s="27" t="n">
        <v>23.735</v>
      </c>
      <c r="L27" s="23" t="n">
        <v>1.24</v>
      </c>
    </row>
    <row r="28" customFormat="false" ht="27.75" hidden="false" customHeight="true" outlineLevel="0" collapsed="false">
      <c r="B28" s="24" t="s">
        <v>34</v>
      </c>
      <c r="C28" s="19" t="s">
        <v>35</v>
      </c>
      <c r="D28" s="26" t="n">
        <v>150</v>
      </c>
      <c r="E28" s="22" t="n">
        <v>3.25</v>
      </c>
      <c r="F28" s="22" t="n">
        <v>2.88</v>
      </c>
      <c r="G28" s="22" t="n">
        <v>28.99</v>
      </c>
      <c r="H28" s="22" t="n">
        <v>189.56</v>
      </c>
      <c r="I28" s="22" t="n">
        <v>25.95</v>
      </c>
      <c r="J28" s="22" t="n">
        <v>145.59</v>
      </c>
      <c r="K28" s="27" t="n">
        <v>32.99</v>
      </c>
      <c r="L28" s="23" t="n">
        <v>1.22</v>
      </c>
    </row>
    <row r="29" customFormat="false" ht="28.5" hidden="false" customHeight="true" outlineLevel="0" collapsed="false">
      <c r="B29" s="24" t="s">
        <v>17</v>
      </c>
      <c r="C29" s="28" t="s">
        <v>18</v>
      </c>
      <c r="D29" s="50" t="n">
        <v>20</v>
      </c>
      <c r="E29" s="41" t="n">
        <v>1.52</v>
      </c>
      <c r="F29" s="41" t="n">
        <v>0.16</v>
      </c>
      <c r="G29" s="41" t="n">
        <v>9.84</v>
      </c>
      <c r="H29" s="21" t="n">
        <v>47</v>
      </c>
      <c r="I29" s="23" t="n">
        <v>0</v>
      </c>
      <c r="J29" s="51" t="n">
        <v>4.6</v>
      </c>
      <c r="K29" s="49" t="n">
        <v>6.6</v>
      </c>
      <c r="L29" s="23" t="n">
        <v>0.38</v>
      </c>
    </row>
    <row r="30" customFormat="false" ht="30" hidden="false" customHeight="true" outlineLevel="0" collapsed="false">
      <c r="B30" s="24" t="s">
        <v>36</v>
      </c>
      <c r="C30" s="28" t="s">
        <v>37</v>
      </c>
      <c r="D30" s="20" t="n">
        <v>30</v>
      </c>
      <c r="E30" s="21" t="n">
        <v>1.98</v>
      </c>
      <c r="F30" s="21" t="n">
        <v>0.36</v>
      </c>
      <c r="G30" s="21" t="n">
        <v>10.02</v>
      </c>
      <c r="H30" s="21" t="n">
        <v>52.2</v>
      </c>
      <c r="I30" s="22" t="n">
        <v>0</v>
      </c>
      <c r="J30" s="51" t="n">
        <v>9.9</v>
      </c>
      <c r="K30" s="27" t="n">
        <v>17.1</v>
      </c>
      <c r="L30" s="23" t="n">
        <v>1.35</v>
      </c>
    </row>
    <row r="31" customFormat="false" ht="27" hidden="false" customHeight="true" outlineLevel="0" collapsed="false">
      <c r="B31" s="24" t="s">
        <v>38</v>
      </c>
      <c r="C31" s="42" t="s">
        <v>39</v>
      </c>
      <c r="D31" s="26" t="n">
        <v>200</v>
      </c>
      <c r="E31" s="22" t="n">
        <v>1.16</v>
      </c>
      <c r="F31" s="22" t="n">
        <v>0.3</v>
      </c>
      <c r="G31" s="22" t="n">
        <v>47.26</v>
      </c>
      <c r="H31" s="22" t="n">
        <v>196.38</v>
      </c>
      <c r="I31" s="22" t="n">
        <v>0.8</v>
      </c>
      <c r="J31" s="22" t="n">
        <v>5.84</v>
      </c>
      <c r="K31" s="27" t="n">
        <v>33</v>
      </c>
      <c r="L31" s="23" t="n">
        <v>0.96</v>
      </c>
    </row>
    <row r="32" customFormat="false" ht="31.5" hidden="false" customHeight="true" outlineLevel="0" collapsed="false">
      <c r="B32" s="52"/>
      <c r="C32" s="53" t="s">
        <v>23</v>
      </c>
      <c r="D32" s="54" t="n">
        <f aca="false">SUM(D26:D31)</f>
        <v>560</v>
      </c>
      <c r="E32" s="33" t="n">
        <f aca="false">SUM(E26:E31)</f>
        <v>17.08</v>
      </c>
      <c r="F32" s="33" t="n">
        <f aca="false">SUM(F26:F31)</f>
        <v>17.27</v>
      </c>
      <c r="G32" s="33" t="n">
        <f aca="false">SUM(G26:G31)</f>
        <v>107.395</v>
      </c>
      <c r="H32" s="33" t="n">
        <f aca="false">SUM(H26:H31)</f>
        <v>684.03</v>
      </c>
      <c r="I32" s="33" t="n">
        <f aca="false">SUM(I26:I31)</f>
        <v>66.83</v>
      </c>
      <c r="J32" s="33" t="n">
        <f aca="false">SUM(J26:J31)</f>
        <v>192.78</v>
      </c>
      <c r="K32" s="33" t="n">
        <f aca="false">SUM(K26:K31)</f>
        <v>125.425</v>
      </c>
      <c r="L32" s="33" t="n">
        <f aca="false">SUM(L26:L31)</f>
        <v>5.66</v>
      </c>
    </row>
    <row r="33" customFormat="false" ht="38.25" hidden="false" customHeight="true" outlineLevel="0" collapsed="false">
      <c r="B33" s="34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6"/>
    </row>
    <row r="34" customFormat="false" ht="22.5" hidden="false" customHeight="true" outlineLevel="0" collapsed="false">
      <c r="B34" s="37" t="s">
        <v>2</v>
      </c>
      <c r="C34" s="9" t="s">
        <v>3</v>
      </c>
      <c r="D34" s="9" t="s">
        <v>4</v>
      </c>
      <c r="E34" s="10" t="s">
        <v>5</v>
      </c>
      <c r="F34" s="10"/>
      <c r="G34" s="10"/>
      <c r="H34" s="10"/>
      <c r="I34" s="11" t="s">
        <v>6</v>
      </c>
      <c r="J34" s="12" t="s">
        <v>7</v>
      </c>
      <c r="K34" s="12" t="s">
        <v>8</v>
      </c>
      <c r="L34" s="12" t="s">
        <v>9</v>
      </c>
    </row>
    <row r="35" customFormat="false" ht="43.5" hidden="false" customHeight="true" outlineLevel="0" collapsed="false">
      <c r="B35" s="37"/>
      <c r="C35" s="9"/>
      <c r="D35" s="9"/>
      <c r="E35" s="13" t="s">
        <v>10</v>
      </c>
      <c r="F35" s="13" t="s">
        <v>11</v>
      </c>
      <c r="G35" s="13" t="s">
        <v>12</v>
      </c>
      <c r="H35" s="13" t="s">
        <v>13</v>
      </c>
      <c r="I35" s="11"/>
      <c r="J35" s="12"/>
      <c r="K35" s="12"/>
      <c r="L35" s="12"/>
    </row>
    <row r="36" customFormat="false" ht="26.25" hidden="false" customHeight="true" outlineLevel="0" collapsed="false">
      <c r="B36" s="38" t="s">
        <v>14</v>
      </c>
      <c r="C36" s="39"/>
      <c r="D36" s="39"/>
      <c r="E36" s="39"/>
      <c r="F36" s="39"/>
      <c r="G36" s="39"/>
      <c r="H36" s="39"/>
      <c r="I36" s="39"/>
      <c r="J36" s="39"/>
      <c r="K36" s="55"/>
      <c r="L36" s="56"/>
    </row>
    <row r="37" customFormat="false" ht="28.5" hidden="false" customHeight="true" outlineLevel="0" collapsed="false">
      <c r="B37" s="46" t="s">
        <v>25</v>
      </c>
      <c r="C37" s="57" t="s">
        <v>26</v>
      </c>
      <c r="D37" s="58" t="n">
        <v>60</v>
      </c>
      <c r="E37" s="21" t="n">
        <v>0.66</v>
      </c>
      <c r="F37" s="21" t="n">
        <v>0.12</v>
      </c>
      <c r="G37" s="21" t="n">
        <v>2.28</v>
      </c>
      <c r="H37" s="21" t="n">
        <v>13.2</v>
      </c>
      <c r="I37" s="21" t="n">
        <v>10.5</v>
      </c>
      <c r="J37" s="23" t="n">
        <v>8.4</v>
      </c>
      <c r="K37" s="59" t="n">
        <v>12</v>
      </c>
      <c r="L37" s="23" t="n">
        <v>0.54</v>
      </c>
    </row>
    <row r="38" customFormat="false" ht="26.25" hidden="false" customHeight="true" outlineLevel="0" collapsed="false">
      <c r="B38" s="24" t="s">
        <v>41</v>
      </c>
      <c r="C38" s="19" t="s">
        <v>42</v>
      </c>
      <c r="D38" s="20" t="n">
        <v>150</v>
      </c>
      <c r="E38" s="22" t="n">
        <v>18.8470588235294</v>
      </c>
      <c r="F38" s="22" t="n">
        <v>21.4411764705882</v>
      </c>
      <c r="G38" s="22" t="n">
        <v>6.93</v>
      </c>
      <c r="H38" s="22" t="n">
        <v>280.588235294118</v>
      </c>
      <c r="I38" s="22" t="n">
        <v>0.635294117647059</v>
      </c>
      <c r="J38" s="22" t="n">
        <v>110.117647058824</v>
      </c>
      <c r="K38" s="27" t="n">
        <v>28.5882352941177</v>
      </c>
      <c r="L38" s="23" t="n">
        <v>3.01764705882353</v>
      </c>
    </row>
    <row r="39" customFormat="false" ht="29.25" hidden="false" customHeight="true" outlineLevel="0" collapsed="false">
      <c r="B39" s="24" t="s">
        <v>17</v>
      </c>
      <c r="C39" s="25" t="s">
        <v>18</v>
      </c>
      <c r="D39" s="20" t="n">
        <v>50</v>
      </c>
      <c r="E39" s="21" t="n">
        <v>3.8</v>
      </c>
      <c r="F39" s="21" t="n">
        <v>0.4</v>
      </c>
      <c r="G39" s="23" t="n">
        <v>24.6</v>
      </c>
      <c r="H39" s="21" t="n">
        <v>117.5</v>
      </c>
      <c r="I39" s="23" t="n">
        <v>0</v>
      </c>
      <c r="J39" s="51" t="n">
        <v>11.5</v>
      </c>
      <c r="K39" s="49" t="n">
        <v>16.5</v>
      </c>
      <c r="L39" s="23" t="n">
        <v>0.95</v>
      </c>
    </row>
    <row r="40" customFormat="false" ht="27" hidden="false" customHeight="true" outlineLevel="0" collapsed="false">
      <c r="B40" s="24" t="s">
        <v>36</v>
      </c>
      <c r="C40" s="19" t="s">
        <v>37</v>
      </c>
      <c r="D40" s="20" t="n">
        <v>40</v>
      </c>
      <c r="E40" s="23" t="n">
        <v>2.64</v>
      </c>
      <c r="F40" s="23" t="n">
        <v>0.48</v>
      </c>
      <c r="G40" s="60" t="n">
        <v>13.36</v>
      </c>
      <c r="H40" s="23" t="n">
        <v>69.6</v>
      </c>
      <c r="I40" s="60" t="n">
        <v>0</v>
      </c>
      <c r="J40" s="61" t="n">
        <v>13.2</v>
      </c>
      <c r="K40" s="62" t="n">
        <v>22.8</v>
      </c>
      <c r="L40" s="62" t="n">
        <v>1.8</v>
      </c>
    </row>
    <row r="41" customFormat="false" ht="27" hidden="false" customHeight="true" outlineLevel="0" collapsed="false">
      <c r="B41" s="24" t="s">
        <v>43</v>
      </c>
      <c r="C41" s="19" t="s">
        <v>44</v>
      </c>
      <c r="D41" s="20" t="n">
        <v>200</v>
      </c>
      <c r="E41" s="22" t="n">
        <v>1</v>
      </c>
      <c r="F41" s="22" t="n">
        <v>0.2</v>
      </c>
      <c r="G41" s="22" t="n">
        <v>20.2</v>
      </c>
      <c r="H41" s="22" t="n">
        <v>92</v>
      </c>
      <c r="I41" s="22" t="n">
        <v>4</v>
      </c>
      <c r="J41" s="22" t="n">
        <v>14</v>
      </c>
      <c r="K41" s="23" t="n">
        <v>8</v>
      </c>
      <c r="L41" s="23" t="n">
        <v>2.8</v>
      </c>
    </row>
    <row r="42" customFormat="false" ht="32.25" hidden="false" customHeight="true" outlineLevel="0" collapsed="false">
      <c r="B42" s="63"/>
      <c r="C42" s="64" t="s">
        <v>23</v>
      </c>
      <c r="D42" s="31" t="n">
        <f aca="false">SUM(D37:D41)</f>
        <v>500</v>
      </c>
      <c r="E42" s="32" t="n">
        <f aca="false">SUM(E37:E41)</f>
        <v>26.9470588235294</v>
      </c>
      <c r="F42" s="32" t="n">
        <f aca="false">SUM(F37:F41)</f>
        <v>22.6411764705882</v>
      </c>
      <c r="G42" s="32" t="n">
        <f aca="false">SUM(G37:G41)</f>
        <v>67.37</v>
      </c>
      <c r="H42" s="32" t="n">
        <f aca="false">SUM(H37:H41)</f>
        <v>572.888235294118</v>
      </c>
      <c r="I42" s="32" t="n">
        <f aca="false">SUM(I37:I41)</f>
        <v>15.1352941176471</v>
      </c>
      <c r="J42" s="32" t="n">
        <f aca="false">SUM(J37:J41)</f>
        <v>157.217647058824</v>
      </c>
      <c r="K42" s="32" t="n">
        <f aca="false">SUM(K37:K41)</f>
        <v>87.8882352941177</v>
      </c>
      <c r="L42" s="32" t="n">
        <f aca="false">SUM(L37:L41)</f>
        <v>9.10764705882353</v>
      </c>
    </row>
    <row r="43" customFormat="false" ht="37.5" hidden="false" customHeight="true" outlineLevel="0" collapsed="false">
      <c r="B43" s="34" t="s">
        <v>45</v>
      </c>
      <c r="C43" s="35"/>
      <c r="D43" s="35"/>
      <c r="E43" s="35"/>
      <c r="F43" s="35"/>
      <c r="G43" s="35"/>
      <c r="H43" s="35"/>
      <c r="I43" s="35"/>
      <c r="J43" s="35"/>
      <c r="K43" s="35"/>
      <c r="L43" s="36"/>
    </row>
    <row r="44" customFormat="false" ht="24.75" hidden="false" customHeight="true" outlineLevel="0" collapsed="false">
      <c r="B44" s="37" t="s">
        <v>2</v>
      </c>
      <c r="C44" s="9" t="s">
        <v>3</v>
      </c>
      <c r="D44" s="9" t="s">
        <v>4</v>
      </c>
      <c r="E44" s="10" t="s">
        <v>5</v>
      </c>
      <c r="F44" s="10"/>
      <c r="G44" s="10"/>
      <c r="H44" s="10"/>
      <c r="I44" s="11" t="s">
        <v>6</v>
      </c>
      <c r="J44" s="12" t="s">
        <v>7</v>
      </c>
      <c r="K44" s="12" t="s">
        <v>8</v>
      </c>
      <c r="L44" s="12" t="s">
        <v>9</v>
      </c>
    </row>
    <row r="45" customFormat="false" ht="45.75" hidden="false" customHeight="true" outlineLevel="0" collapsed="false">
      <c r="B45" s="37"/>
      <c r="C45" s="9"/>
      <c r="D45" s="9"/>
      <c r="E45" s="13" t="s">
        <v>10</v>
      </c>
      <c r="F45" s="13" t="s">
        <v>11</v>
      </c>
      <c r="G45" s="13" t="s">
        <v>12</v>
      </c>
      <c r="H45" s="13" t="s">
        <v>13</v>
      </c>
      <c r="I45" s="11"/>
      <c r="J45" s="12"/>
      <c r="K45" s="12"/>
      <c r="L45" s="12"/>
    </row>
    <row r="46" customFormat="false" ht="25.5" hidden="false" customHeight="true" outlineLevel="0" collapsed="false">
      <c r="B46" s="38" t="s">
        <v>14</v>
      </c>
      <c r="C46" s="39"/>
      <c r="D46" s="39"/>
      <c r="E46" s="39"/>
      <c r="F46" s="39"/>
      <c r="G46" s="39"/>
      <c r="H46" s="39"/>
      <c r="I46" s="39"/>
      <c r="J46" s="39"/>
      <c r="K46" s="39"/>
      <c r="L46" s="40"/>
    </row>
    <row r="47" customFormat="false" ht="30.75" hidden="false" customHeight="true" outlineLevel="0" collapsed="false">
      <c r="B47" s="18" t="s">
        <v>46</v>
      </c>
      <c r="C47" s="57" t="s">
        <v>47</v>
      </c>
      <c r="D47" s="58" t="n">
        <v>250</v>
      </c>
      <c r="E47" s="21" t="n">
        <v>15.8</v>
      </c>
      <c r="F47" s="21" t="n">
        <v>11.8</v>
      </c>
      <c r="G47" s="21" t="n">
        <v>43.56</v>
      </c>
      <c r="H47" s="21" t="n">
        <v>315.29</v>
      </c>
      <c r="I47" s="21" t="n">
        <v>1.62</v>
      </c>
      <c r="J47" s="21" t="n">
        <v>158.62</v>
      </c>
      <c r="K47" s="65" t="n">
        <v>45.44</v>
      </c>
      <c r="L47" s="41" t="n">
        <v>0.73</v>
      </c>
    </row>
    <row r="48" customFormat="false" ht="28.5" hidden="false" customHeight="true" outlineLevel="0" collapsed="false">
      <c r="B48" s="24" t="s">
        <v>48</v>
      </c>
      <c r="C48" s="25" t="s">
        <v>49</v>
      </c>
      <c r="D48" s="26" t="n">
        <v>10</v>
      </c>
      <c r="E48" s="22" t="n">
        <v>0.05</v>
      </c>
      <c r="F48" s="22" t="n">
        <v>8.25</v>
      </c>
      <c r="G48" s="22" t="n">
        <v>0.08</v>
      </c>
      <c r="H48" s="22" t="n">
        <v>74.8</v>
      </c>
      <c r="I48" s="22" t="n">
        <v>0</v>
      </c>
      <c r="J48" s="22" t="n">
        <v>2.4</v>
      </c>
      <c r="K48" s="27" t="n">
        <v>0.05</v>
      </c>
      <c r="L48" s="23" t="n">
        <v>0.02</v>
      </c>
    </row>
    <row r="49" customFormat="false" ht="30" hidden="false" customHeight="true" outlineLevel="0" collapsed="false">
      <c r="B49" s="24" t="s">
        <v>50</v>
      </c>
      <c r="C49" s="19" t="s">
        <v>51</v>
      </c>
      <c r="D49" s="26" t="n">
        <v>40</v>
      </c>
      <c r="E49" s="21" t="n">
        <f aca="false">7.7*40/100</f>
        <v>3.08</v>
      </c>
      <c r="F49" s="21" t="n">
        <f aca="false">3*40/100</f>
        <v>1.2</v>
      </c>
      <c r="G49" s="21" t="n">
        <f aca="false">50.1*40/100</f>
        <v>20.04</v>
      </c>
      <c r="H49" s="21" t="n">
        <f aca="false">259*40/100</f>
        <v>103.6</v>
      </c>
      <c r="I49" s="21" t="n">
        <v>0</v>
      </c>
      <c r="J49" s="21" t="n">
        <f aca="false">22*40/100</f>
        <v>8.8</v>
      </c>
      <c r="K49" s="49" t="n">
        <f aca="false">33*40/100</f>
        <v>13.2</v>
      </c>
      <c r="L49" s="23" t="n">
        <f aca="false">2*40/100</f>
        <v>0.8</v>
      </c>
    </row>
    <row r="50" customFormat="false" ht="30" hidden="false" customHeight="true" outlineLevel="0" collapsed="false">
      <c r="B50" s="24" t="s">
        <v>52</v>
      </c>
      <c r="C50" s="42" t="s">
        <v>53</v>
      </c>
      <c r="D50" s="26" t="n">
        <v>200</v>
      </c>
      <c r="E50" s="22" t="n">
        <v>0</v>
      </c>
      <c r="F50" s="22" t="n">
        <v>0</v>
      </c>
      <c r="G50" s="22" t="n">
        <v>6.986</v>
      </c>
      <c r="H50" s="22" t="n">
        <v>27.93</v>
      </c>
      <c r="I50" s="22" t="n">
        <v>0.05</v>
      </c>
      <c r="J50" s="22" t="n">
        <v>2.69</v>
      </c>
      <c r="K50" s="49" t="n">
        <v>2.2</v>
      </c>
      <c r="L50" s="23" t="n">
        <v>0.43</v>
      </c>
    </row>
    <row r="51" customFormat="false" ht="33" hidden="false" customHeight="true" outlineLevel="0" collapsed="false">
      <c r="B51" s="66"/>
      <c r="C51" s="67" t="s">
        <v>23</v>
      </c>
      <c r="D51" s="68" t="n">
        <f aca="false">SUM(D47:D50)</f>
        <v>500</v>
      </c>
      <c r="E51" s="69" t="n">
        <f aca="false">SUM(E47:E50)</f>
        <v>18.93</v>
      </c>
      <c r="F51" s="69" t="n">
        <f aca="false">SUM(F47:F50)</f>
        <v>21.25</v>
      </c>
      <c r="G51" s="69" t="n">
        <f aca="false">SUM(G47:G50)</f>
        <v>70.666</v>
      </c>
      <c r="H51" s="32" t="n">
        <f aca="false">SUM(H47:H50)</f>
        <v>521.62</v>
      </c>
      <c r="I51" s="32" t="n">
        <f aca="false">SUM(I47:I50)</f>
        <v>1.67</v>
      </c>
      <c r="J51" s="32" t="n">
        <f aca="false">SUM(J47:J50)</f>
        <v>172.51</v>
      </c>
      <c r="K51" s="32" t="n">
        <f aca="false">SUM(K47:K50)</f>
        <v>60.89</v>
      </c>
      <c r="L51" s="32" t="n">
        <f aca="false">SUM(L47:L50)</f>
        <v>1.98</v>
      </c>
    </row>
    <row r="52" customFormat="false" ht="34.5" hidden="false" customHeight="true" outlineLevel="0" collapsed="false">
      <c r="B52" s="34" t="s">
        <v>54</v>
      </c>
      <c r="C52" s="35"/>
      <c r="D52" s="35"/>
      <c r="E52" s="35"/>
      <c r="F52" s="35"/>
      <c r="G52" s="35"/>
      <c r="H52" s="35"/>
      <c r="I52" s="35"/>
      <c r="J52" s="35"/>
      <c r="K52" s="35"/>
      <c r="L52" s="36"/>
    </row>
    <row r="53" customFormat="false" ht="21.75" hidden="false" customHeight="true" outlineLevel="0" collapsed="false">
      <c r="B53" s="37" t="s">
        <v>2</v>
      </c>
      <c r="C53" s="9" t="s">
        <v>3</v>
      </c>
      <c r="D53" s="9" t="s">
        <v>4</v>
      </c>
      <c r="E53" s="10" t="s">
        <v>5</v>
      </c>
      <c r="F53" s="10"/>
      <c r="G53" s="10"/>
      <c r="H53" s="10"/>
      <c r="I53" s="11" t="s">
        <v>6</v>
      </c>
      <c r="J53" s="12" t="s">
        <v>7</v>
      </c>
      <c r="K53" s="12" t="s">
        <v>8</v>
      </c>
      <c r="L53" s="12" t="s">
        <v>9</v>
      </c>
    </row>
    <row r="54" customFormat="false" ht="43.5" hidden="false" customHeight="true" outlineLevel="0" collapsed="false">
      <c r="B54" s="37"/>
      <c r="C54" s="9"/>
      <c r="D54" s="9"/>
      <c r="E54" s="13" t="s">
        <v>10</v>
      </c>
      <c r="F54" s="13" t="s">
        <v>11</v>
      </c>
      <c r="G54" s="13" t="s">
        <v>12</v>
      </c>
      <c r="H54" s="13" t="s">
        <v>13</v>
      </c>
      <c r="I54" s="11"/>
      <c r="J54" s="12"/>
      <c r="K54" s="12"/>
      <c r="L54" s="12"/>
    </row>
    <row r="55" customFormat="false" ht="28.5" hidden="false" customHeight="true" outlineLevel="0" collapsed="false">
      <c r="B55" s="38" t="s">
        <v>14</v>
      </c>
      <c r="C55" s="39"/>
      <c r="D55" s="39"/>
      <c r="E55" s="39"/>
      <c r="F55" s="39"/>
      <c r="G55" s="39"/>
      <c r="H55" s="39"/>
      <c r="I55" s="39"/>
      <c r="J55" s="39"/>
      <c r="K55" s="39"/>
      <c r="L55" s="40"/>
    </row>
    <row r="56" customFormat="false" ht="27" hidden="false" customHeight="true" outlineLevel="0" collapsed="false">
      <c r="B56" s="24" t="s">
        <v>55</v>
      </c>
      <c r="C56" s="25" t="s">
        <v>56</v>
      </c>
      <c r="D56" s="26" t="n">
        <v>40</v>
      </c>
      <c r="E56" s="22" t="n">
        <v>1.24</v>
      </c>
      <c r="F56" s="22" t="n">
        <v>0.08</v>
      </c>
      <c r="G56" s="22" t="n">
        <v>2.6</v>
      </c>
      <c r="H56" s="22" t="n">
        <v>16</v>
      </c>
      <c r="I56" s="22" t="n">
        <v>3.12</v>
      </c>
      <c r="J56" s="23" t="n">
        <v>8</v>
      </c>
      <c r="K56" s="16" t="n">
        <v>5.71</v>
      </c>
      <c r="L56" s="23" t="n">
        <v>0.27</v>
      </c>
    </row>
    <row r="57" customFormat="false" ht="27" hidden="false" customHeight="true" outlineLevel="0" collapsed="false">
      <c r="B57" s="24" t="s">
        <v>57</v>
      </c>
      <c r="C57" s="57" t="s">
        <v>58</v>
      </c>
      <c r="D57" s="26" t="n">
        <v>150</v>
      </c>
      <c r="E57" s="22" t="n">
        <v>10.21</v>
      </c>
      <c r="F57" s="22" t="n">
        <v>11.9</v>
      </c>
      <c r="G57" s="22" t="n">
        <v>1.92</v>
      </c>
      <c r="H57" s="22" t="n">
        <v>161.88</v>
      </c>
      <c r="I57" s="22" t="n">
        <v>0.43</v>
      </c>
      <c r="J57" s="22" t="n">
        <v>86.51</v>
      </c>
      <c r="K57" s="27" t="n">
        <v>14.59</v>
      </c>
      <c r="L57" s="23" t="n">
        <v>2.1</v>
      </c>
    </row>
    <row r="58" customFormat="false" ht="26.25" hidden="false" customHeight="true" outlineLevel="0" collapsed="false">
      <c r="B58" s="24" t="s">
        <v>48</v>
      </c>
      <c r="C58" s="25" t="s">
        <v>49</v>
      </c>
      <c r="D58" s="26" t="n">
        <v>10</v>
      </c>
      <c r="E58" s="22" t="n">
        <v>0.05</v>
      </c>
      <c r="F58" s="22" t="n">
        <v>8.25</v>
      </c>
      <c r="G58" s="22" t="n">
        <v>0.08</v>
      </c>
      <c r="H58" s="22" t="n">
        <v>74.8</v>
      </c>
      <c r="I58" s="22" t="n">
        <v>0</v>
      </c>
      <c r="J58" s="22" t="n">
        <v>2.4</v>
      </c>
      <c r="K58" s="27" t="n">
        <v>0.05</v>
      </c>
      <c r="L58" s="23" t="n">
        <v>0.02</v>
      </c>
    </row>
    <row r="59" customFormat="false" ht="27.75" hidden="false" customHeight="true" outlineLevel="0" collapsed="false">
      <c r="B59" s="24" t="s">
        <v>50</v>
      </c>
      <c r="C59" s="42" t="s">
        <v>51</v>
      </c>
      <c r="D59" s="26" t="n">
        <v>50</v>
      </c>
      <c r="E59" s="22" t="n">
        <f aca="false">3.08*50/40</f>
        <v>3.85</v>
      </c>
      <c r="F59" s="22" t="n">
        <f aca="false">1.2*50/40</f>
        <v>1.5</v>
      </c>
      <c r="G59" s="22" t="n">
        <f aca="false">20.04*50/40</f>
        <v>25.05</v>
      </c>
      <c r="H59" s="22" t="n">
        <f aca="false">103.6*50/40</f>
        <v>129.5</v>
      </c>
      <c r="I59" s="22" t="n">
        <v>0</v>
      </c>
      <c r="J59" s="22" t="n">
        <f aca="false">8.8*50/40</f>
        <v>11</v>
      </c>
      <c r="K59" s="27" t="n">
        <f aca="false">13.2*50/40</f>
        <v>16.5</v>
      </c>
      <c r="L59" s="23" t="n">
        <f aca="false">0.8*50/40</f>
        <v>1</v>
      </c>
    </row>
    <row r="60" customFormat="false" ht="27" hidden="false" customHeight="true" outlineLevel="0" collapsed="false">
      <c r="B60" s="18" t="s">
        <v>36</v>
      </c>
      <c r="C60" s="19" t="s">
        <v>37</v>
      </c>
      <c r="D60" s="20" t="n">
        <v>50</v>
      </c>
      <c r="E60" s="21" t="n">
        <v>3.3</v>
      </c>
      <c r="F60" s="21" t="n">
        <v>0.6</v>
      </c>
      <c r="G60" s="21" t="n">
        <v>16.7</v>
      </c>
      <c r="H60" s="21" t="n">
        <v>87</v>
      </c>
      <c r="I60" s="41" t="n">
        <v>0</v>
      </c>
      <c r="J60" s="70" t="n">
        <v>16.5</v>
      </c>
      <c r="K60" s="65" t="n">
        <v>28.5</v>
      </c>
      <c r="L60" s="41" t="n">
        <v>2.25</v>
      </c>
    </row>
    <row r="61" customFormat="false" ht="26.25" hidden="false" customHeight="true" outlineLevel="0" collapsed="false">
      <c r="B61" s="24" t="s">
        <v>38</v>
      </c>
      <c r="C61" s="42" t="s">
        <v>39</v>
      </c>
      <c r="D61" s="26" t="n">
        <v>200</v>
      </c>
      <c r="E61" s="22" t="n">
        <f aca="false">1.04*200/180</f>
        <v>1.15555555555556</v>
      </c>
      <c r="F61" s="22" t="n">
        <f aca="false">0.27*200/180</f>
        <v>0.3</v>
      </c>
      <c r="G61" s="22" t="n">
        <f aca="false">42.53*200/180</f>
        <v>47.2555555555556</v>
      </c>
      <c r="H61" s="22" t="n">
        <f aca="false">176.74*200/180</f>
        <v>196.377777777778</v>
      </c>
      <c r="I61" s="22" t="n">
        <f aca="false">0.72*200/180</f>
        <v>0.8</v>
      </c>
      <c r="J61" s="22" t="n">
        <f aca="false">5.26*200/180</f>
        <v>5.84444444444444</v>
      </c>
      <c r="K61" s="49" t="n">
        <f aca="false">30.03*200/180</f>
        <v>33.3666666666667</v>
      </c>
      <c r="L61" s="23" t="n">
        <f aca="false">0.86*200/180</f>
        <v>0.955555555555556</v>
      </c>
    </row>
    <row r="62" customFormat="false" ht="31.5" hidden="false" customHeight="true" outlineLevel="0" collapsed="false">
      <c r="B62" s="71"/>
      <c r="C62" s="72" t="s">
        <v>23</v>
      </c>
      <c r="D62" s="31" t="n">
        <f aca="false">SUM(D56:D61)</f>
        <v>500</v>
      </c>
      <c r="E62" s="33" t="n">
        <f aca="false">SUM(E56:E61)</f>
        <v>19.8055555555556</v>
      </c>
      <c r="F62" s="33" t="n">
        <f aca="false">SUM(F56:F61)</f>
        <v>22.63</v>
      </c>
      <c r="G62" s="33" t="n">
        <f aca="false">SUM(G56:G61)</f>
        <v>93.6055555555556</v>
      </c>
      <c r="H62" s="33" t="n">
        <f aca="false">SUM(H56:H61)</f>
        <v>665.557777777778</v>
      </c>
      <c r="I62" s="33" t="n">
        <f aca="false">SUM(I56:I61)</f>
        <v>4.35</v>
      </c>
      <c r="J62" s="33" t="n">
        <f aca="false">SUM(J56:J61)</f>
        <v>130.254444444444</v>
      </c>
      <c r="K62" s="33" t="n">
        <f aca="false">SUM(K56:K61)</f>
        <v>98.7166666666667</v>
      </c>
      <c r="L62" s="33" t="n">
        <f aca="false">SUM(L56:L61)</f>
        <v>6.59555555555556</v>
      </c>
    </row>
    <row r="63" customFormat="false" ht="35.25" hidden="false" customHeight="true" outlineLevel="0" collapsed="false">
      <c r="B63" s="34" t="s">
        <v>59</v>
      </c>
      <c r="C63" s="35"/>
      <c r="D63" s="35"/>
      <c r="E63" s="35"/>
      <c r="F63" s="35"/>
      <c r="G63" s="35"/>
      <c r="H63" s="35"/>
      <c r="I63" s="35"/>
      <c r="J63" s="35"/>
      <c r="K63" s="35"/>
      <c r="L63" s="36"/>
    </row>
    <row r="64" customFormat="false" ht="21.75" hidden="false" customHeight="true" outlineLevel="0" collapsed="false">
      <c r="B64" s="37" t="s">
        <v>2</v>
      </c>
      <c r="C64" s="9" t="s">
        <v>3</v>
      </c>
      <c r="D64" s="9" t="s">
        <v>4</v>
      </c>
      <c r="E64" s="10" t="s">
        <v>5</v>
      </c>
      <c r="F64" s="10"/>
      <c r="G64" s="10"/>
      <c r="H64" s="10"/>
      <c r="I64" s="11" t="s">
        <v>6</v>
      </c>
      <c r="J64" s="12" t="s">
        <v>7</v>
      </c>
      <c r="K64" s="12" t="s">
        <v>8</v>
      </c>
      <c r="L64" s="12" t="s">
        <v>9</v>
      </c>
    </row>
    <row r="65" customFormat="false" ht="47.25" hidden="false" customHeight="true" outlineLevel="0" collapsed="false">
      <c r="B65" s="37"/>
      <c r="C65" s="9"/>
      <c r="D65" s="9"/>
      <c r="E65" s="13" t="s">
        <v>10</v>
      </c>
      <c r="F65" s="13" t="s">
        <v>11</v>
      </c>
      <c r="G65" s="13" t="s">
        <v>12</v>
      </c>
      <c r="H65" s="13" t="s">
        <v>13</v>
      </c>
      <c r="I65" s="11"/>
      <c r="J65" s="12"/>
      <c r="K65" s="12"/>
      <c r="L65" s="12"/>
    </row>
    <row r="66" customFormat="false" ht="27" hidden="false" customHeight="true" outlineLevel="0" collapsed="false">
      <c r="B66" s="38" t="s">
        <v>14</v>
      </c>
      <c r="C66" s="39"/>
      <c r="D66" s="39"/>
      <c r="E66" s="39"/>
      <c r="F66" s="39"/>
      <c r="G66" s="39"/>
      <c r="H66" s="39"/>
      <c r="I66" s="39"/>
      <c r="J66" s="39"/>
      <c r="K66" s="39"/>
      <c r="L66" s="40"/>
    </row>
    <row r="67" customFormat="false" ht="27" hidden="false" customHeight="true" outlineLevel="0" collapsed="false">
      <c r="B67" s="73" t="s">
        <v>25</v>
      </c>
      <c r="C67" s="19" t="s">
        <v>26</v>
      </c>
      <c r="D67" s="20" t="n">
        <v>60</v>
      </c>
      <c r="E67" s="47" t="n">
        <v>0.66</v>
      </c>
      <c r="F67" s="47" t="n">
        <v>0.12</v>
      </c>
      <c r="G67" s="47" t="n">
        <v>2.28</v>
      </c>
      <c r="H67" s="47" t="n">
        <v>13.2</v>
      </c>
      <c r="I67" s="41" t="n">
        <v>10.5</v>
      </c>
      <c r="J67" s="48" t="n">
        <v>8.4</v>
      </c>
      <c r="K67" s="49" t="n">
        <v>12</v>
      </c>
      <c r="L67" s="23" t="n">
        <v>0.54</v>
      </c>
    </row>
    <row r="68" customFormat="false" ht="27" hidden="false" customHeight="true" outlineLevel="0" collapsed="false">
      <c r="B68" s="18" t="s">
        <v>60</v>
      </c>
      <c r="C68" s="19" t="s">
        <v>61</v>
      </c>
      <c r="D68" s="20" t="n">
        <v>100</v>
      </c>
      <c r="E68" s="21" t="n">
        <v>10.04</v>
      </c>
      <c r="F68" s="21" t="n">
        <v>13.27</v>
      </c>
      <c r="G68" s="21" t="n">
        <v>31.87</v>
      </c>
      <c r="H68" s="21" t="n">
        <v>196.04</v>
      </c>
      <c r="I68" s="21" t="n">
        <v>47.63</v>
      </c>
      <c r="J68" s="21" t="n">
        <v>12.01</v>
      </c>
      <c r="K68" s="49" t="n">
        <v>9.22</v>
      </c>
      <c r="L68" s="23" t="n">
        <v>5.7</v>
      </c>
    </row>
    <row r="69" customFormat="false" ht="28.5" hidden="false" customHeight="true" outlineLevel="0" collapsed="false">
      <c r="B69" s="18" t="s">
        <v>34</v>
      </c>
      <c r="C69" s="19" t="s">
        <v>35</v>
      </c>
      <c r="D69" s="20" t="n">
        <v>150</v>
      </c>
      <c r="E69" s="21" t="n">
        <v>3.25</v>
      </c>
      <c r="F69" s="21" t="n">
        <v>2.88</v>
      </c>
      <c r="G69" s="21" t="n">
        <v>28.99</v>
      </c>
      <c r="H69" s="21" t="n">
        <v>189.56</v>
      </c>
      <c r="I69" s="23" t="n">
        <v>25.95</v>
      </c>
      <c r="J69" s="70" t="n">
        <v>145.59</v>
      </c>
      <c r="K69" s="49" t="n">
        <v>32.99</v>
      </c>
      <c r="L69" s="23" t="n">
        <v>1.22</v>
      </c>
    </row>
    <row r="70" customFormat="false" ht="27.75" hidden="false" customHeight="true" outlineLevel="0" collapsed="false">
      <c r="B70" s="24" t="s">
        <v>17</v>
      </c>
      <c r="C70" s="28" t="s">
        <v>18</v>
      </c>
      <c r="D70" s="20" t="n">
        <v>20</v>
      </c>
      <c r="E70" s="21" t="n">
        <v>1.52</v>
      </c>
      <c r="F70" s="21" t="n">
        <v>0.16</v>
      </c>
      <c r="G70" s="21" t="n">
        <v>9.84</v>
      </c>
      <c r="H70" s="21" t="n">
        <v>47</v>
      </c>
      <c r="I70" s="21" t="n">
        <v>0</v>
      </c>
      <c r="J70" s="21" t="n">
        <v>4.6</v>
      </c>
      <c r="K70" s="49" t="n">
        <v>6.6</v>
      </c>
      <c r="L70" s="23" t="n">
        <v>0.38</v>
      </c>
    </row>
    <row r="71" customFormat="false" ht="27" hidden="false" customHeight="true" outlineLevel="0" collapsed="false">
      <c r="B71" s="18" t="s">
        <v>36</v>
      </c>
      <c r="C71" s="19" t="s">
        <v>37</v>
      </c>
      <c r="D71" s="20" t="n">
        <v>40</v>
      </c>
      <c r="E71" s="21" t="n">
        <v>1.32</v>
      </c>
      <c r="F71" s="21" t="n">
        <v>0.24</v>
      </c>
      <c r="G71" s="21" t="n">
        <f aca="false">13.36/2</f>
        <v>6.68</v>
      </c>
      <c r="H71" s="21" t="n">
        <f aca="false">69.6/2</f>
        <v>34.8</v>
      </c>
      <c r="I71" s="23" t="n">
        <v>0</v>
      </c>
      <c r="J71" s="70" t="n">
        <f aca="false">13.2/2</f>
        <v>6.6</v>
      </c>
      <c r="K71" s="49" t="n">
        <v>11.4</v>
      </c>
      <c r="L71" s="23" t="n">
        <f aca="false">1.8/2</f>
        <v>0.9</v>
      </c>
    </row>
    <row r="72" customFormat="false" ht="30" hidden="false" customHeight="true" outlineLevel="0" collapsed="false">
      <c r="B72" s="24" t="s">
        <v>43</v>
      </c>
      <c r="C72" s="25" t="s">
        <v>44</v>
      </c>
      <c r="D72" s="26" t="n">
        <v>180</v>
      </c>
      <c r="E72" s="22" t="n">
        <v>0.9</v>
      </c>
      <c r="F72" s="22" t="n">
        <v>0.18</v>
      </c>
      <c r="G72" s="22" t="n">
        <v>18.18</v>
      </c>
      <c r="H72" s="22" t="n">
        <v>82.8</v>
      </c>
      <c r="I72" s="22" t="n">
        <v>3.6</v>
      </c>
      <c r="J72" s="22" t="n">
        <v>12.6</v>
      </c>
      <c r="K72" s="27" t="n">
        <v>7.2</v>
      </c>
      <c r="L72" s="23" t="n">
        <v>2.52</v>
      </c>
    </row>
    <row r="73" customFormat="false" ht="33" hidden="false" customHeight="true" outlineLevel="0" collapsed="false">
      <c r="B73" s="66"/>
      <c r="C73" s="64" t="s">
        <v>23</v>
      </c>
      <c r="D73" s="31" t="n">
        <f aca="false">SUM(D67:D72)</f>
        <v>550</v>
      </c>
      <c r="E73" s="33" t="n">
        <f aca="false">SUM(E67:E72)</f>
        <v>17.69</v>
      </c>
      <c r="F73" s="33" t="n">
        <f aca="false">SUM(F67:F72)</f>
        <v>16.85</v>
      </c>
      <c r="G73" s="33" t="n">
        <f aca="false">SUM(G67:G72)</f>
        <v>97.84</v>
      </c>
      <c r="H73" s="33" t="n">
        <f aca="false">SUM(H67:H72)</f>
        <v>563.4</v>
      </c>
      <c r="I73" s="33" t="n">
        <f aca="false">SUM(I67:I72)</f>
        <v>87.68</v>
      </c>
      <c r="J73" s="33" t="n">
        <f aca="false">SUM(J67:J72)</f>
        <v>189.8</v>
      </c>
      <c r="K73" s="74" t="n">
        <f aca="false">SUM(K67:K72)</f>
        <v>79.41</v>
      </c>
      <c r="L73" s="33" t="n">
        <f aca="false">SUM(L67:L72)</f>
        <v>11.26</v>
      </c>
    </row>
    <row r="74" customFormat="false" ht="32.25" hidden="false" customHeight="true" outlineLevel="0" collapsed="false">
      <c r="B74" s="34" t="s">
        <v>62</v>
      </c>
      <c r="C74" s="35"/>
      <c r="D74" s="35"/>
      <c r="E74" s="35"/>
      <c r="F74" s="35"/>
      <c r="G74" s="35"/>
      <c r="H74" s="35"/>
      <c r="I74" s="35"/>
      <c r="J74" s="35"/>
      <c r="K74" s="35"/>
      <c r="L74" s="36"/>
    </row>
    <row r="75" customFormat="false" ht="23.25" hidden="false" customHeight="true" outlineLevel="0" collapsed="false">
      <c r="B75" s="37" t="s">
        <v>2</v>
      </c>
      <c r="C75" s="9" t="s">
        <v>3</v>
      </c>
      <c r="D75" s="9" t="s">
        <v>4</v>
      </c>
      <c r="E75" s="10" t="s">
        <v>5</v>
      </c>
      <c r="F75" s="10"/>
      <c r="G75" s="10"/>
      <c r="H75" s="10"/>
      <c r="I75" s="11" t="s">
        <v>6</v>
      </c>
      <c r="J75" s="12" t="s">
        <v>7</v>
      </c>
      <c r="K75" s="12" t="s">
        <v>8</v>
      </c>
      <c r="L75" s="12" t="s">
        <v>9</v>
      </c>
    </row>
    <row r="76" customFormat="false" ht="44.25" hidden="false" customHeight="true" outlineLevel="0" collapsed="false">
      <c r="B76" s="37"/>
      <c r="C76" s="9"/>
      <c r="D76" s="9"/>
      <c r="E76" s="13" t="s">
        <v>10</v>
      </c>
      <c r="F76" s="13" t="s">
        <v>11</v>
      </c>
      <c r="G76" s="13" t="s">
        <v>12</v>
      </c>
      <c r="H76" s="13" t="s">
        <v>13</v>
      </c>
      <c r="I76" s="11"/>
      <c r="J76" s="12"/>
      <c r="K76" s="12"/>
      <c r="L76" s="12"/>
    </row>
    <row r="77" customFormat="false" ht="29.25" hidden="false" customHeight="true" outlineLevel="0" collapsed="false">
      <c r="B77" s="38" t="s">
        <v>14</v>
      </c>
      <c r="C77" s="39"/>
      <c r="D77" s="39"/>
      <c r="E77" s="39"/>
      <c r="F77" s="39"/>
      <c r="G77" s="39"/>
      <c r="H77" s="39"/>
      <c r="I77" s="39"/>
      <c r="J77" s="39"/>
      <c r="K77" s="39"/>
      <c r="L77" s="40"/>
    </row>
    <row r="78" customFormat="false" ht="29.25" hidden="false" customHeight="true" outlineLevel="0" collapsed="false">
      <c r="B78" s="24" t="s">
        <v>63</v>
      </c>
      <c r="C78" s="57" t="s">
        <v>64</v>
      </c>
      <c r="D78" s="58" t="n">
        <v>200</v>
      </c>
      <c r="E78" s="21" t="n">
        <v>5.02</v>
      </c>
      <c r="F78" s="21" t="n">
        <v>13.6</v>
      </c>
      <c r="G78" s="21" t="n">
        <v>55.76</v>
      </c>
      <c r="H78" s="21" t="n">
        <v>368</v>
      </c>
      <c r="I78" s="21" t="n">
        <v>1.08</v>
      </c>
      <c r="J78" s="21" t="n">
        <v>55.36</v>
      </c>
      <c r="K78" s="65" t="n">
        <v>53.22</v>
      </c>
      <c r="L78" s="41" t="n">
        <v>1.66</v>
      </c>
    </row>
    <row r="79" customFormat="false" ht="27.75" hidden="false" customHeight="true" outlineLevel="0" collapsed="false">
      <c r="B79" s="24" t="s">
        <v>65</v>
      </c>
      <c r="C79" s="25" t="s">
        <v>66</v>
      </c>
      <c r="D79" s="26" t="n">
        <v>10</v>
      </c>
      <c r="E79" s="22" t="n">
        <v>2.05</v>
      </c>
      <c r="F79" s="22" t="n">
        <v>2.3</v>
      </c>
      <c r="G79" s="22" t="n">
        <v>0.23</v>
      </c>
      <c r="H79" s="22" t="n">
        <v>29.67</v>
      </c>
      <c r="I79" s="22" t="n">
        <v>0.06</v>
      </c>
      <c r="J79" s="22" t="n">
        <v>70</v>
      </c>
      <c r="K79" s="27" t="n">
        <v>3.3</v>
      </c>
      <c r="L79" s="23" t="n">
        <v>0.08</v>
      </c>
    </row>
    <row r="80" customFormat="false" ht="29.25" hidden="false" customHeight="true" outlineLevel="0" collapsed="false">
      <c r="B80" s="24" t="s">
        <v>17</v>
      </c>
      <c r="C80" s="19" t="s">
        <v>18</v>
      </c>
      <c r="D80" s="20" t="n">
        <v>30</v>
      </c>
      <c r="E80" s="21" t="n">
        <v>2.28</v>
      </c>
      <c r="F80" s="21" t="n">
        <v>0.24</v>
      </c>
      <c r="G80" s="21" t="n">
        <v>14.76</v>
      </c>
      <c r="H80" s="21" t="n">
        <v>70.5</v>
      </c>
      <c r="I80" s="21" t="n">
        <v>0</v>
      </c>
      <c r="J80" s="21" t="n">
        <v>6.9</v>
      </c>
      <c r="K80" s="27" t="n">
        <v>9.9</v>
      </c>
      <c r="L80" s="23" t="n">
        <v>0.57</v>
      </c>
    </row>
    <row r="81" customFormat="false" ht="29.25" hidden="false" customHeight="true" outlineLevel="0" collapsed="false">
      <c r="B81" s="24" t="s">
        <v>67</v>
      </c>
      <c r="C81" s="28" t="s">
        <v>68</v>
      </c>
      <c r="D81" s="50" t="n">
        <v>180</v>
      </c>
      <c r="E81" s="41" t="n">
        <v>5.8</v>
      </c>
      <c r="F81" s="41" t="n">
        <v>5</v>
      </c>
      <c r="G81" s="41" t="n">
        <v>8</v>
      </c>
      <c r="H81" s="41" t="n">
        <v>106</v>
      </c>
      <c r="I81" s="41" t="n">
        <v>1.4</v>
      </c>
      <c r="J81" s="41" t="n">
        <v>240</v>
      </c>
      <c r="K81" s="49" t="n">
        <v>28</v>
      </c>
      <c r="L81" s="23" t="n">
        <v>0.2</v>
      </c>
    </row>
    <row r="82" customFormat="false" ht="30.75" hidden="false" customHeight="true" outlineLevel="0" collapsed="false">
      <c r="B82" s="24" t="s">
        <v>21</v>
      </c>
      <c r="C82" s="28" t="s">
        <v>22</v>
      </c>
      <c r="D82" s="20" t="n">
        <v>100</v>
      </c>
      <c r="E82" s="21" t="n">
        <v>0.4</v>
      </c>
      <c r="F82" s="21" t="n">
        <v>0.4</v>
      </c>
      <c r="G82" s="21" t="n">
        <v>9.8</v>
      </c>
      <c r="H82" s="21" t="n">
        <v>47</v>
      </c>
      <c r="I82" s="21" t="n">
        <v>10</v>
      </c>
      <c r="J82" s="21" t="n">
        <v>16</v>
      </c>
      <c r="K82" s="49" t="n">
        <v>9</v>
      </c>
      <c r="L82" s="23" t="n">
        <v>2.2</v>
      </c>
    </row>
    <row r="83" customFormat="false" ht="31.5" hidden="false" customHeight="true" outlineLevel="0" collapsed="false">
      <c r="B83" s="75"/>
      <c r="C83" s="76" t="s">
        <v>23</v>
      </c>
      <c r="D83" s="77" t="n">
        <f aca="false">SUM(D78:D82)</f>
        <v>520</v>
      </c>
      <c r="E83" s="78" t="n">
        <f aca="false">SUM(E78:E82)</f>
        <v>15.55</v>
      </c>
      <c r="F83" s="79" t="n">
        <f aca="false">SUM(F78:F82)</f>
        <v>21.54</v>
      </c>
      <c r="G83" s="78" t="n">
        <f aca="false">SUM(G78:G82)</f>
        <v>88.55</v>
      </c>
      <c r="H83" s="78" t="n">
        <f aca="false">SUM(H78:H82)</f>
        <v>621.17</v>
      </c>
      <c r="I83" s="79" t="n">
        <f aca="false">SUM(I78:I82)</f>
        <v>12.54</v>
      </c>
      <c r="J83" s="78" t="n">
        <f aca="false">SUM(J78:J82)</f>
        <v>388.26</v>
      </c>
      <c r="K83" s="79" t="n">
        <f aca="false">SUM(K78:K82)</f>
        <v>103.42</v>
      </c>
      <c r="L83" s="78" t="n">
        <f aca="false">SUM(L78:L82)</f>
        <v>4.71</v>
      </c>
    </row>
    <row r="84" customFormat="false" ht="34.5" hidden="false" customHeight="true" outlineLevel="0" collapsed="false">
      <c r="B84" s="34" t="s">
        <v>69</v>
      </c>
      <c r="C84" s="35"/>
      <c r="D84" s="35"/>
      <c r="E84" s="35"/>
      <c r="F84" s="35"/>
      <c r="G84" s="35"/>
      <c r="H84" s="35"/>
      <c r="I84" s="35"/>
      <c r="J84" s="35"/>
      <c r="K84" s="35"/>
      <c r="L84" s="36"/>
    </row>
    <row r="85" customFormat="false" ht="21" hidden="false" customHeight="true" outlineLevel="0" collapsed="false">
      <c r="B85" s="37" t="s">
        <v>2</v>
      </c>
      <c r="C85" s="9" t="s">
        <v>3</v>
      </c>
      <c r="D85" s="9" t="s">
        <v>4</v>
      </c>
      <c r="E85" s="10" t="s">
        <v>5</v>
      </c>
      <c r="F85" s="10"/>
      <c r="G85" s="10"/>
      <c r="H85" s="10"/>
      <c r="I85" s="11" t="s">
        <v>6</v>
      </c>
      <c r="J85" s="12" t="s">
        <v>7</v>
      </c>
      <c r="K85" s="12" t="s">
        <v>8</v>
      </c>
      <c r="L85" s="12" t="s">
        <v>9</v>
      </c>
    </row>
    <row r="86" customFormat="false" ht="46.5" hidden="false" customHeight="true" outlineLevel="0" collapsed="false">
      <c r="B86" s="37"/>
      <c r="C86" s="9"/>
      <c r="D86" s="9"/>
      <c r="E86" s="13" t="s">
        <v>10</v>
      </c>
      <c r="F86" s="13" t="s">
        <v>11</v>
      </c>
      <c r="G86" s="13" t="s">
        <v>12</v>
      </c>
      <c r="H86" s="13" t="s">
        <v>13</v>
      </c>
      <c r="I86" s="11"/>
      <c r="J86" s="12"/>
      <c r="K86" s="12"/>
      <c r="L86" s="12"/>
    </row>
    <row r="87" customFormat="false" ht="25.5" hidden="false" customHeight="true" outlineLevel="0" collapsed="false">
      <c r="B87" s="38" t="s">
        <v>14</v>
      </c>
      <c r="C87" s="39"/>
      <c r="D87" s="39"/>
      <c r="E87" s="39"/>
      <c r="F87" s="39"/>
      <c r="G87" s="39"/>
      <c r="H87" s="39"/>
      <c r="I87" s="39"/>
      <c r="J87" s="39"/>
      <c r="K87" s="39"/>
      <c r="L87" s="40"/>
    </row>
    <row r="88" customFormat="false" ht="28.5" hidden="false" customHeight="true" outlineLevel="0" collapsed="false">
      <c r="B88" s="18" t="s">
        <v>70</v>
      </c>
      <c r="C88" s="19" t="s">
        <v>71</v>
      </c>
      <c r="D88" s="20" t="n">
        <v>250</v>
      </c>
      <c r="E88" s="21" t="n">
        <v>11.5</v>
      </c>
      <c r="F88" s="21" t="n">
        <v>12.575</v>
      </c>
      <c r="G88" s="21" t="n">
        <v>39.2875</v>
      </c>
      <c r="H88" s="21" t="n">
        <v>324.95</v>
      </c>
      <c r="I88" s="22" t="n">
        <v>4.2</v>
      </c>
      <c r="J88" s="22" t="n">
        <v>173.7875</v>
      </c>
      <c r="K88" s="22" t="n">
        <v>67.325</v>
      </c>
      <c r="L88" s="23" t="n">
        <v>1.5625</v>
      </c>
    </row>
    <row r="89" customFormat="false" ht="27" hidden="false" customHeight="true" outlineLevel="0" collapsed="false">
      <c r="B89" s="24" t="s">
        <v>48</v>
      </c>
      <c r="C89" s="25" t="s">
        <v>49</v>
      </c>
      <c r="D89" s="26" t="n">
        <v>10</v>
      </c>
      <c r="E89" s="22" t="n">
        <v>0.05</v>
      </c>
      <c r="F89" s="22" t="n">
        <v>8.25</v>
      </c>
      <c r="G89" s="22" t="n">
        <v>0.08</v>
      </c>
      <c r="H89" s="22" t="n">
        <v>74.8</v>
      </c>
      <c r="I89" s="22" t="n">
        <v>0</v>
      </c>
      <c r="J89" s="22" t="n">
        <v>2.4</v>
      </c>
      <c r="K89" s="27" t="n">
        <v>0.05</v>
      </c>
      <c r="L89" s="23" t="n">
        <v>0.02</v>
      </c>
    </row>
    <row r="90" customFormat="false" ht="29.25" hidden="false" customHeight="true" outlineLevel="0" collapsed="false">
      <c r="B90" s="24" t="s">
        <v>50</v>
      </c>
      <c r="C90" s="19" t="s">
        <v>51</v>
      </c>
      <c r="D90" s="26" t="n">
        <v>20</v>
      </c>
      <c r="E90" s="21" t="n">
        <f aca="false">2.31*20/30</f>
        <v>1.54</v>
      </c>
      <c r="F90" s="21" t="n">
        <f aca="false">0.6</f>
        <v>0.6</v>
      </c>
      <c r="G90" s="21" t="n">
        <v>10.02</v>
      </c>
      <c r="H90" s="21" t="n">
        <f aca="false">103.6/2</f>
        <v>51.8</v>
      </c>
      <c r="I90" s="21" t="n">
        <v>0</v>
      </c>
      <c r="J90" s="21" t="n">
        <v>4.4</v>
      </c>
      <c r="K90" s="49" t="n">
        <f aca="false">13.2/2</f>
        <v>6.6</v>
      </c>
      <c r="L90" s="23" t="n">
        <v>0.4</v>
      </c>
    </row>
    <row r="91" customFormat="false" ht="29.25" hidden="false" customHeight="true" outlineLevel="0" collapsed="false">
      <c r="B91" s="24" t="s">
        <v>72</v>
      </c>
      <c r="C91" s="28" t="s">
        <v>73</v>
      </c>
      <c r="D91" s="50" t="n">
        <v>200</v>
      </c>
      <c r="E91" s="41" t="n">
        <v>3.58</v>
      </c>
      <c r="F91" s="41" t="n">
        <v>2.58</v>
      </c>
      <c r="G91" s="41" t="n">
        <v>14.71</v>
      </c>
      <c r="H91" s="21" t="n">
        <v>100.06</v>
      </c>
      <c r="I91" s="23" t="n">
        <v>1.17</v>
      </c>
      <c r="J91" s="51" t="n">
        <v>123.42</v>
      </c>
      <c r="K91" s="49" t="n">
        <v>29.6</v>
      </c>
      <c r="L91" s="17" t="n">
        <v>1</v>
      </c>
    </row>
    <row r="92" customFormat="false" ht="27" hidden="false" customHeight="true" outlineLevel="0" collapsed="false">
      <c r="B92" s="24" t="s">
        <v>50</v>
      </c>
      <c r="C92" s="28" t="s">
        <v>74</v>
      </c>
      <c r="D92" s="20" t="n">
        <v>20</v>
      </c>
      <c r="E92" s="21" t="n">
        <v>1.5</v>
      </c>
      <c r="F92" s="21" t="n">
        <v>1.96</v>
      </c>
      <c r="G92" s="21" t="n">
        <v>14.88</v>
      </c>
      <c r="H92" s="21" t="n">
        <v>82.8</v>
      </c>
      <c r="I92" s="21" t="n">
        <v>0</v>
      </c>
      <c r="J92" s="21" t="n">
        <v>5.8</v>
      </c>
      <c r="K92" s="27" t="n">
        <v>4</v>
      </c>
      <c r="L92" s="23" t="n">
        <v>0.42</v>
      </c>
    </row>
    <row r="93" customFormat="false" ht="28.5" hidden="false" customHeight="true" outlineLevel="0" collapsed="false">
      <c r="B93" s="75"/>
      <c r="C93" s="80" t="s">
        <v>23</v>
      </c>
      <c r="D93" s="31" t="n">
        <f aca="false">SUM(D88:D92)</f>
        <v>500</v>
      </c>
      <c r="E93" s="33" t="n">
        <f aca="false">SUM(E88:E92)</f>
        <v>18.17</v>
      </c>
      <c r="F93" s="33" t="n">
        <f aca="false">SUM(F88:F92)</f>
        <v>25.965</v>
      </c>
      <c r="G93" s="33" t="n">
        <f aca="false">SUM(G88:G92)</f>
        <v>78.9775</v>
      </c>
      <c r="H93" s="33" t="n">
        <f aca="false">SUM(H88:H92)</f>
        <v>634.41</v>
      </c>
      <c r="I93" s="33" t="n">
        <f aca="false">SUM(I88:I92)</f>
        <v>5.37</v>
      </c>
      <c r="J93" s="33" t="n">
        <f aca="false">SUM(J88:J92)</f>
        <v>309.8075</v>
      </c>
      <c r="K93" s="33" t="n">
        <f aca="false">SUM(K88:K92)</f>
        <v>107.575</v>
      </c>
      <c r="L93" s="33" t="n">
        <f aca="false">SUM(L88:L92)</f>
        <v>3.4025</v>
      </c>
    </row>
    <row r="94" customFormat="false" ht="32.25" hidden="false" customHeight="true" outlineLevel="0" collapsed="false">
      <c r="B94" s="34" t="s">
        <v>75</v>
      </c>
      <c r="C94" s="35"/>
      <c r="D94" s="35"/>
      <c r="E94" s="35"/>
      <c r="F94" s="35"/>
      <c r="G94" s="35"/>
      <c r="H94" s="35"/>
      <c r="I94" s="35"/>
      <c r="J94" s="35"/>
      <c r="K94" s="35"/>
      <c r="L94" s="36"/>
    </row>
    <row r="95" customFormat="false" ht="24" hidden="false" customHeight="true" outlineLevel="0" collapsed="false">
      <c r="B95" s="37" t="s">
        <v>2</v>
      </c>
      <c r="C95" s="9" t="s">
        <v>3</v>
      </c>
      <c r="D95" s="9" t="s">
        <v>4</v>
      </c>
      <c r="E95" s="10" t="s">
        <v>5</v>
      </c>
      <c r="F95" s="10"/>
      <c r="G95" s="10"/>
      <c r="H95" s="10"/>
      <c r="I95" s="11" t="s">
        <v>6</v>
      </c>
      <c r="J95" s="12" t="s">
        <v>7</v>
      </c>
      <c r="K95" s="12" t="s">
        <v>8</v>
      </c>
      <c r="L95" s="12" t="s">
        <v>9</v>
      </c>
    </row>
    <row r="96" customFormat="false" ht="46.5" hidden="false" customHeight="true" outlineLevel="0" collapsed="false">
      <c r="B96" s="37"/>
      <c r="C96" s="9"/>
      <c r="D96" s="9"/>
      <c r="E96" s="13" t="s">
        <v>10</v>
      </c>
      <c r="F96" s="13" t="s">
        <v>11</v>
      </c>
      <c r="G96" s="13" t="s">
        <v>12</v>
      </c>
      <c r="H96" s="13" t="s">
        <v>13</v>
      </c>
      <c r="I96" s="11"/>
      <c r="J96" s="12"/>
      <c r="K96" s="12"/>
      <c r="L96" s="12"/>
    </row>
    <row r="97" customFormat="false" ht="27" hidden="false" customHeight="true" outlineLevel="0" collapsed="false">
      <c r="B97" s="81" t="s">
        <v>14</v>
      </c>
      <c r="C97" s="55"/>
      <c r="D97" s="55"/>
      <c r="E97" s="55"/>
      <c r="F97" s="55"/>
      <c r="G97" s="55"/>
      <c r="H97" s="55"/>
      <c r="I97" s="55"/>
      <c r="J97" s="55"/>
      <c r="K97" s="82"/>
      <c r="L97" s="83"/>
    </row>
    <row r="98" customFormat="false" ht="27" hidden="false" customHeight="true" outlineLevel="0" collapsed="false">
      <c r="B98" s="73" t="s">
        <v>25</v>
      </c>
      <c r="C98" s="19" t="s">
        <v>26</v>
      </c>
      <c r="D98" s="20" t="n">
        <v>60</v>
      </c>
      <c r="E98" s="22" t="n">
        <v>0.66</v>
      </c>
      <c r="F98" s="22" t="n">
        <v>0.12</v>
      </c>
      <c r="G98" s="22" t="n">
        <v>2.28</v>
      </c>
      <c r="H98" s="23" t="n">
        <v>13.2</v>
      </c>
      <c r="I98" s="41" t="n">
        <v>10.5</v>
      </c>
      <c r="J98" s="48" t="n">
        <v>8.4</v>
      </c>
      <c r="K98" s="49" t="n">
        <v>12</v>
      </c>
      <c r="L98" s="23" t="n">
        <v>0.54</v>
      </c>
    </row>
    <row r="99" customFormat="false" ht="29.25" hidden="false" customHeight="true" outlineLevel="0" collapsed="false">
      <c r="B99" s="24" t="s">
        <v>76</v>
      </c>
      <c r="C99" s="25" t="s">
        <v>77</v>
      </c>
      <c r="D99" s="26" t="n">
        <v>100</v>
      </c>
      <c r="E99" s="22" t="n">
        <v>10.63</v>
      </c>
      <c r="F99" s="22" t="n">
        <v>12.64</v>
      </c>
      <c r="G99" s="22" t="n">
        <v>19.02</v>
      </c>
      <c r="H99" s="22" t="n">
        <v>209.45</v>
      </c>
      <c r="I99" s="22" t="n">
        <v>0.54</v>
      </c>
      <c r="J99" s="22" t="n">
        <v>60.77</v>
      </c>
      <c r="K99" s="27" t="n">
        <v>33.95</v>
      </c>
      <c r="L99" s="23" t="n">
        <v>1.2</v>
      </c>
    </row>
    <row r="100" customFormat="false" ht="29.25" hidden="false" customHeight="true" outlineLevel="0" collapsed="false">
      <c r="B100" s="24" t="s">
        <v>34</v>
      </c>
      <c r="C100" s="25" t="s">
        <v>35</v>
      </c>
      <c r="D100" s="26" t="n">
        <v>150</v>
      </c>
      <c r="E100" s="22" t="n">
        <v>3.25</v>
      </c>
      <c r="F100" s="22" t="n">
        <v>2.88</v>
      </c>
      <c r="G100" s="22" t="n">
        <v>28.99</v>
      </c>
      <c r="H100" s="22" t="n">
        <v>189.56</v>
      </c>
      <c r="I100" s="22" t="n">
        <v>25.95</v>
      </c>
      <c r="J100" s="22" t="n">
        <v>145.59</v>
      </c>
      <c r="K100" s="27" t="n">
        <v>32.99</v>
      </c>
      <c r="L100" s="23" t="n">
        <v>1.22</v>
      </c>
    </row>
    <row r="101" customFormat="false" ht="28.5" hidden="false" customHeight="true" outlineLevel="0" collapsed="false">
      <c r="B101" s="24" t="s">
        <v>17</v>
      </c>
      <c r="C101" s="28" t="s">
        <v>18</v>
      </c>
      <c r="D101" s="50" t="n">
        <v>20</v>
      </c>
      <c r="E101" s="41" t="n">
        <v>1.52</v>
      </c>
      <c r="F101" s="41" t="n">
        <v>0.16</v>
      </c>
      <c r="G101" s="41" t="n">
        <v>9.84</v>
      </c>
      <c r="H101" s="41" t="n">
        <v>47</v>
      </c>
      <c r="I101" s="41" t="n">
        <v>0</v>
      </c>
      <c r="J101" s="41" t="n">
        <v>4.6</v>
      </c>
      <c r="K101" s="49" t="n">
        <v>6.6</v>
      </c>
      <c r="L101" s="23" t="n">
        <v>0.38</v>
      </c>
    </row>
    <row r="102" customFormat="false" ht="27.75" hidden="false" customHeight="true" outlineLevel="0" collapsed="false">
      <c r="B102" s="24" t="s">
        <v>78</v>
      </c>
      <c r="C102" s="28" t="s">
        <v>79</v>
      </c>
      <c r="D102" s="84" t="n">
        <v>180</v>
      </c>
      <c r="E102" s="21" t="n">
        <v>0.11</v>
      </c>
      <c r="F102" s="23" t="n">
        <v>0.12</v>
      </c>
      <c r="G102" s="21" t="n">
        <v>25.09</v>
      </c>
      <c r="H102" s="21" t="n">
        <v>119.2</v>
      </c>
      <c r="I102" s="23" t="n">
        <v>1.83</v>
      </c>
      <c r="J102" s="21" t="n">
        <v>11.46</v>
      </c>
      <c r="K102" s="27" t="n">
        <v>3.64</v>
      </c>
      <c r="L102" s="23" t="n">
        <v>0.57</v>
      </c>
    </row>
    <row r="103" customFormat="false" ht="30.75" hidden="false" customHeight="true" outlineLevel="0" collapsed="false">
      <c r="B103" s="85"/>
      <c r="C103" s="64" t="s">
        <v>23</v>
      </c>
      <c r="D103" s="86" t="n">
        <f aca="false">SUM(D98:D102)</f>
        <v>510</v>
      </c>
      <c r="E103" s="32" t="n">
        <f aca="false">SUM(E98:E102)</f>
        <v>16.17</v>
      </c>
      <c r="F103" s="87" t="n">
        <f aca="false">SUM(F98:F102)</f>
        <v>15.92</v>
      </c>
      <c r="G103" s="32" t="n">
        <f aca="false">SUM(G98:G102)</f>
        <v>85.22</v>
      </c>
      <c r="H103" s="87" t="n">
        <f aca="false">SUM(H98:H102)</f>
        <v>578.41</v>
      </c>
      <c r="I103" s="32" t="n">
        <f aca="false">SUM(I98:I102)</f>
        <v>38.82</v>
      </c>
      <c r="J103" s="87" t="n">
        <f aca="false">SUM(J98:J102)</f>
        <v>230.82</v>
      </c>
      <c r="K103" s="32" t="n">
        <f aca="false">SUM(K98:K102)</f>
        <v>89.18</v>
      </c>
      <c r="L103" s="32" t="n">
        <f aca="false">SUM(L98:L102)</f>
        <v>3.91</v>
      </c>
      <c r="M103" s="88"/>
    </row>
    <row r="104" customFormat="false" ht="31.5" hidden="false" customHeight="true" outlineLevel="0" collapsed="false">
      <c r="A104" s="89" t="s">
        <v>80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</row>
    <row r="105" customFormat="false" ht="20.25" hidden="false" customHeight="false" outlineLevel="0" collapsed="false">
      <c r="B105" s="3"/>
    </row>
    <row r="106" customFormat="false" ht="20.25" hidden="false" customHeight="false" outlineLevel="0" collapsed="false">
      <c r="B106" s="3"/>
      <c r="M106" s="91"/>
      <c r="N106" s="91"/>
    </row>
    <row r="107" customFormat="false" ht="20.25" hidden="false" customHeight="false" outlineLevel="0" collapsed="false">
      <c r="B107" s="3"/>
      <c r="M107" s="91"/>
      <c r="N107" s="91"/>
    </row>
    <row r="108" customFormat="false" ht="20.25" hidden="false" customHeight="false" outlineLevel="0" collapsed="false">
      <c r="B108" s="3"/>
      <c r="M108" s="91"/>
      <c r="N108" s="91"/>
    </row>
    <row r="109" customFormat="false" ht="33" hidden="false" customHeight="true" outlineLevel="0" collapsed="false">
      <c r="B109" s="3"/>
      <c r="M109" s="91"/>
      <c r="N109" s="91"/>
    </row>
    <row r="110" customFormat="false" ht="39.75" hidden="false" customHeight="true" outlineLevel="0" collapsed="false">
      <c r="B110" s="3"/>
      <c r="M110" s="91"/>
      <c r="N110" s="91"/>
    </row>
    <row r="111" customFormat="false" ht="39.75" hidden="false" customHeight="true" outlineLevel="0" collapsed="false">
      <c r="B111" s="3"/>
      <c r="M111" s="91"/>
      <c r="N111" s="91"/>
      <c r="O111" s="91"/>
    </row>
    <row r="112" customFormat="false" ht="39.75" hidden="false" customHeight="true" outlineLevel="0" collapsed="false">
      <c r="B112" s="3"/>
      <c r="M112" s="91"/>
      <c r="N112" s="91"/>
      <c r="O112" s="91"/>
    </row>
    <row r="113" customFormat="false" ht="39.75" hidden="false" customHeight="true" outlineLevel="0" collapsed="false">
      <c r="B113" s="3"/>
      <c r="M113" s="91"/>
      <c r="N113" s="91"/>
      <c r="O113" s="91"/>
    </row>
    <row r="114" customFormat="false" ht="39.75" hidden="false" customHeight="true" outlineLevel="0" collapsed="false">
      <c r="B114" s="3"/>
      <c r="M114" s="91"/>
      <c r="N114" s="91"/>
      <c r="O114" s="91"/>
    </row>
    <row r="115" customFormat="false" ht="39.75" hidden="false" customHeight="true" outlineLevel="0" collapsed="false">
      <c r="B115" s="3"/>
      <c r="M115" s="91"/>
      <c r="N115" s="91"/>
      <c r="O115" s="91"/>
    </row>
    <row r="116" customFormat="false" ht="39.75" hidden="false" customHeight="true" outlineLevel="0" collapsed="false">
      <c r="B116" s="3"/>
      <c r="M116" s="91"/>
      <c r="N116" s="91"/>
      <c r="O116" s="91"/>
    </row>
    <row r="117" customFormat="false" ht="39.75" hidden="false" customHeight="true" outlineLevel="0" collapsed="false">
      <c r="B117" s="3"/>
      <c r="M117" s="91"/>
      <c r="N117" s="91"/>
      <c r="O117" s="91"/>
    </row>
    <row r="118" customFormat="false" ht="39.75" hidden="false" customHeight="true" outlineLevel="0" collapsed="false">
      <c r="B118" s="3"/>
      <c r="M118" s="91"/>
      <c r="N118" s="91"/>
      <c r="O118" s="91"/>
    </row>
    <row r="119" customFormat="false" ht="39.75" hidden="false" customHeight="true" outlineLevel="0" collapsed="false">
      <c r="B119" s="3"/>
      <c r="M119" s="91"/>
      <c r="N119" s="91"/>
      <c r="O119" s="91"/>
    </row>
    <row r="120" customFormat="false" ht="39.75" hidden="false" customHeight="true" outlineLevel="0" collapsed="false">
      <c r="B120" s="3"/>
      <c r="M120" s="91"/>
      <c r="N120" s="91"/>
      <c r="O120" s="91"/>
    </row>
    <row r="121" customFormat="false" ht="39.75" hidden="false" customHeight="true" outlineLevel="0" collapsed="false">
      <c r="B121" s="3"/>
      <c r="M121" s="91"/>
      <c r="N121" s="91"/>
      <c r="O121" s="91"/>
    </row>
    <row r="122" customFormat="false" ht="39.75" hidden="false" customHeight="true" outlineLevel="0" collapsed="false">
      <c r="B122" s="3"/>
      <c r="M122" s="91"/>
      <c r="N122" s="91"/>
      <c r="O122" s="91"/>
    </row>
  </sheetData>
  <autoFilter ref="C4:C111"/>
  <mergeCells count="82">
    <mergeCell ref="B2:L2"/>
    <mergeCell ref="B4:B5"/>
    <mergeCell ref="C4:C5"/>
    <mergeCell ref="D4:D5"/>
    <mergeCell ref="E4:H4"/>
    <mergeCell ref="I4:I5"/>
    <mergeCell ref="J4:J5"/>
    <mergeCell ref="K4:K5"/>
    <mergeCell ref="L4:L5"/>
    <mergeCell ref="B13:B14"/>
    <mergeCell ref="C13:C14"/>
    <mergeCell ref="D13:D14"/>
    <mergeCell ref="E13:H13"/>
    <mergeCell ref="I13:I14"/>
    <mergeCell ref="J13:J14"/>
    <mergeCell ref="K13:K14"/>
    <mergeCell ref="L13:L14"/>
    <mergeCell ref="B23:B24"/>
    <mergeCell ref="C23:C24"/>
    <mergeCell ref="D23:D24"/>
    <mergeCell ref="E23:H23"/>
    <mergeCell ref="I23:I24"/>
    <mergeCell ref="J23:J24"/>
    <mergeCell ref="K23:K24"/>
    <mergeCell ref="L23:L24"/>
    <mergeCell ref="B34:B35"/>
    <mergeCell ref="C34:C35"/>
    <mergeCell ref="D34:D35"/>
    <mergeCell ref="E34:H34"/>
    <mergeCell ref="I34:I35"/>
    <mergeCell ref="J34:J35"/>
    <mergeCell ref="K34:K35"/>
    <mergeCell ref="L34:L35"/>
    <mergeCell ref="B44:B45"/>
    <mergeCell ref="C44:C45"/>
    <mergeCell ref="D44:D45"/>
    <mergeCell ref="E44:H44"/>
    <mergeCell ref="I44:I45"/>
    <mergeCell ref="J44:J45"/>
    <mergeCell ref="K44:K45"/>
    <mergeCell ref="L44:L45"/>
    <mergeCell ref="B53:B54"/>
    <mergeCell ref="C53:C54"/>
    <mergeCell ref="D53:D54"/>
    <mergeCell ref="E53:H53"/>
    <mergeCell ref="I53:I54"/>
    <mergeCell ref="J53:J54"/>
    <mergeCell ref="K53:K54"/>
    <mergeCell ref="L53:L54"/>
    <mergeCell ref="B64:B65"/>
    <mergeCell ref="C64:C65"/>
    <mergeCell ref="D64:D65"/>
    <mergeCell ref="E64:H64"/>
    <mergeCell ref="I64:I65"/>
    <mergeCell ref="J64:J65"/>
    <mergeCell ref="K64:K65"/>
    <mergeCell ref="L64:L65"/>
    <mergeCell ref="B75:B76"/>
    <mergeCell ref="C75:C76"/>
    <mergeCell ref="D75:D76"/>
    <mergeCell ref="E75:H75"/>
    <mergeCell ref="I75:I76"/>
    <mergeCell ref="J75:J76"/>
    <mergeCell ref="K75:K76"/>
    <mergeCell ref="L75:L76"/>
    <mergeCell ref="B85:B86"/>
    <mergeCell ref="C85:C86"/>
    <mergeCell ref="D85:D86"/>
    <mergeCell ref="E85:H85"/>
    <mergeCell ref="I85:I86"/>
    <mergeCell ref="J85:J86"/>
    <mergeCell ref="K85:K86"/>
    <mergeCell ref="L85:L86"/>
    <mergeCell ref="B95:B96"/>
    <mergeCell ref="C95:C96"/>
    <mergeCell ref="D95:D96"/>
    <mergeCell ref="E95:H95"/>
    <mergeCell ref="I95:I96"/>
    <mergeCell ref="J95:J96"/>
    <mergeCell ref="K95:K96"/>
    <mergeCell ref="L95:L96"/>
    <mergeCell ref="B104:L104"/>
  </mergeCells>
  <printOptions headings="false" gridLines="false" gridLinesSet="true" horizontalCentered="false" verticalCentered="false"/>
  <pageMargins left="0" right="0" top="0.354166666666667" bottom="0.157638888888889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2" man="true" max="16383" min="0"/>
    <brk id="83" man="true" max="16383" min="0"/>
    <brk id="103" man="true" max="16383" min="0"/>
    <brk id="109" man="true" max="16383" min="0"/>
    <brk id="14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2026-02-27T16:46:24Z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