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завтраки и обеды 12-1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<sst xmlns="http://schemas.openxmlformats.org/spreadsheetml/2006/main" count="933" uniqueCount="546">
  <si>
    <t xml:space="preserve">ПРИМЕРНОЕ МЕНЮ </t>
  </si>
  <si>
    <t xml:space="preserve">завтраков и обедов  учащихся в общеобразовательных заведениях </t>
  </si>
  <si>
    <t xml:space="preserve">отнесенных к льготной категории </t>
  </si>
  <si>
    <t>Возрастная категория : 12-18 лет</t>
  </si>
  <si>
    <t>Категория:</t>
  </si>
  <si>
    <t>Школьники 12-18 лет.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</si>
  <si>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</si>
  <si>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</si>
  <si>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</si>
  <si>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</si>
  <si>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</si>
  <si>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</si>
  <si>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</si>
  <si>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</si>
  <si>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</si>
  <si>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</si>
  <si>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</si>
  <si>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</si>
  <si>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</si>
  <si>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</si>
  <si>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</si>
  <si>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</si>
  <si>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</si>
  <si>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</si>
  <si>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>ЗАВТРАК</t>
  </si>
  <si>
    <t>Макаронные изделия отварные с сыром</t>
  </si>
  <si>
    <t>377</t>
  </si>
  <si>
    <t>Чай с лимоном</t>
  </si>
  <si>
    <t>200</t>
  </si>
  <si>
    <t>701.3(35)</t>
  </si>
  <si>
    <t>Хлеб пшеничный</t>
  </si>
  <si>
    <t>35</t>
  </si>
  <si>
    <t>14</t>
  </si>
  <si>
    <t>Масло (порциями)</t>
  </si>
  <si>
    <t>10</t>
  </si>
  <si>
    <t>338</t>
  </si>
  <si>
    <t>Плоды или ягоды свежие</t>
  </si>
  <si>
    <t>100</t>
  </si>
  <si>
    <t>ИТОГО ПО ПРИЕМУ ПИЩИ ЗА ДЕНЬ:</t>
  </si>
  <si>
    <t>13,07</t>
  </si>
  <si>
    <t>16,99</t>
  </si>
  <si>
    <t>79,33</t>
  </si>
  <si>
    <t>525,26</t>
  </si>
  <si>
    <t>0,18</t>
  </si>
  <si>
    <t>11,58</t>
  </si>
  <si>
    <t>3,84</t>
  </si>
  <si>
    <t>207,4</t>
  </si>
  <si>
    <t>0,06</t>
  </si>
  <si>
    <t>33,895</t>
  </si>
  <si>
    <t>0,765</t>
  </si>
  <si>
    <t>140,45</t>
  </si>
  <si>
    <t>ИТОГО ПО ПРИЕМУ ПИЩИ:</t>
  </si>
  <si>
    <t>0,173</t>
  </si>
  <si>
    <t>79,517</t>
  </si>
  <si>
    <t>2,592</t>
  </si>
  <si>
    <t>151,997</t>
  </si>
  <si>
    <t>0,022</t>
  </si>
  <si>
    <t>40,169</t>
  </si>
  <si>
    <t>0,882</t>
  </si>
  <si>
    <t>141,992</t>
  </si>
  <si>
    <t>71</t>
  </si>
  <si>
    <t>ОБЕД</t>
  </si>
  <si>
    <t>Овощи натуральные свежие (помидоры)</t>
  </si>
  <si>
    <t>30</t>
  </si>
  <si>
    <t>102</t>
  </si>
  <si>
    <t>Суп картофельный с бобовыми</t>
  </si>
  <si>
    <t>250</t>
  </si>
  <si>
    <t>310</t>
  </si>
  <si>
    <t>Картофель отварной</t>
  </si>
  <si>
    <t>Рыба припущенная</t>
  </si>
  <si>
    <t>701.5</t>
  </si>
  <si>
    <t>Хлеб пшеничный(50)</t>
  </si>
  <si>
    <t>50</t>
  </si>
  <si>
    <t>700.2(30)</t>
  </si>
  <si>
    <t>Хлеб ржаной(30)</t>
  </si>
  <si>
    <t>760</t>
  </si>
  <si>
    <t>26,07</t>
  </si>
  <si>
    <t>16,93</t>
  </si>
  <si>
    <t>92,41</t>
  </si>
  <si>
    <t>640,75</t>
  </si>
  <si>
    <t>0,569</t>
  </si>
  <si>
    <t>32,815</t>
  </si>
  <si>
    <t>6,558</t>
  </si>
  <si>
    <t>131,531</t>
  </si>
  <si>
    <t>0,008</t>
  </si>
  <si>
    <t>120,699</t>
  </si>
  <si>
    <t>7,921</t>
  </si>
  <si>
    <t>378,716</t>
  </si>
  <si>
    <t>ИТОГО ЗА ДЕНЬ:</t>
  </si>
  <si>
    <t>0,742</t>
  </si>
  <si>
    <t>112,332</t>
  </si>
  <si>
    <t>9,15</t>
  </si>
  <si>
    <t>283,528</t>
  </si>
  <si>
    <t>0,03</t>
  </si>
  <si>
    <t>160,868</t>
  </si>
  <si>
    <t>8,803</t>
  </si>
  <si>
    <t>520,708</t>
  </si>
  <si>
    <t>День 2 (вторник)</t>
  </si>
  <si>
    <t>183</t>
  </si>
  <si>
    <t>Каша жидкая молочная из гречневой крупы (с маслом и сахаром)</t>
  </si>
  <si>
    <t>220</t>
  </si>
  <si>
    <t>379</t>
  </si>
  <si>
    <t>Кофейный напиток с молоком</t>
  </si>
  <si>
    <t>Батон крымский нарезной</t>
  </si>
  <si>
    <t>565</t>
  </si>
  <si>
    <t>14,84</t>
  </si>
  <si>
    <t>22,52</t>
  </si>
  <si>
    <t>87,54</t>
  </si>
  <si>
    <t>620,81</t>
  </si>
  <si>
    <t>0,29</t>
  </si>
  <si>
    <t>13,126</t>
  </si>
  <si>
    <t>5,308</t>
  </si>
  <si>
    <t>331,07</t>
  </si>
  <si>
    <t>23,66</t>
  </si>
  <si>
    <t>105,254</t>
  </si>
  <si>
    <t>Овощи натуральные свежие (огурцы)</t>
  </si>
  <si>
    <t>98</t>
  </si>
  <si>
    <t>Суп крестьянский с крупой (перловой, рисовой, овсяной, пшеничной)</t>
  </si>
  <si>
    <t>259</t>
  </si>
  <si>
    <t>Жаркое по-домашнему</t>
  </si>
  <si>
    <t xml:space="preserve"> ПОЛДНИК</t>
  </si>
  <si>
    <t>26,27</t>
  </si>
  <si>
    <t>26,62</t>
  </si>
  <si>
    <t>84,72</t>
  </si>
  <si>
    <t>701,09</t>
  </si>
  <si>
    <t>0,336</t>
  </si>
  <si>
    <t>23,085</t>
  </si>
  <si>
    <t>7,475</t>
  </si>
  <si>
    <t>113,415</t>
  </si>
  <si>
    <t>0</t>
  </si>
  <si>
    <t>102,395</t>
  </si>
  <si>
    <t>7,08</t>
  </si>
  <si>
    <t>379,055</t>
  </si>
  <si>
    <t>1325</t>
  </si>
  <si>
    <t>41,11</t>
  </si>
  <si>
    <t>49,14</t>
  </si>
  <si>
    <t>172,26</t>
  </si>
  <si>
    <t>1321,9</t>
  </si>
  <si>
    <t>0,626</t>
  </si>
  <si>
    <t>36,211</t>
  </si>
  <si>
    <t>12,783</t>
  </si>
  <si>
    <t>444,485</t>
  </si>
  <si>
    <t>126,055</t>
  </si>
  <si>
    <t>7,845</t>
  </si>
  <si>
    <t>484,309</t>
  </si>
  <si>
    <t>День 3 (среда)</t>
  </si>
  <si>
    <t>267</t>
  </si>
  <si>
    <t>Шницель натуральный рубленный (говяжий)</t>
  </si>
  <si>
    <t>80</t>
  </si>
  <si>
    <t>312</t>
  </si>
  <si>
    <t>Пюре картофельное</t>
  </si>
  <si>
    <t>376</t>
  </si>
  <si>
    <t>Чай с сахаром</t>
  </si>
  <si>
    <t>545</t>
  </si>
  <si>
    <t>21,63</t>
  </si>
  <si>
    <t>39,62</t>
  </si>
  <si>
    <t>67,77</t>
  </si>
  <si>
    <t>712,34</t>
  </si>
  <si>
    <t>0,262</t>
  </si>
  <si>
    <t>29,49</t>
  </si>
  <si>
    <t>4,014</t>
  </si>
  <si>
    <t>101,884</t>
  </si>
  <si>
    <t>65,772</t>
  </si>
  <si>
    <t>2,041</t>
  </si>
  <si>
    <t>287,46</t>
  </si>
  <si>
    <t>88</t>
  </si>
  <si>
    <t>Щи из свежей капусты с картофелем</t>
  </si>
  <si>
    <t>304</t>
  </si>
  <si>
    <t>Рис отварной</t>
  </si>
  <si>
    <t>229</t>
  </si>
  <si>
    <t>Рыба, тушенная в томате с овощами</t>
  </si>
  <si>
    <t>120</t>
  </si>
  <si>
    <t>349</t>
  </si>
  <si>
    <t>Компот из смеси сухофруктов</t>
  </si>
  <si>
    <t>980</t>
  </si>
  <si>
    <t>27,04</t>
  </si>
  <si>
    <t>19,55</t>
  </si>
  <si>
    <t>137,94</t>
  </si>
  <si>
    <t>855,65</t>
  </si>
  <si>
    <t>0,334</t>
  </si>
  <si>
    <t>33,617</t>
  </si>
  <si>
    <t>7,441</t>
  </si>
  <si>
    <t>164,366</t>
  </si>
  <si>
    <t>0,012</t>
  </si>
  <si>
    <t>136,329</t>
  </si>
  <si>
    <t>8,646</t>
  </si>
  <si>
    <t>455,844</t>
  </si>
  <si>
    <t>1525</t>
  </si>
  <si>
    <t>48,67</t>
  </si>
  <si>
    <t>59,17</t>
  </si>
  <si>
    <t>205,71</t>
  </si>
  <si>
    <t>1567,99</t>
  </si>
  <si>
    <t>0,596</t>
  </si>
  <si>
    <t>63,107</t>
  </si>
  <si>
    <t>11,455</t>
  </si>
  <si>
    <t>266,25</t>
  </si>
  <si>
    <t>202,101</t>
  </si>
  <si>
    <t>10,687</t>
  </si>
  <si>
    <t>743,304</t>
  </si>
  <si>
    <t>День 4 (четверг)</t>
  </si>
  <si>
    <t>222</t>
  </si>
  <si>
    <t>Пудинг из творога  (с молоком сгущенным)</t>
  </si>
  <si>
    <t>382</t>
  </si>
  <si>
    <t>Кефир, ацидофилин, простокваша, ряженка, айран</t>
  </si>
  <si>
    <t>515</t>
  </si>
  <si>
    <t>30,55</t>
  </si>
  <si>
    <t>28,17</t>
  </si>
  <si>
    <t>79,79</t>
  </si>
  <si>
    <t>694,79</t>
  </si>
  <si>
    <t>0,09</t>
  </si>
  <si>
    <t>12,481</t>
  </si>
  <si>
    <t>2,7</t>
  </si>
  <si>
    <t>170,62</t>
  </si>
  <si>
    <t>30,34</t>
  </si>
  <si>
    <t>138,56</t>
  </si>
  <si>
    <t>63</t>
  </si>
  <si>
    <t>Борщ с капустой и картофелем</t>
  </si>
  <si>
    <t>171</t>
  </si>
  <si>
    <t>Каша рассыпчатая Артек (с маслом)</t>
  </si>
  <si>
    <t>160</t>
  </si>
  <si>
    <t>Бефстроганов из говядины</t>
  </si>
  <si>
    <t>351</t>
  </si>
  <si>
    <t>Кисель из фруктов</t>
  </si>
  <si>
    <t>31,91</t>
  </si>
  <si>
    <t>25,4</t>
  </si>
  <si>
    <t>116,84</t>
  </si>
  <si>
    <t>826,34</t>
  </si>
  <si>
    <t>0,44</t>
  </si>
  <si>
    <t>7,79</t>
  </si>
  <si>
    <t>9,656</t>
  </si>
  <si>
    <t>96,778</t>
  </si>
  <si>
    <t>198,512</t>
  </si>
  <si>
    <t>2,2</t>
  </si>
  <si>
    <t>470,734</t>
  </si>
  <si>
    <t>62,46</t>
  </si>
  <si>
    <t>53,57</t>
  </si>
  <si>
    <t>196,63</t>
  </si>
  <si>
    <t>1521,13</t>
  </si>
  <si>
    <t>0,53</t>
  </si>
  <si>
    <t>20,271</t>
  </si>
  <si>
    <t>12,356</t>
  </si>
  <si>
    <t>267,398</t>
  </si>
  <si>
    <t>228,852</t>
  </si>
  <si>
    <t>2,965</t>
  </si>
  <si>
    <t>609,294</t>
  </si>
  <si>
    <t>День 5 (пятница)</t>
  </si>
  <si>
    <t>291</t>
  </si>
  <si>
    <t xml:space="preserve">Плов из птицы </t>
  </si>
  <si>
    <t>342</t>
  </si>
  <si>
    <t>Компот из свежих плодов (вишня, слива, персики или абрикосы)</t>
  </si>
  <si>
    <t>20,76</t>
  </si>
  <si>
    <t>11,4</t>
  </si>
  <si>
    <t>91,21</t>
  </si>
  <si>
    <t>554,79</t>
  </si>
  <si>
    <t>0,142</t>
  </si>
  <si>
    <t>20,19</t>
  </si>
  <si>
    <t>5,13</t>
  </si>
  <si>
    <t>0,02</t>
  </si>
  <si>
    <t>78,3</t>
  </si>
  <si>
    <t>1,305</t>
  </si>
  <si>
    <t>206,54</t>
  </si>
  <si>
    <t>Суп картофельный с клецками</t>
  </si>
  <si>
    <t>203.1</t>
  </si>
  <si>
    <t>Макаронные изделия отварные с маслом</t>
  </si>
  <si>
    <t>150</t>
  </si>
  <si>
    <t>Птица запеченая</t>
  </si>
  <si>
    <t>388</t>
  </si>
  <si>
    <t>Напиток из плодов шиповника</t>
  </si>
  <si>
    <t>1270</t>
  </si>
  <si>
    <t>46,55</t>
  </si>
  <si>
    <t>36,27</t>
  </si>
  <si>
    <t>182,49</t>
  </si>
  <si>
    <t>1250,29</t>
  </si>
  <si>
    <t>0,686</t>
  </si>
  <si>
    <t>141,3</t>
  </si>
  <si>
    <t>13,138</t>
  </si>
  <si>
    <t>202,171</t>
  </si>
  <si>
    <t>0,034</t>
  </si>
  <si>
    <t>253,844</t>
  </si>
  <si>
    <t>8,245</t>
  </si>
  <si>
    <t>662,936</t>
  </si>
  <si>
    <t>День 6 (понедельник)</t>
  </si>
  <si>
    <t>495</t>
  </si>
  <si>
    <t>101</t>
  </si>
  <si>
    <t>Суп картофельный с крупой (рисовой)</t>
  </si>
  <si>
    <t>321</t>
  </si>
  <si>
    <t xml:space="preserve">Капуста тушеная </t>
  </si>
  <si>
    <t>294</t>
  </si>
  <si>
    <t>Котлеты рубленые из птицы или кролика (с маслом)</t>
  </si>
  <si>
    <t>Компот из свежих плодов</t>
  </si>
  <si>
    <t>890</t>
  </si>
  <si>
    <t>25,12</t>
  </si>
  <si>
    <t>19,77</t>
  </si>
  <si>
    <t>111,3</t>
  </si>
  <si>
    <t>736,1</t>
  </si>
  <si>
    <t>0,48</t>
  </si>
  <si>
    <t>101,196</t>
  </si>
  <si>
    <t>10,027</t>
  </si>
  <si>
    <t>226,39</t>
  </si>
  <si>
    <t>0,04</t>
  </si>
  <si>
    <t>122,504</t>
  </si>
  <si>
    <t>52,569</t>
  </si>
  <si>
    <t>294,159</t>
  </si>
  <si>
    <t>1385</t>
  </si>
  <si>
    <t>38,19</t>
  </si>
  <si>
    <t>36,76</t>
  </si>
  <si>
    <t>190,63</t>
  </si>
  <si>
    <t>1261,36</t>
  </si>
  <si>
    <t>0,66</t>
  </si>
  <si>
    <t>112,776</t>
  </si>
  <si>
    <t>13,867</t>
  </si>
  <si>
    <t>433,79</t>
  </si>
  <si>
    <t>0,1</t>
  </si>
  <si>
    <t>156,399</t>
  </si>
  <si>
    <t>53,334</t>
  </si>
  <si>
    <t>434,609</t>
  </si>
  <si>
    <t>День 7 (вторник)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</si>
  <si>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</si>
  <si>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</si>
  <si>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</si>
  <si>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</si>
  <si>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19,2</t>
  </si>
  <si>
    <t>28,79</t>
  </si>
  <si>
    <t>75,72</t>
  </si>
  <si>
    <t>640,63</t>
  </si>
  <si>
    <t>0,137</t>
  </si>
  <si>
    <t>2,808</t>
  </si>
  <si>
    <t>1,01</t>
  </si>
  <si>
    <t>532,826</t>
  </si>
  <si>
    <t>0,138</t>
  </si>
  <si>
    <t>31,298</t>
  </si>
  <si>
    <t>1,177</t>
  </si>
  <si>
    <t>270,918</t>
  </si>
  <si>
    <t>96</t>
  </si>
  <si>
    <t>Рассольник ленинградский</t>
  </si>
  <si>
    <t>235</t>
  </si>
  <si>
    <t>Шницель рыбный натуральный (с маслом)</t>
  </si>
  <si>
    <t xml:space="preserve">Компот из свежих плодов </t>
  </si>
  <si>
    <t>840</t>
  </si>
  <si>
    <t>24,02</t>
  </si>
  <si>
    <t>23,94</t>
  </si>
  <si>
    <t>108,82</t>
  </si>
  <si>
    <t>754,69</t>
  </si>
  <si>
    <t>0,474</t>
  </si>
  <si>
    <t>40,253</t>
  </si>
  <si>
    <t>7,625</t>
  </si>
  <si>
    <t>183,902</t>
  </si>
  <si>
    <t>132,299</t>
  </si>
  <si>
    <t>8,61</t>
  </si>
  <si>
    <t>455,485</t>
  </si>
  <si>
    <t>1335</t>
  </si>
  <si>
    <t>43,22</t>
  </si>
  <si>
    <t>52,73</t>
  </si>
  <si>
    <t>184,54</t>
  </si>
  <si>
    <t>1395,32</t>
  </si>
  <si>
    <t>0,611</t>
  </si>
  <si>
    <t>43,061</t>
  </si>
  <si>
    <t>8,635</t>
  </si>
  <si>
    <t>716,728</t>
  </si>
  <si>
    <t>0,178</t>
  </si>
  <si>
    <t>163,597</t>
  </si>
  <si>
    <t>9,787</t>
  </si>
  <si>
    <t>726,403</t>
  </si>
  <si>
    <t>День 8 (среда)</t>
  </si>
  <si>
    <t>279</t>
  </si>
  <si>
    <t>Тефтели 2-й вариант</t>
  </si>
  <si>
    <t>60/50</t>
  </si>
  <si>
    <t xml:space="preserve">Чай с сахаром </t>
  </si>
  <si>
    <t>625</t>
  </si>
  <si>
    <t>14,5</t>
  </si>
  <si>
    <t>12,55</t>
  </si>
  <si>
    <t>65,86</t>
  </si>
  <si>
    <t>439,12</t>
  </si>
  <si>
    <t>0,163</t>
  </si>
  <si>
    <t>93,797</t>
  </si>
  <si>
    <t>4,612</t>
  </si>
  <si>
    <t>146,72</t>
  </si>
  <si>
    <t>0,033</t>
  </si>
  <si>
    <t>61,525</t>
  </si>
  <si>
    <t>1,496</t>
  </si>
  <si>
    <t>162,438</t>
  </si>
  <si>
    <t>103</t>
  </si>
  <si>
    <t>Суп картофельный с макаронными изделиями</t>
  </si>
  <si>
    <t>289</t>
  </si>
  <si>
    <t>Рагу из птицы</t>
  </si>
  <si>
    <t>175</t>
  </si>
  <si>
    <t>389</t>
  </si>
  <si>
    <t>Соки овощные, фруктовые и ягодные</t>
  </si>
  <si>
    <t>755</t>
  </si>
  <si>
    <t>22,47</t>
  </si>
  <si>
    <t>15,65</t>
  </si>
  <si>
    <t>94,23</t>
  </si>
  <si>
    <t>686,06</t>
  </si>
  <si>
    <t>0,322</t>
  </si>
  <si>
    <t>24,822</t>
  </si>
  <si>
    <t>5,73</t>
  </si>
  <si>
    <t>97,563</t>
  </si>
  <si>
    <t>0,017</t>
  </si>
  <si>
    <t>103,928</t>
  </si>
  <si>
    <t>4,665</t>
  </si>
  <si>
    <t>277,118</t>
  </si>
  <si>
    <t>1380</t>
  </si>
  <si>
    <t>36,97</t>
  </si>
  <si>
    <t>28,2</t>
  </si>
  <si>
    <t>160,09</t>
  </si>
  <si>
    <t>1125,18</t>
  </si>
  <si>
    <t>0,485</t>
  </si>
  <si>
    <t>118,619</t>
  </si>
  <si>
    <t>10,342</t>
  </si>
  <si>
    <t>244,283</t>
  </si>
  <si>
    <t>0,05</t>
  </si>
  <si>
    <t>165,453</t>
  </si>
  <si>
    <t>6,161</t>
  </si>
  <si>
    <t>439,556</t>
  </si>
  <si>
    <t>День 9 (четверг)</t>
  </si>
  <si>
    <t>224</t>
  </si>
  <si>
    <t>Запеканка из творога с морковью (с молоком сгущенным)</t>
  </si>
  <si>
    <t>130/40</t>
  </si>
  <si>
    <t>386</t>
  </si>
  <si>
    <t>Кефир, простокваша, ряженка, айран</t>
  </si>
  <si>
    <t>470</t>
  </si>
  <si>
    <t>23,9</t>
  </si>
  <si>
    <t>22,18</t>
  </si>
  <si>
    <t>73,41</t>
  </si>
  <si>
    <t>591,43</t>
  </si>
  <si>
    <t>0,229</t>
  </si>
  <si>
    <t>12,76</t>
  </si>
  <si>
    <t>3,539</t>
  </si>
  <si>
    <t>547,567</t>
  </si>
  <si>
    <t>0,108</t>
  </si>
  <si>
    <t>82,832</t>
  </si>
  <si>
    <t>2,903</t>
  </si>
  <si>
    <t>489,86</t>
  </si>
  <si>
    <t>Каша рассыпчатая гречневая с маслом</t>
  </si>
  <si>
    <t>255</t>
  </si>
  <si>
    <t>Печень по-строгановски</t>
  </si>
  <si>
    <t>Компот из свежих плодов (яблоки, айва или груша)</t>
  </si>
  <si>
    <t>810</t>
  </si>
  <si>
    <t>29,87</t>
  </si>
  <si>
    <t>22,92</t>
  </si>
  <si>
    <t>120,92</t>
  </si>
  <si>
    <t>814,1</t>
  </si>
  <si>
    <t>42,575</t>
  </si>
  <si>
    <t>11,46</t>
  </si>
  <si>
    <t>180,105</t>
  </si>
  <si>
    <t>6,225</t>
  </si>
  <si>
    <t>83,03</t>
  </si>
  <si>
    <t>2,095</t>
  </si>
  <si>
    <t>400,16</t>
  </si>
  <si>
    <t>1280</t>
  </si>
  <si>
    <t>53,77</t>
  </si>
  <si>
    <t>45,1</t>
  </si>
  <si>
    <t>194,33</t>
  </si>
  <si>
    <t>1405,53</t>
  </si>
  <si>
    <t>0,825</t>
  </si>
  <si>
    <t>55,335</t>
  </si>
  <si>
    <t>14,999</t>
  </si>
  <si>
    <t>727,672</t>
  </si>
  <si>
    <t>6,333</t>
  </si>
  <si>
    <t>165,862</t>
  </si>
  <si>
    <t>4,998</t>
  </si>
  <si>
    <t>890,02</t>
  </si>
  <si>
    <t>День 10 (пятница)</t>
  </si>
  <si>
    <t>685</t>
  </si>
  <si>
    <t>20,79</t>
  </si>
  <si>
    <t>13,27</t>
  </si>
  <si>
    <t>72,79</t>
  </si>
  <si>
    <t>504,91</t>
  </si>
  <si>
    <t>0,27</t>
  </si>
  <si>
    <t>43,882</t>
  </si>
  <si>
    <t>4,706</t>
  </si>
  <si>
    <t>120,916</t>
  </si>
  <si>
    <t>83,524</t>
  </si>
  <si>
    <t>5,041</t>
  </si>
  <si>
    <t>330,664</t>
  </si>
  <si>
    <t>108</t>
  </si>
  <si>
    <t>265</t>
  </si>
  <si>
    <t>Плов из говядины</t>
  </si>
  <si>
    <t>735</t>
  </si>
  <si>
    <t>29,86</t>
  </si>
  <si>
    <t>25,39</t>
  </si>
  <si>
    <t>110,67</t>
  </si>
  <si>
    <t>806,22</t>
  </si>
  <si>
    <t>12,488</t>
  </si>
  <si>
    <t>6,712</t>
  </si>
  <si>
    <t>76,207</t>
  </si>
  <si>
    <t>0,025</t>
  </si>
  <si>
    <t>107,783</t>
  </si>
  <si>
    <t>6,108</t>
  </si>
  <si>
    <t>404,427</t>
  </si>
  <si>
    <t>1420</t>
  </si>
  <si>
    <t>50,65</t>
  </si>
  <si>
    <t>38,66</t>
  </si>
  <si>
    <t>183,46</t>
  </si>
  <si>
    <t>1311,13</t>
  </si>
  <si>
    <t>0,592</t>
  </si>
  <si>
    <t>56,37</t>
  </si>
  <si>
    <t>11,418</t>
  </si>
  <si>
    <t>197,123</t>
  </si>
  <si>
    <t>0,037</t>
  </si>
  <si>
    <t>191,307</t>
  </si>
  <si>
    <t>11,149</t>
  </si>
  <si>
    <t>735,091</t>
  </si>
  <si>
    <t>ИТОГО ЗА ВЕСЬ ПЕРИОД:</t>
  </si>
  <si>
    <t>6,353</t>
  </si>
  <si>
    <t>759,382</t>
  </si>
  <si>
    <t>118,143</t>
  </si>
  <si>
    <t>3783,428</t>
  </si>
  <si>
    <t>6,894</t>
  </si>
  <si>
    <t>1814,338</t>
  </si>
  <si>
    <t>123,974</t>
  </si>
  <si>
    <t>6246,23</t>
  </si>
  <si>
    <t>СРЕДНЕЕ ЗНАЧЕНИЕ ЗА ПЕРИОД:</t>
  </si>
  <si>
    <t>0,6353</t>
  </si>
  <si>
    <t>75,9382</t>
  </si>
  <si>
    <t>11,8143</t>
  </si>
  <si>
    <t>378,3428</t>
  </si>
  <si>
    <t>0,6894</t>
  </si>
  <si>
    <t>181,4338</t>
  </si>
  <si>
    <t>12,3974</t>
  </si>
  <si>
    <t>624,623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</si>
  <si>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</si>
  <si>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</si>
  <si>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</si>
  <si>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</si>
  <si>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</si>
  <si>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</si>
  <si>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</si>
  <si>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</si>
  <si>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</si>
  <si>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</si>
  <si>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</si>
  <si>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</si>
  <si>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</si>
  <si>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</si>
  <si>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</si>
  <si>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</si>
  <si>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</si>
  <si>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</si>
  <si>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</si>
  <si>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</si>
  <si>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</si>
  <si>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</si>
  <si>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</si>
  <si>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2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 xml:space="preserve">С (для компота) и 35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</si>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</sst>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8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b/>
      <sz val="10"/>
      <name val="Bernard MT Condensed"/>
      <charset val="134"/>
    </font>
    <font>
      <sz val="24"/>
      <name val="Bernard MT Condensed"/>
      <charset val="134"/>
    </font>
    <font>
      <sz val="18"/>
      <name val="Bernard MT Condensed"/>
      <charset val="134"/>
    </font>
    <font>
      <b/>
      <u/>
      <sz val="26"/>
      <name val="Bernard MT Condensed"/>
      <charset val="134"/>
    </font>
    <font>
      <sz val="26"/>
      <name val="Bernard MT Condensed"/>
      <charset val="134"/>
    </font>
    <font>
      <b/>
      <sz val="26"/>
      <name val="Bernard MT Condensed"/>
      <charset val="134"/>
    </font>
    <font>
      <sz val="22"/>
      <name val="Bernard MT Condensed"/>
      <charset val="134"/>
    </font>
    <font>
      <sz val="12"/>
      <name val="Bernard MT Condensed"/>
      <charset val="134"/>
    </font>
    <font>
      <b/>
      <sz val="18"/>
      <name val="Bernard MT Condensed"/>
      <charset val="134"/>
    </font>
    <font>
      <b/>
      <sz val="24"/>
      <name val="Bernard MT Condensed"/>
      <charset val="134"/>
    </font>
    <font>
      <sz val="20"/>
      <name val="Bernard MT Condensed"/>
      <charset val="134"/>
    </font>
    <font>
      <sz val="20"/>
      <color theme="0"/>
      <name val="Bernard MT Condensed"/>
      <charset val="134"/>
    </font>
    <font>
      <sz val="16"/>
      <name val="Bernard MT Condensed"/>
      <charset val="134"/>
    </font>
    <font>
      <sz val="16"/>
      <color theme="0"/>
      <name val="Bernard MT Condensed"/>
      <charset val="134"/>
    </font>
    <font>
      <sz val="24"/>
      <color rgb="FF000000"/>
      <name val="Bernard MT Condensed"/>
      <charset val="134"/>
    </font>
    <font>
      <i/>
      <sz val="2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2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2" fillId="0" borderId="5" xfId="0" applyFont="1" applyBorder="1"/>
    <xf numFmtId="0" fontId="12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6" xfId="0" applyFont="1" applyBorder="1" applyAlignment="1">
      <alignment horizontal="center"/>
    </xf>
    <xf numFmtId="0" fontId="4" fillId="0" borderId="5" xfId="0" applyFont="1" applyBorder="1" applyAlignment="1"/>
    <xf numFmtId="0" fontId="10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/>
    <xf numFmtId="2" fontId="10" fillId="0" borderId="6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6" xfId="0" applyFont="1" applyBorder="1" applyAlignment="1">
      <alignment wrapText="1"/>
    </xf>
    <xf numFmtId="2" fontId="10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4" fillId="0" borderId="5" xfId="0" applyFont="1" applyBorder="1"/>
    <xf numFmtId="0" fontId="14" fillId="0" borderId="6" xfId="0" applyFont="1" applyBorder="1"/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wrapText="1"/>
    </xf>
    <xf numFmtId="2" fontId="10" fillId="0" borderId="11" xfId="0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2" fillId="0" borderId="6" xfId="0" applyNumberFormat="1" applyFont="1" applyBorder="1" applyAlignment="1" quotePrefix="1">
      <alignment horizontal="center"/>
    </xf>
    <xf numFmtId="0" fontId="12" fillId="0" borderId="6" xfId="0" applyFont="1" applyBorder="1" applyAlignment="1" quotePrefix="1">
      <alignment horizontal="center"/>
    </xf>
    <xf numFmtId="0" fontId="10" fillId="0" borderId="6" xfId="0" applyFont="1" applyBorder="1" applyAlignment="1" quotePrefix="1">
      <alignment horizontal="center"/>
    </xf>
    <xf numFmtId="2" fontId="10" fillId="0" borderId="6" xfId="0" applyNumberFormat="1" applyFont="1" applyBorder="1" applyAlignment="1" quotePrefix="1">
      <alignment horizontal="center"/>
    </xf>
    <xf numFmtId="0" fontId="10" fillId="0" borderId="4" xfId="0" applyFont="1" applyBorder="1" applyAlignment="1" quotePrefix="1">
      <alignment horizontal="center"/>
    </xf>
    <xf numFmtId="2" fontId="10" fillId="0" borderId="4" xfId="0" applyNumberFormat="1" applyFont="1" applyBorder="1" applyAlignment="1" quotePrefix="1">
      <alignment horizontal="center"/>
    </xf>
    <xf numFmtId="0" fontId="4" fillId="0" borderId="6" xfId="0" applyFont="1" applyBorder="1" applyAlignment="1" quotePrefix="1">
      <alignment horizontal="center"/>
    </xf>
    <xf numFmtId="2" fontId="4" fillId="0" borderId="6" xfId="0" applyNumberFormat="1" applyFont="1" applyBorder="1" applyAlignment="1" quotePrefix="1">
      <alignment horizontal="center"/>
    </xf>
    <xf numFmtId="0" fontId="10" fillId="0" borderId="2" xfId="0" applyFont="1" applyBorder="1" applyAlignment="1" quotePrefix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3"/>
  <sheetViews>
    <sheetView tabSelected="1" zoomScale="60" zoomScaleNormal="60" workbookViewId="0">
      <selection activeCell="B178" sqref="B178:P204"/>
    </sheetView>
  </sheetViews>
  <sheetFormatPr defaultColWidth="9" defaultRowHeight="29.4"/>
  <cols>
    <col min="1" max="1" width="17.5740740740741" style="7" customWidth="1"/>
    <col min="2" max="2" width="23.287037037037" style="8" customWidth="1"/>
    <col min="3" max="3" width="132.138888888889" style="6" customWidth="1"/>
    <col min="4" max="4" width="16.8518518518519" style="9" customWidth="1"/>
    <col min="5" max="7" width="22.1388888888889" style="10" customWidth="1"/>
    <col min="8" max="8" width="31.287037037037" style="10" customWidth="1"/>
    <col min="9" max="15" width="16.5740740740741" style="9" hidden="1" customWidth="1"/>
    <col min="16" max="16" width="19" style="9" hidden="1" customWidth="1"/>
    <col min="17" max="16384" width="9.13888888888889" style="11"/>
  </cols>
  <sheetData>
    <row r="1" ht="26.25" customHeight="1" spans="1:16">
      <c r="A1" s="12"/>
      <c r="B1" s="13"/>
      <c r="D1" s="14"/>
      <c r="E1" s="15"/>
      <c r="F1" s="15"/>
      <c r="G1" s="15"/>
      <c r="H1" s="15"/>
      <c r="I1" s="14"/>
      <c r="J1" s="14"/>
      <c r="K1" s="14"/>
      <c r="L1" s="14"/>
      <c r="M1" s="14"/>
      <c r="N1" s="14"/>
      <c r="O1" s="14"/>
      <c r="P1" s="14"/>
    </row>
    <row r="2" ht="26.25" customHeight="1" spans="1:16">
      <c r="A2" s="12"/>
      <c r="B2" s="13"/>
      <c r="D2" s="14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</row>
    <row r="3" ht="26.25" customHeight="1" spans="1:16">
      <c r="A3" s="12"/>
      <c r="B3" s="13"/>
      <c r="C3" s="16" t="s">
        <v>0</v>
      </c>
      <c r="E3" s="17"/>
      <c r="G3" s="17"/>
      <c r="H3" s="15"/>
      <c r="I3" s="14"/>
      <c r="J3" s="14"/>
      <c r="K3" s="14"/>
      <c r="L3" s="14"/>
      <c r="M3" s="14"/>
      <c r="N3" s="14"/>
      <c r="O3" s="14"/>
      <c r="P3" s="14"/>
    </row>
    <row r="4" ht="26.25" customHeight="1" spans="1:16">
      <c r="A4" s="12"/>
      <c r="B4" s="13"/>
      <c r="C4" s="18" t="s">
        <v>1</v>
      </c>
      <c r="G4" s="17"/>
      <c r="H4" s="17"/>
      <c r="I4" s="14"/>
      <c r="J4" s="14"/>
      <c r="K4" s="14"/>
      <c r="L4" s="14"/>
      <c r="M4" s="14"/>
      <c r="N4" s="14"/>
      <c r="O4" s="14"/>
      <c r="P4" s="14"/>
    </row>
    <row r="5" ht="26.25" customHeight="1" spans="1:16">
      <c r="A5" s="12"/>
      <c r="B5" s="13"/>
      <c r="C5" s="18" t="s">
        <v>2</v>
      </c>
      <c r="E5" s="17"/>
      <c r="G5" s="17"/>
      <c r="H5" s="17"/>
      <c r="I5" s="14"/>
      <c r="J5" s="14"/>
      <c r="K5" s="14"/>
      <c r="L5" s="14"/>
      <c r="M5" s="14"/>
      <c r="N5" s="14"/>
      <c r="O5" s="14"/>
      <c r="P5" s="14"/>
    </row>
    <row r="6" ht="26.25" customHeight="1" spans="1:16">
      <c r="A6" s="12"/>
      <c r="B6" s="13"/>
      <c r="D6" s="14"/>
      <c r="E6" s="15"/>
      <c r="F6" s="19"/>
      <c r="G6" s="15"/>
      <c r="H6" s="15"/>
      <c r="I6" s="14"/>
      <c r="J6" s="14"/>
      <c r="K6" s="14"/>
      <c r="L6" s="14"/>
      <c r="M6" s="14"/>
      <c r="N6" s="14"/>
      <c r="O6" s="14"/>
      <c r="P6" s="14"/>
    </row>
    <row r="7" ht="26.25" customHeight="1" spans="1:16">
      <c r="A7" s="12"/>
      <c r="B7" s="13"/>
      <c r="C7" s="20" t="s">
        <v>3</v>
      </c>
      <c r="E7" s="21"/>
      <c r="G7" s="21"/>
      <c r="H7" s="21"/>
      <c r="I7" s="14"/>
      <c r="J7" s="14"/>
      <c r="K7" s="14"/>
      <c r="L7" s="14"/>
      <c r="M7" s="14"/>
      <c r="N7" s="14"/>
      <c r="O7" s="14"/>
      <c r="P7" s="14"/>
    </row>
    <row r="8" s="1" customFormat="1" ht="26.25" customHeight="1" spans="2:16">
      <c r="B8" s="22"/>
      <c r="C8" s="22"/>
      <c r="D8" s="23"/>
      <c r="E8" s="24"/>
      <c r="F8" s="24"/>
      <c r="G8" s="24"/>
      <c r="H8" s="24"/>
      <c r="I8" s="23"/>
      <c r="J8" s="23"/>
      <c r="K8" s="23"/>
      <c r="L8" s="23"/>
      <c r="M8" s="23"/>
      <c r="N8" s="23"/>
      <c r="O8" s="23"/>
      <c r="P8" s="23"/>
    </row>
    <row r="9" s="1" customFormat="1" ht="26.25" customHeight="1" spans="1:16">
      <c r="A9" s="25" t="s">
        <v>4</v>
      </c>
      <c r="B9" s="26" t="s">
        <v>5</v>
      </c>
      <c r="C9" s="26"/>
      <c r="D9" s="27"/>
      <c r="E9" s="28"/>
      <c r="F9" s="28"/>
      <c r="G9" s="28"/>
      <c r="H9" s="28"/>
      <c r="I9" s="27"/>
      <c r="J9" s="27"/>
      <c r="K9" s="27"/>
      <c r="L9" s="27"/>
      <c r="M9" s="27"/>
      <c r="N9" s="27"/>
      <c r="O9" s="27"/>
      <c r="P9" s="27"/>
    </row>
    <row r="10" s="2" customFormat="1" ht="26.25" customHeight="1" spans="1:16">
      <c r="A10" s="29" t="s">
        <v>6</v>
      </c>
      <c r="B10" s="30" t="s">
        <v>7</v>
      </c>
      <c r="C10" s="31" t="s">
        <v>8</v>
      </c>
      <c r="D10" s="30" t="s">
        <v>9</v>
      </c>
      <c r="E10" s="32" t="s">
        <v>10</v>
      </c>
      <c r="F10" s="32"/>
      <c r="G10" s="32"/>
      <c r="H10" s="32" t="s">
        <v>11</v>
      </c>
      <c r="I10" s="30" t="s">
        <v>12</v>
      </c>
      <c r="J10" s="30" t="s">
        <v>13</v>
      </c>
      <c r="K10" s="30" t="s">
        <v>14</v>
      </c>
      <c r="L10" s="30" t="s">
        <v>15</v>
      </c>
      <c r="M10" s="30" t="s">
        <v>16</v>
      </c>
      <c r="N10" s="30" t="s">
        <v>17</v>
      </c>
      <c r="O10" s="30" t="s">
        <v>18</v>
      </c>
      <c r="P10" s="30" t="s">
        <v>19</v>
      </c>
    </row>
    <row r="11" s="3" customFormat="1" ht="26.25" customHeight="1" spans="1:16">
      <c r="A11" s="33"/>
      <c r="B11" s="34"/>
      <c r="C11" s="35"/>
      <c r="D11" s="34"/>
      <c r="E11" s="36" t="s">
        <v>20</v>
      </c>
      <c r="F11" s="36" t="s">
        <v>21</v>
      </c>
      <c r="G11" s="36" t="s">
        <v>22</v>
      </c>
      <c r="H11" s="36"/>
      <c r="I11" s="34"/>
      <c r="J11" s="34"/>
      <c r="K11" s="34"/>
      <c r="L11" s="34"/>
      <c r="M11" s="34"/>
      <c r="N11" s="34"/>
      <c r="O11" s="34"/>
      <c r="P11" s="34"/>
    </row>
    <row r="12" s="4" customFormat="1" ht="26.25" customHeight="1" spans="1:16">
      <c r="A12" s="37" t="s">
        <v>23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ht="26.25" customHeight="1" spans="1:16">
      <c r="A13" s="39">
        <v>204</v>
      </c>
      <c r="B13" s="40" t="s">
        <v>24</v>
      </c>
      <c r="C13" s="41" t="s">
        <v>25</v>
      </c>
      <c r="D13" s="42">
        <v>170</v>
      </c>
      <c r="E13" s="43">
        <v>5.74</v>
      </c>
      <c r="F13" s="43">
        <v>5.45</v>
      </c>
      <c r="G13" s="43">
        <v>34.92</v>
      </c>
      <c r="H13" s="43">
        <v>211.41</v>
      </c>
      <c r="I13" s="42">
        <v>0.09</v>
      </c>
      <c r="J13" s="42">
        <v>0</v>
      </c>
      <c r="K13" s="42">
        <v>1.14</v>
      </c>
      <c r="L13" s="42">
        <v>36.78</v>
      </c>
      <c r="M13" s="42">
        <v>0</v>
      </c>
      <c r="N13" s="42">
        <v>3.555</v>
      </c>
      <c r="O13" s="42">
        <v>0</v>
      </c>
      <c r="P13" s="42">
        <v>1.89</v>
      </c>
    </row>
    <row r="14" ht="26.25" customHeight="1" spans="1:16">
      <c r="A14" s="39" t="s">
        <v>26</v>
      </c>
      <c r="B14" s="44" t="s">
        <v>24</v>
      </c>
      <c r="C14" s="41" t="s">
        <v>27</v>
      </c>
      <c r="D14" s="42" t="s">
        <v>28</v>
      </c>
      <c r="E14" s="43">
        <v>0.12</v>
      </c>
      <c r="F14" s="43">
        <v>0.02</v>
      </c>
      <c r="G14" s="43">
        <v>13.7</v>
      </c>
      <c r="H14" s="43">
        <v>55.86</v>
      </c>
      <c r="I14" s="42">
        <v>0</v>
      </c>
      <c r="J14" s="42">
        <v>2.54</v>
      </c>
      <c r="K14" s="42">
        <v>0.32</v>
      </c>
      <c r="L14" s="42">
        <v>12.8</v>
      </c>
      <c r="M14" s="42">
        <v>0</v>
      </c>
      <c r="N14" s="42">
        <v>2.16</v>
      </c>
      <c r="O14" s="42">
        <v>0</v>
      </c>
      <c r="P14" s="42">
        <v>3.96</v>
      </c>
    </row>
    <row r="15" ht="26.25" customHeight="1" spans="1:16">
      <c r="A15" s="39" t="s">
        <v>29</v>
      </c>
      <c r="B15" s="44" t="s">
        <v>24</v>
      </c>
      <c r="C15" s="41" t="s">
        <v>30</v>
      </c>
      <c r="D15" s="42" t="s">
        <v>31</v>
      </c>
      <c r="E15" s="43">
        <v>2.77</v>
      </c>
      <c r="F15" s="43">
        <v>0.35</v>
      </c>
      <c r="G15" s="43">
        <v>16.9</v>
      </c>
      <c r="H15" s="43">
        <v>82.25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0.455</v>
      </c>
      <c r="P15" s="42">
        <v>0</v>
      </c>
    </row>
    <row r="16" ht="26.25" customHeight="1" spans="1:16">
      <c r="A16" s="39" t="s">
        <v>32</v>
      </c>
      <c r="B16" s="44" t="s">
        <v>24</v>
      </c>
      <c r="C16" s="41" t="s">
        <v>33</v>
      </c>
      <c r="D16" s="42" t="s">
        <v>34</v>
      </c>
      <c r="E16" s="43">
        <v>0.08</v>
      </c>
      <c r="F16" s="43">
        <v>7.25</v>
      </c>
      <c r="G16" s="43">
        <v>0.13</v>
      </c>
      <c r="H16" s="43">
        <v>66</v>
      </c>
      <c r="I16" s="42">
        <v>0</v>
      </c>
      <c r="J16" s="42">
        <v>0</v>
      </c>
      <c r="K16" s="42">
        <v>0.02</v>
      </c>
      <c r="L16" s="42">
        <v>2.4</v>
      </c>
      <c r="M16" s="42">
        <v>0.04</v>
      </c>
      <c r="N16" s="42">
        <v>0</v>
      </c>
      <c r="O16" s="42">
        <v>0.11</v>
      </c>
      <c r="P16" s="42">
        <v>3</v>
      </c>
    </row>
    <row r="17" ht="26.25" customHeight="1" spans="1:16">
      <c r="A17" s="39" t="s">
        <v>35</v>
      </c>
      <c r="B17" s="44" t="s">
        <v>24</v>
      </c>
      <c r="C17" s="41" t="s">
        <v>36</v>
      </c>
      <c r="D17" s="42" t="s">
        <v>37</v>
      </c>
      <c r="E17" s="43">
        <v>0.4</v>
      </c>
      <c r="F17" s="43">
        <v>0.4</v>
      </c>
      <c r="G17" s="43">
        <v>9.8</v>
      </c>
      <c r="H17" s="43">
        <v>47</v>
      </c>
      <c r="I17" s="42">
        <v>0.03</v>
      </c>
      <c r="J17" s="42">
        <v>10</v>
      </c>
      <c r="K17" s="42">
        <v>2.2</v>
      </c>
      <c r="L17" s="42">
        <v>16</v>
      </c>
      <c r="M17" s="42">
        <v>0</v>
      </c>
      <c r="N17" s="42">
        <v>9</v>
      </c>
      <c r="O17" s="42">
        <v>0.2</v>
      </c>
      <c r="P17" s="42">
        <v>11</v>
      </c>
    </row>
    <row r="18" ht="26.25" customHeight="1" spans="1:16">
      <c r="A18" s="45" t="s">
        <v>38</v>
      </c>
      <c r="B18" s="46"/>
      <c r="C18" s="46"/>
      <c r="D18" s="42">
        <f>D13+D14+D15+D16+D17</f>
        <v>515</v>
      </c>
      <c r="E18" s="92" t="s">
        <v>39</v>
      </c>
      <c r="F18" s="92" t="s">
        <v>40</v>
      </c>
      <c r="G18" s="92" t="s">
        <v>41</v>
      </c>
      <c r="H18" s="92" t="s">
        <v>42</v>
      </c>
      <c r="I18" s="93" t="s">
        <v>43</v>
      </c>
      <c r="J18" s="93" t="s">
        <v>44</v>
      </c>
      <c r="K18" s="93" t="s">
        <v>45</v>
      </c>
      <c r="L18" s="93" t="s">
        <v>46</v>
      </c>
      <c r="M18" s="93" t="s">
        <v>47</v>
      </c>
      <c r="N18" s="93" t="s">
        <v>48</v>
      </c>
      <c r="O18" s="93" t="s">
        <v>49</v>
      </c>
      <c r="P18" s="93" t="s">
        <v>50</v>
      </c>
    </row>
    <row r="19" s="4" customFormat="1" ht="26.25" customHeight="1" spans="1:16">
      <c r="A19" s="47" t="s">
        <v>51</v>
      </c>
      <c r="B19" s="48"/>
      <c r="C19" s="49"/>
      <c r="D19" s="50">
        <f>D18</f>
        <v>515</v>
      </c>
      <c r="E19" s="94" t="str">
        <f t="shared" ref="E19:H19" si="0">E18</f>
        <v>13,07</v>
      </c>
      <c r="F19" s="94" t="str">
        <f t="shared" si="0"/>
        <v>16,99</v>
      </c>
      <c r="G19" s="94" t="str">
        <f t="shared" si="0"/>
        <v>79,33</v>
      </c>
      <c r="H19" s="94" t="str">
        <f t="shared" si="0"/>
        <v>525,26</v>
      </c>
      <c r="I19" s="94" t="s">
        <v>52</v>
      </c>
      <c r="J19" s="94" t="s">
        <v>53</v>
      </c>
      <c r="K19" s="94" t="s">
        <v>54</v>
      </c>
      <c r="L19" s="94" t="s">
        <v>55</v>
      </c>
      <c r="M19" s="94" t="s">
        <v>56</v>
      </c>
      <c r="N19" s="94" t="s">
        <v>57</v>
      </c>
      <c r="O19" s="94" t="s">
        <v>58</v>
      </c>
      <c r="P19" s="94" t="s">
        <v>59</v>
      </c>
    </row>
    <row r="20" ht="26.25" customHeight="1" spans="1:16">
      <c r="A20" s="51" t="s">
        <v>60</v>
      </c>
      <c r="B20" s="52" t="s">
        <v>61</v>
      </c>
      <c r="C20" s="41" t="s">
        <v>62</v>
      </c>
      <c r="D20" s="53" t="s">
        <v>63</v>
      </c>
      <c r="E20" s="54">
        <v>0.33</v>
      </c>
      <c r="F20" s="54">
        <v>0.06</v>
      </c>
      <c r="G20" s="54">
        <v>1.14</v>
      </c>
      <c r="H20" s="54">
        <v>6.6</v>
      </c>
      <c r="I20" s="53">
        <v>0.018</v>
      </c>
      <c r="J20" s="53">
        <v>5.25</v>
      </c>
      <c r="K20" s="53">
        <v>0.27</v>
      </c>
      <c r="L20" s="53">
        <v>4.2</v>
      </c>
      <c r="M20" s="53">
        <v>0</v>
      </c>
      <c r="N20" s="53">
        <v>6</v>
      </c>
      <c r="O20" s="53">
        <v>0.21</v>
      </c>
      <c r="P20" s="53">
        <v>7.8</v>
      </c>
    </row>
    <row r="21" ht="26.25" customHeight="1" spans="1:16">
      <c r="A21" s="51" t="s">
        <v>64</v>
      </c>
      <c r="B21" s="52" t="s">
        <v>61</v>
      </c>
      <c r="C21" s="41" t="s">
        <v>65</v>
      </c>
      <c r="D21" s="53" t="s">
        <v>66</v>
      </c>
      <c r="E21" s="54">
        <v>5.5</v>
      </c>
      <c r="F21" s="54">
        <v>5.27</v>
      </c>
      <c r="G21" s="54">
        <v>16.53</v>
      </c>
      <c r="H21" s="54">
        <v>148.25</v>
      </c>
      <c r="I21" s="53">
        <v>0.225</v>
      </c>
      <c r="J21" s="53">
        <v>5.825</v>
      </c>
      <c r="K21" s="53">
        <v>2.05</v>
      </c>
      <c r="L21" s="53">
        <v>42.675</v>
      </c>
      <c r="M21" s="53">
        <v>0</v>
      </c>
      <c r="N21" s="53">
        <v>35.575</v>
      </c>
      <c r="O21" s="53">
        <v>2.425</v>
      </c>
      <c r="P21" s="53">
        <v>88.1</v>
      </c>
    </row>
    <row r="22" ht="26.25" customHeight="1" spans="1:16">
      <c r="A22" s="51" t="s">
        <v>67</v>
      </c>
      <c r="B22" s="52" t="s">
        <v>61</v>
      </c>
      <c r="C22" s="41" t="s">
        <v>68</v>
      </c>
      <c r="D22" s="53">
        <v>200</v>
      </c>
      <c r="E22" s="54">
        <f>2.29/120*D22</f>
        <v>3.81666666666667</v>
      </c>
      <c r="F22" s="54">
        <f>3.46/120*D22</f>
        <v>5.76666666666667</v>
      </c>
      <c r="G22" s="54">
        <f>18.41/120*D22</f>
        <v>30.6833333333333</v>
      </c>
      <c r="H22" s="54">
        <f>113.88/120*D22</f>
        <v>189.8</v>
      </c>
      <c r="I22" s="53">
        <v>0.12</v>
      </c>
      <c r="J22" s="53">
        <v>16.8</v>
      </c>
      <c r="K22" s="53">
        <v>0.924</v>
      </c>
      <c r="L22" s="53">
        <v>11.712</v>
      </c>
      <c r="M22" s="53">
        <v>0</v>
      </c>
      <c r="N22" s="53">
        <v>23.46</v>
      </c>
      <c r="O22" s="53">
        <v>0.168</v>
      </c>
      <c r="P22" s="53">
        <v>63.78</v>
      </c>
    </row>
    <row r="23" ht="26.25" customHeight="1" spans="1:16">
      <c r="A23" s="55">
        <v>227</v>
      </c>
      <c r="B23" s="52" t="s">
        <v>61</v>
      </c>
      <c r="C23" s="41" t="s">
        <v>69</v>
      </c>
      <c r="D23" s="53">
        <v>100</v>
      </c>
      <c r="E23" s="54">
        <f>11.9/80*D23</f>
        <v>14.875</v>
      </c>
      <c r="F23" s="54">
        <f>7.26/80*D23</f>
        <v>9.075</v>
      </c>
      <c r="G23" s="54">
        <f>8.46/80*D23</f>
        <v>10.575</v>
      </c>
      <c r="H23" s="54">
        <f>146.46/80*D23</f>
        <v>183.075</v>
      </c>
      <c r="I23" s="53">
        <v>0.072</v>
      </c>
      <c r="J23" s="53">
        <v>2.4</v>
      </c>
      <c r="K23" s="53">
        <v>0.824</v>
      </c>
      <c r="L23" s="53">
        <v>38.144</v>
      </c>
      <c r="M23" s="53">
        <v>0.008</v>
      </c>
      <c r="N23" s="53">
        <v>22.904</v>
      </c>
      <c r="O23" s="53">
        <v>4.048</v>
      </c>
      <c r="P23" s="53">
        <v>124.176</v>
      </c>
    </row>
    <row r="24" ht="26.25" customHeight="1" spans="1:16">
      <c r="A24" s="51" t="s">
        <v>26</v>
      </c>
      <c r="B24" s="52" t="s">
        <v>61</v>
      </c>
      <c r="C24" s="41" t="s">
        <v>27</v>
      </c>
      <c r="D24" s="53" t="s">
        <v>28</v>
      </c>
      <c r="E24" s="54">
        <v>0.12</v>
      </c>
      <c r="F24" s="54">
        <v>0.02</v>
      </c>
      <c r="G24" s="54">
        <v>13.7</v>
      </c>
      <c r="H24" s="54">
        <v>55.86</v>
      </c>
      <c r="I24" s="53">
        <v>0</v>
      </c>
      <c r="J24" s="53">
        <v>2.54</v>
      </c>
      <c r="K24" s="53">
        <v>0.32</v>
      </c>
      <c r="L24" s="53">
        <v>12.8</v>
      </c>
      <c r="M24" s="53">
        <v>0</v>
      </c>
      <c r="N24" s="53">
        <v>2.16</v>
      </c>
      <c r="O24" s="53">
        <v>0</v>
      </c>
      <c r="P24" s="53">
        <v>3.96</v>
      </c>
    </row>
    <row r="25" ht="26.25" customHeight="1" spans="1:16">
      <c r="A25" s="51" t="s">
        <v>70</v>
      </c>
      <c r="B25" s="52" t="s">
        <v>61</v>
      </c>
      <c r="C25" s="41" t="s">
        <v>71</v>
      </c>
      <c r="D25" s="53" t="s">
        <v>72</v>
      </c>
      <c r="E25" s="54">
        <v>3.95</v>
      </c>
      <c r="F25" s="54">
        <v>0.5</v>
      </c>
      <c r="G25" s="54">
        <v>24.15</v>
      </c>
      <c r="H25" s="54">
        <v>117.5</v>
      </c>
      <c r="I25" s="53">
        <v>0.08</v>
      </c>
      <c r="J25" s="53">
        <v>0</v>
      </c>
      <c r="K25" s="53">
        <v>1</v>
      </c>
      <c r="L25" s="53">
        <v>11.5</v>
      </c>
      <c r="M25" s="53">
        <v>0</v>
      </c>
      <c r="N25" s="53">
        <v>16.5</v>
      </c>
      <c r="O25" s="53">
        <v>0.65</v>
      </c>
      <c r="P25" s="53">
        <v>43.5</v>
      </c>
    </row>
    <row r="26" ht="26.25" customHeight="1" spans="1:16">
      <c r="A26" s="51" t="s">
        <v>73</v>
      </c>
      <c r="B26" s="52" t="s">
        <v>61</v>
      </c>
      <c r="C26" s="41" t="s">
        <v>74</v>
      </c>
      <c r="D26" s="53" t="s">
        <v>63</v>
      </c>
      <c r="E26" s="54">
        <v>1.98</v>
      </c>
      <c r="F26" s="54">
        <v>0.36</v>
      </c>
      <c r="G26" s="54">
        <v>10.02</v>
      </c>
      <c r="H26" s="54">
        <v>52.2</v>
      </c>
      <c r="I26" s="53">
        <v>0.054</v>
      </c>
      <c r="J26" s="53">
        <v>0</v>
      </c>
      <c r="K26" s="53">
        <v>1.17</v>
      </c>
      <c r="L26" s="53">
        <v>10.5</v>
      </c>
      <c r="M26" s="53">
        <v>0</v>
      </c>
      <c r="N26" s="53">
        <v>14.1</v>
      </c>
      <c r="O26" s="53">
        <v>0.42</v>
      </c>
      <c r="P26" s="53">
        <v>47.4</v>
      </c>
    </row>
    <row r="27" s="4" customFormat="1" ht="26.25" customHeight="1" spans="1:16">
      <c r="A27" s="56" t="s">
        <v>51</v>
      </c>
      <c r="B27" s="57"/>
      <c r="C27" s="57"/>
      <c r="D27" s="94" t="s">
        <v>75</v>
      </c>
      <c r="E27" s="95" t="s">
        <v>76</v>
      </c>
      <c r="F27" s="95" t="s">
        <v>77</v>
      </c>
      <c r="G27" s="95" t="s">
        <v>78</v>
      </c>
      <c r="H27" s="95" t="s">
        <v>79</v>
      </c>
      <c r="I27" s="94" t="s">
        <v>80</v>
      </c>
      <c r="J27" s="94" t="s">
        <v>81</v>
      </c>
      <c r="K27" s="94" t="s">
        <v>82</v>
      </c>
      <c r="L27" s="94" t="s">
        <v>83</v>
      </c>
      <c r="M27" s="94" t="s">
        <v>84</v>
      </c>
      <c r="N27" s="94" t="s">
        <v>85</v>
      </c>
      <c r="O27" s="94" t="s">
        <v>86</v>
      </c>
      <c r="P27" s="94" t="s">
        <v>87</v>
      </c>
    </row>
    <row r="28" s="4" customFormat="1" ht="26.25" customHeight="1" spans="1:16">
      <c r="A28" s="59" t="s">
        <v>88</v>
      </c>
      <c r="B28" s="60"/>
      <c r="C28" s="61"/>
      <c r="D28" s="62">
        <f>D19+D27</f>
        <v>1275</v>
      </c>
      <c r="E28" s="62">
        <f t="shared" ref="E28:H28" si="1">E19+E27</f>
        <v>39.14</v>
      </c>
      <c r="F28" s="62">
        <f t="shared" si="1"/>
        <v>33.92</v>
      </c>
      <c r="G28" s="62">
        <f t="shared" si="1"/>
        <v>171.74</v>
      </c>
      <c r="H28" s="62">
        <f t="shared" si="1"/>
        <v>1166.01</v>
      </c>
      <c r="I28" s="96" t="s">
        <v>89</v>
      </c>
      <c r="J28" s="96" t="s">
        <v>90</v>
      </c>
      <c r="K28" s="96" t="s">
        <v>91</v>
      </c>
      <c r="L28" s="96" t="s">
        <v>92</v>
      </c>
      <c r="M28" s="96" t="s">
        <v>93</v>
      </c>
      <c r="N28" s="96" t="s">
        <v>94</v>
      </c>
      <c r="O28" s="96" t="s">
        <v>95</v>
      </c>
      <c r="P28" s="96" t="s">
        <v>96</v>
      </c>
    </row>
    <row r="29" s="4" customFormat="1" ht="26.25" customHeight="1" spans="1:16">
      <c r="A29" s="37" t="s">
        <v>97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ht="26.25" customHeight="1" spans="1:16">
      <c r="A30" s="51" t="s">
        <v>98</v>
      </c>
      <c r="B30" s="52" t="s">
        <v>24</v>
      </c>
      <c r="C30" s="41" t="s">
        <v>99</v>
      </c>
      <c r="D30" s="53" t="s">
        <v>100</v>
      </c>
      <c r="E30" s="54">
        <v>8.43</v>
      </c>
      <c r="F30" s="54">
        <v>11.84</v>
      </c>
      <c r="G30" s="54">
        <v>44.77</v>
      </c>
      <c r="H30" s="54">
        <v>324.96</v>
      </c>
      <c r="I30" s="53">
        <v>0.22</v>
      </c>
      <c r="J30" s="53">
        <v>1.826</v>
      </c>
      <c r="K30" s="53">
        <v>2.948</v>
      </c>
      <c r="L30" s="53">
        <v>186.89</v>
      </c>
      <c r="M30" s="53">
        <v>0</v>
      </c>
      <c r="N30" s="53">
        <v>0.66</v>
      </c>
      <c r="O30" s="53">
        <v>0</v>
      </c>
      <c r="P30" s="53">
        <v>1.254</v>
      </c>
    </row>
    <row r="31" ht="26.25" customHeight="1" spans="1:16">
      <c r="A31" s="51" t="s">
        <v>101</v>
      </c>
      <c r="B31" s="52" t="s">
        <v>24</v>
      </c>
      <c r="C31" s="41" t="s">
        <v>102</v>
      </c>
      <c r="D31" s="53" t="s">
        <v>28</v>
      </c>
      <c r="E31" s="54">
        <v>3.16</v>
      </c>
      <c r="F31" s="54">
        <v>2.68</v>
      </c>
      <c r="G31" s="54">
        <v>15.94</v>
      </c>
      <c r="H31" s="54">
        <v>100.6</v>
      </c>
      <c r="I31" s="53">
        <v>0.04</v>
      </c>
      <c r="J31" s="53">
        <v>1.3</v>
      </c>
      <c r="K31" s="53">
        <v>0.14</v>
      </c>
      <c r="L31" s="53">
        <v>125.78</v>
      </c>
      <c r="M31" s="53">
        <v>0.02</v>
      </c>
      <c r="N31" s="53">
        <v>14</v>
      </c>
      <c r="O31" s="53">
        <v>0</v>
      </c>
      <c r="P31" s="53">
        <v>90</v>
      </c>
    </row>
    <row r="32" ht="26.25" customHeight="1" spans="1:16">
      <c r="A32" s="51" t="s">
        <v>32</v>
      </c>
      <c r="B32" s="52" t="s">
        <v>24</v>
      </c>
      <c r="C32" s="41" t="s">
        <v>33</v>
      </c>
      <c r="D32" s="53" t="s">
        <v>34</v>
      </c>
      <c r="E32" s="54">
        <v>0.08</v>
      </c>
      <c r="F32" s="54">
        <v>7.25</v>
      </c>
      <c r="G32" s="54">
        <v>0.13</v>
      </c>
      <c r="H32" s="54">
        <v>66</v>
      </c>
      <c r="I32" s="53">
        <v>0</v>
      </c>
      <c r="J32" s="53">
        <v>0</v>
      </c>
      <c r="K32" s="53">
        <v>0.02</v>
      </c>
      <c r="L32" s="53">
        <v>2.4</v>
      </c>
      <c r="M32" s="53">
        <v>0.04</v>
      </c>
      <c r="N32" s="53">
        <v>0</v>
      </c>
      <c r="O32" s="53">
        <v>0.11</v>
      </c>
      <c r="P32" s="53">
        <v>3</v>
      </c>
    </row>
    <row r="33" ht="26.25" customHeight="1" spans="1:16">
      <c r="A33" s="51" t="s">
        <v>29</v>
      </c>
      <c r="B33" s="52" t="s">
        <v>24</v>
      </c>
      <c r="C33" s="41" t="s">
        <v>103</v>
      </c>
      <c r="D33" s="53" t="s">
        <v>31</v>
      </c>
      <c r="E33" s="54">
        <v>2.77</v>
      </c>
      <c r="F33" s="54">
        <v>0.35</v>
      </c>
      <c r="G33" s="54">
        <v>16.9</v>
      </c>
      <c r="H33" s="54">
        <v>82.25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0.455</v>
      </c>
      <c r="P33" s="53">
        <v>0</v>
      </c>
    </row>
    <row r="34" ht="26.25" customHeight="1" spans="1:16">
      <c r="A34" s="51" t="s">
        <v>35</v>
      </c>
      <c r="B34" s="52" t="s">
        <v>24</v>
      </c>
      <c r="C34" s="41" t="s">
        <v>36</v>
      </c>
      <c r="D34" s="53" t="s">
        <v>37</v>
      </c>
      <c r="E34" s="54">
        <v>0.4</v>
      </c>
      <c r="F34" s="54">
        <v>0.4</v>
      </c>
      <c r="G34" s="54">
        <v>9.8</v>
      </c>
      <c r="H34" s="54">
        <v>47</v>
      </c>
      <c r="I34" s="53">
        <v>0.03</v>
      </c>
      <c r="J34" s="53">
        <v>10</v>
      </c>
      <c r="K34" s="53">
        <v>2.2</v>
      </c>
      <c r="L34" s="53">
        <v>16</v>
      </c>
      <c r="M34" s="53">
        <v>0</v>
      </c>
      <c r="N34" s="53">
        <v>9</v>
      </c>
      <c r="O34" s="53">
        <v>0.2</v>
      </c>
      <c r="P34" s="53">
        <v>11</v>
      </c>
    </row>
    <row r="35" s="4" customFormat="1" ht="26.25" customHeight="1" spans="1:16">
      <c r="A35" s="56" t="s">
        <v>51</v>
      </c>
      <c r="B35" s="57"/>
      <c r="C35" s="57"/>
      <c r="D35" s="94" t="s">
        <v>104</v>
      </c>
      <c r="E35" s="95" t="s">
        <v>105</v>
      </c>
      <c r="F35" s="95" t="s">
        <v>106</v>
      </c>
      <c r="G35" s="95" t="s">
        <v>107</v>
      </c>
      <c r="H35" s="95" t="s">
        <v>108</v>
      </c>
      <c r="I35" s="94" t="s">
        <v>109</v>
      </c>
      <c r="J35" s="94" t="s">
        <v>110</v>
      </c>
      <c r="K35" s="94" t="s">
        <v>111</v>
      </c>
      <c r="L35" s="94" t="s">
        <v>112</v>
      </c>
      <c r="M35" s="94" t="s">
        <v>47</v>
      </c>
      <c r="N35" s="94" t="s">
        <v>113</v>
      </c>
      <c r="O35" s="94" t="s">
        <v>49</v>
      </c>
      <c r="P35" s="94" t="s">
        <v>114</v>
      </c>
    </row>
    <row r="36" ht="26.25" customHeight="1" spans="1:16">
      <c r="A36" s="51" t="s">
        <v>60</v>
      </c>
      <c r="B36" s="52" t="s">
        <v>61</v>
      </c>
      <c r="C36" s="41" t="s">
        <v>115</v>
      </c>
      <c r="D36" s="53" t="s">
        <v>63</v>
      </c>
      <c r="E36" s="54">
        <v>0.21</v>
      </c>
      <c r="F36" s="54">
        <v>0.03</v>
      </c>
      <c r="G36" s="54">
        <v>0.57</v>
      </c>
      <c r="H36" s="54">
        <v>3.6</v>
      </c>
      <c r="I36" s="53">
        <v>0.012</v>
      </c>
      <c r="J36" s="53">
        <v>1.47</v>
      </c>
      <c r="K36" s="53">
        <v>0.15</v>
      </c>
      <c r="L36" s="53">
        <v>5.1</v>
      </c>
      <c r="M36" s="53">
        <v>0</v>
      </c>
      <c r="N36" s="53">
        <v>4.2</v>
      </c>
      <c r="O36" s="53">
        <v>0.03</v>
      </c>
      <c r="P36" s="53">
        <v>9</v>
      </c>
    </row>
    <row r="37" ht="26.25" customHeight="1" spans="1:16">
      <c r="A37" s="51" t="s">
        <v>116</v>
      </c>
      <c r="B37" s="52" t="s">
        <v>61</v>
      </c>
      <c r="C37" s="41" t="s">
        <v>117</v>
      </c>
      <c r="D37" s="53" t="s">
        <v>66</v>
      </c>
      <c r="E37" s="54">
        <v>1.47</v>
      </c>
      <c r="F37" s="54">
        <v>4.93</v>
      </c>
      <c r="G37" s="54">
        <v>6.1</v>
      </c>
      <c r="H37" s="54">
        <v>76.25</v>
      </c>
      <c r="I37" s="53">
        <v>0.05</v>
      </c>
      <c r="J37" s="53">
        <v>9.875</v>
      </c>
      <c r="K37" s="53">
        <v>0.575</v>
      </c>
      <c r="L37" s="53">
        <v>35.875</v>
      </c>
      <c r="M37" s="53">
        <v>0</v>
      </c>
      <c r="N37" s="53">
        <v>14.175</v>
      </c>
      <c r="O37" s="53">
        <v>2.3</v>
      </c>
      <c r="P37" s="53">
        <v>33.575</v>
      </c>
    </row>
    <row r="38" ht="26.25" customHeight="1" spans="1:16">
      <c r="A38" s="51" t="s">
        <v>118</v>
      </c>
      <c r="B38" s="52" t="s">
        <v>61</v>
      </c>
      <c r="C38" s="41" t="s">
        <v>119</v>
      </c>
      <c r="D38" s="53" t="s">
        <v>28</v>
      </c>
      <c r="E38" s="54">
        <v>18.52</v>
      </c>
      <c r="F38" s="54">
        <v>20.68</v>
      </c>
      <c r="G38" s="54">
        <v>18.94</v>
      </c>
      <c r="H38" s="54">
        <v>337.14</v>
      </c>
      <c r="I38" s="53">
        <v>0.14</v>
      </c>
      <c r="J38" s="53">
        <v>7.72</v>
      </c>
      <c r="K38" s="53">
        <v>4.42</v>
      </c>
      <c r="L38" s="53">
        <v>34.86</v>
      </c>
      <c r="M38" s="53">
        <v>0</v>
      </c>
      <c r="N38" s="53">
        <v>48.54</v>
      </c>
      <c r="O38" s="53">
        <v>3.54</v>
      </c>
      <c r="P38" s="53">
        <v>235.14</v>
      </c>
    </row>
    <row r="39" ht="26.25" customHeight="1" spans="1:16">
      <c r="A39" s="55" t="s">
        <v>26</v>
      </c>
      <c r="B39" s="63" t="s">
        <v>120</v>
      </c>
      <c r="C39" s="41" t="s">
        <v>27</v>
      </c>
      <c r="D39" s="53" t="s">
        <v>28</v>
      </c>
      <c r="E39" s="54">
        <v>0.12</v>
      </c>
      <c r="F39" s="54">
        <v>0.02</v>
      </c>
      <c r="G39" s="54">
        <v>13.7</v>
      </c>
      <c r="H39" s="54">
        <v>55.86</v>
      </c>
      <c r="I39" s="53">
        <v>0</v>
      </c>
      <c r="J39" s="53">
        <v>4.02</v>
      </c>
      <c r="K39" s="53">
        <v>0.16</v>
      </c>
      <c r="L39" s="53">
        <v>15.58</v>
      </c>
      <c r="M39" s="53">
        <v>0</v>
      </c>
      <c r="N39" s="53">
        <v>4.88</v>
      </c>
      <c r="O39" s="53">
        <v>0.14</v>
      </c>
      <c r="P39" s="53">
        <v>10.44</v>
      </c>
    </row>
    <row r="40" ht="26.25" customHeight="1" spans="1:16">
      <c r="A40" s="51" t="s">
        <v>70</v>
      </c>
      <c r="B40" s="52" t="s">
        <v>61</v>
      </c>
      <c r="C40" s="41" t="s">
        <v>71</v>
      </c>
      <c r="D40" s="53" t="s">
        <v>72</v>
      </c>
      <c r="E40" s="54">
        <v>3.95</v>
      </c>
      <c r="F40" s="54">
        <v>0.5</v>
      </c>
      <c r="G40" s="54">
        <v>24.15</v>
      </c>
      <c r="H40" s="54">
        <v>117.5</v>
      </c>
      <c r="I40" s="53">
        <v>0.08</v>
      </c>
      <c r="J40" s="53">
        <v>0</v>
      </c>
      <c r="K40" s="53">
        <v>1</v>
      </c>
      <c r="L40" s="53">
        <v>11.5</v>
      </c>
      <c r="M40" s="53">
        <v>0</v>
      </c>
      <c r="N40" s="53">
        <v>16.5</v>
      </c>
      <c r="O40" s="53">
        <v>0.65</v>
      </c>
      <c r="P40" s="53">
        <v>43.5</v>
      </c>
    </row>
    <row r="41" ht="26.25" customHeight="1" spans="1:16">
      <c r="A41" s="51" t="s">
        <v>73</v>
      </c>
      <c r="B41" s="52" t="s">
        <v>61</v>
      </c>
      <c r="C41" s="41" t="s">
        <v>74</v>
      </c>
      <c r="D41" s="53" t="s">
        <v>63</v>
      </c>
      <c r="E41" s="54">
        <v>1.98</v>
      </c>
      <c r="F41" s="54">
        <v>0.36</v>
      </c>
      <c r="G41" s="54">
        <v>10.02</v>
      </c>
      <c r="H41" s="54">
        <v>52.2</v>
      </c>
      <c r="I41" s="53">
        <v>0.054</v>
      </c>
      <c r="J41" s="53">
        <v>0</v>
      </c>
      <c r="K41" s="53">
        <v>1.17</v>
      </c>
      <c r="L41" s="53">
        <v>10.5</v>
      </c>
      <c r="M41" s="53">
        <v>0</v>
      </c>
      <c r="N41" s="53">
        <v>14.1</v>
      </c>
      <c r="O41" s="53">
        <v>0.42</v>
      </c>
      <c r="P41" s="53">
        <v>47.4</v>
      </c>
    </row>
    <row r="42" s="4" customFormat="1" ht="26.25" customHeight="1" spans="1:16">
      <c r="A42" s="56" t="s">
        <v>51</v>
      </c>
      <c r="B42" s="57"/>
      <c r="C42" s="57"/>
      <c r="D42" s="94" t="s">
        <v>75</v>
      </c>
      <c r="E42" s="95" t="s">
        <v>121</v>
      </c>
      <c r="F42" s="95" t="s">
        <v>122</v>
      </c>
      <c r="G42" s="95" t="s">
        <v>123</v>
      </c>
      <c r="H42" s="95" t="s">
        <v>124</v>
      </c>
      <c r="I42" s="94" t="s">
        <v>125</v>
      </c>
      <c r="J42" s="94" t="s">
        <v>126</v>
      </c>
      <c r="K42" s="94" t="s">
        <v>127</v>
      </c>
      <c r="L42" s="94" t="s">
        <v>128</v>
      </c>
      <c r="M42" s="94" t="s">
        <v>129</v>
      </c>
      <c r="N42" s="94" t="s">
        <v>130</v>
      </c>
      <c r="O42" s="94" t="s">
        <v>131</v>
      </c>
      <c r="P42" s="94" t="s">
        <v>132</v>
      </c>
    </row>
    <row r="43" s="4" customFormat="1" ht="26.25" customHeight="1" spans="1:16">
      <c r="A43" s="59" t="s">
        <v>88</v>
      </c>
      <c r="B43" s="60"/>
      <c r="C43" s="61"/>
      <c r="D43" s="96" t="s">
        <v>133</v>
      </c>
      <c r="E43" s="97" t="s">
        <v>134</v>
      </c>
      <c r="F43" s="97" t="s">
        <v>135</v>
      </c>
      <c r="G43" s="97" t="s">
        <v>136</v>
      </c>
      <c r="H43" s="97" t="s">
        <v>137</v>
      </c>
      <c r="I43" s="96" t="s">
        <v>138</v>
      </c>
      <c r="J43" s="96" t="s">
        <v>139</v>
      </c>
      <c r="K43" s="96" t="s">
        <v>140</v>
      </c>
      <c r="L43" s="96" t="s">
        <v>141</v>
      </c>
      <c r="M43" s="96" t="s">
        <v>47</v>
      </c>
      <c r="N43" s="96" t="s">
        <v>142</v>
      </c>
      <c r="O43" s="96" t="s">
        <v>143</v>
      </c>
      <c r="P43" s="96" t="s">
        <v>144</v>
      </c>
    </row>
    <row r="44" s="4" customFormat="1" ht="26.25" customHeight="1" spans="1:16">
      <c r="A44" s="37" t="s">
        <v>145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ht="26.25" customHeight="1" spans="1:16">
      <c r="A45" s="51" t="s">
        <v>146</v>
      </c>
      <c r="B45" s="52" t="s">
        <v>24</v>
      </c>
      <c r="C45" s="41" t="s">
        <v>147</v>
      </c>
      <c r="D45" s="53" t="s">
        <v>148</v>
      </c>
      <c r="E45" s="54">
        <v>14.39</v>
      </c>
      <c r="F45" s="54">
        <v>32.79</v>
      </c>
      <c r="G45" s="54">
        <v>8.51</v>
      </c>
      <c r="H45" s="54">
        <v>384.67</v>
      </c>
      <c r="I45" s="53">
        <v>0.064</v>
      </c>
      <c r="J45" s="53">
        <v>0</v>
      </c>
      <c r="K45" s="53">
        <v>2.144</v>
      </c>
      <c r="L45" s="53">
        <v>38.064</v>
      </c>
      <c r="M45" s="53">
        <v>0</v>
      </c>
      <c r="N45" s="53">
        <v>21.472</v>
      </c>
      <c r="O45" s="53">
        <v>1.136</v>
      </c>
      <c r="P45" s="53">
        <v>161.6</v>
      </c>
    </row>
    <row r="46" ht="26.25" customHeight="1" spans="1:16">
      <c r="A46" s="51" t="s">
        <v>149</v>
      </c>
      <c r="B46" s="52" t="s">
        <v>24</v>
      </c>
      <c r="C46" s="41" t="s">
        <v>150</v>
      </c>
      <c r="D46" s="53" t="s">
        <v>28</v>
      </c>
      <c r="E46" s="54">
        <v>4.08</v>
      </c>
      <c r="F46" s="54">
        <v>6.4</v>
      </c>
      <c r="G46" s="54">
        <v>27.26</v>
      </c>
      <c r="H46" s="54">
        <v>183</v>
      </c>
      <c r="I46" s="53">
        <v>0.18</v>
      </c>
      <c r="J46" s="53">
        <v>24.22</v>
      </c>
      <c r="K46" s="53">
        <v>1.34</v>
      </c>
      <c r="L46" s="53">
        <v>49.3</v>
      </c>
      <c r="M46" s="53">
        <v>0</v>
      </c>
      <c r="N46" s="53">
        <v>37</v>
      </c>
      <c r="O46" s="53">
        <v>0.24</v>
      </c>
      <c r="P46" s="53">
        <v>115.46</v>
      </c>
    </row>
    <row r="47" ht="26.25" customHeight="1" spans="1:16">
      <c r="A47" s="51" t="s">
        <v>60</v>
      </c>
      <c r="B47" s="52" t="s">
        <v>24</v>
      </c>
      <c r="C47" s="41" t="s">
        <v>62</v>
      </c>
      <c r="D47" s="53" t="s">
        <v>63</v>
      </c>
      <c r="E47" s="54">
        <v>0.33</v>
      </c>
      <c r="F47" s="54">
        <v>0.06</v>
      </c>
      <c r="G47" s="54">
        <v>1.14</v>
      </c>
      <c r="H47" s="54">
        <v>6.6</v>
      </c>
      <c r="I47" s="53">
        <v>0.018</v>
      </c>
      <c r="J47" s="53">
        <v>5.25</v>
      </c>
      <c r="K47" s="53">
        <v>0.27</v>
      </c>
      <c r="L47" s="53">
        <v>4.2</v>
      </c>
      <c r="M47" s="53">
        <v>0</v>
      </c>
      <c r="N47" s="53">
        <v>6</v>
      </c>
      <c r="O47" s="53">
        <v>0.21</v>
      </c>
      <c r="P47" s="53">
        <v>7.8</v>
      </c>
    </row>
    <row r="48" ht="26.25" customHeight="1" spans="1:16">
      <c r="A48" s="51" t="s">
        <v>151</v>
      </c>
      <c r="B48" s="52" t="s">
        <v>24</v>
      </c>
      <c r="C48" s="41" t="s">
        <v>152</v>
      </c>
      <c r="D48" s="53" t="s">
        <v>28</v>
      </c>
      <c r="E48" s="54">
        <v>0.06</v>
      </c>
      <c r="F48" s="54">
        <v>0.02</v>
      </c>
      <c r="G48" s="54">
        <v>13.96</v>
      </c>
      <c r="H48" s="54">
        <v>55.82</v>
      </c>
      <c r="I48" s="53">
        <v>0</v>
      </c>
      <c r="J48" s="53">
        <v>0.02</v>
      </c>
      <c r="K48" s="53">
        <v>0.26</v>
      </c>
      <c r="L48" s="53">
        <v>10.32</v>
      </c>
      <c r="M48" s="53">
        <v>0</v>
      </c>
      <c r="N48" s="53">
        <v>1.3</v>
      </c>
      <c r="O48" s="53">
        <v>0</v>
      </c>
      <c r="P48" s="53">
        <v>2.6</v>
      </c>
    </row>
    <row r="49" ht="26.25" customHeight="1" spans="1:16">
      <c r="A49" s="51" t="s">
        <v>29</v>
      </c>
      <c r="B49" s="52" t="s">
        <v>24</v>
      </c>
      <c r="C49" s="41" t="s">
        <v>103</v>
      </c>
      <c r="D49" s="53" t="s">
        <v>31</v>
      </c>
      <c r="E49" s="54">
        <v>2.77</v>
      </c>
      <c r="F49" s="54">
        <v>0.35</v>
      </c>
      <c r="G49" s="54">
        <v>16.9</v>
      </c>
      <c r="H49" s="54">
        <v>82.25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0.455</v>
      </c>
      <c r="P49" s="53">
        <v>0</v>
      </c>
    </row>
    <row r="50" s="4" customFormat="1" ht="26.25" customHeight="1" spans="1:16">
      <c r="A50" s="56" t="s">
        <v>51</v>
      </c>
      <c r="B50" s="57"/>
      <c r="C50" s="57"/>
      <c r="D50" s="94" t="s">
        <v>153</v>
      </c>
      <c r="E50" s="95" t="s">
        <v>154</v>
      </c>
      <c r="F50" s="95" t="s">
        <v>155</v>
      </c>
      <c r="G50" s="95" t="s">
        <v>156</v>
      </c>
      <c r="H50" s="95" t="s">
        <v>157</v>
      </c>
      <c r="I50" s="94" t="s">
        <v>158</v>
      </c>
      <c r="J50" s="94" t="s">
        <v>159</v>
      </c>
      <c r="K50" s="94" t="s">
        <v>160</v>
      </c>
      <c r="L50" s="94" t="s">
        <v>161</v>
      </c>
      <c r="M50" s="94" t="s">
        <v>129</v>
      </c>
      <c r="N50" s="94" t="s">
        <v>162</v>
      </c>
      <c r="O50" s="94" t="s">
        <v>163</v>
      </c>
      <c r="P50" s="94" t="s">
        <v>164</v>
      </c>
    </row>
    <row r="51" ht="26.25" customHeight="1" spans="1:16">
      <c r="A51" s="51" t="s">
        <v>60</v>
      </c>
      <c r="B51" s="52" t="s">
        <v>61</v>
      </c>
      <c r="C51" s="41" t="s">
        <v>115</v>
      </c>
      <c r="D51" s="53" t="s">
        <v>63</v>
      </c>
      <c r="E51" s="54">
        <v>0.21</v>
      </c>
      <c r="F51" s="54">
        <v>0.03</v>
      </c>
      <c r="G51" s="54">
        <v>0.57</v>
      </c>
      <c r="H51" s="54">
        <v>3.6</v>
      </c>
      <c r="I51" s="53">
        <v>0.012</v>
      </c>
      <c r="J51" s="53">
        <v>1.47</v>
      </c>
      <c r="K51" s="53">
        <v>0.15</v>
      </c>
      <c r="L51" s="53">
        <v>5.1</v>
      </c>
      <c r="M51" s="53">
        <v>0</v>
      </c>
      <c r="N51" s="53">
        <v>4.2</v>
      </c>
      <c r="O51" s="53">
        <v>0.03</v>
      </c>
      <c r="P51" s="53">
        <v>9</v>
      </c>
    </row>
    <row r="52" ht="26.25" customHeight="1" spans="1:16">
      <c r="A52" s="51" t="s">
        <v>165</v>
      </c>
      <c r="B52" s="52" t="s">
        <v>61</v>
      </c>
      <c r="C52" s="41" t="s">
        <v>166</v>
      </c>
      <c r="D52" s="53" t="s">
        <v>66</v>
      </c>
      <c r="E52" s="54">
        <v>1.77</v>
      </c>
      <c r="F52" s="54">
        <v>4.95</v>
      </c>
      <c r="G52" s="54">
        <v>7.9</v>
      </c>
      <c r="H52" s="54">
        <v>89.75</v>
      </c>
      <c r="I52" s="53">
        <v>0.05</v>
      </c>
      <c r="J52" s="53">
        <v>15.775</v>
      </c>
      <c r="K52" s="53">
        <v>0.825</v>
      </c>
      <c r="L52" s="53">
        <v>49.25</v>
      </c>
      <c r="M52" s="53">
        <v>0</v>
      </c>
      <c r="N52" s="53">
        <v>22.125</v>
      </c>
      <c r="O52" s="53">
        <v>2.35</v>
      </c>
      <c r="P52" s="53">
        <v>49</v>
      </c>
    </row>
    <row r="53" ht="26.25" customHeight="1" spans="1:16">
      <c r="A53" s="51" t="s">
        <v>167</v>
      </c>
      <c r="B53" s="52" t="s">
        <v>61</v>
      </c>
      <c r="C53" s="41" t="s">
        <v>168</v>
      </c>
      <c r="D53" s="53" t="s">
        <v>28</v>
      </c>
      <c r="E53" s="54">
        <v>4.86</v>
      </c>
      <c r="F53" s="54">
        <v>7.16</v>
      </c>
      <c r="G53" s="54">
        <v>48.92</v>
      </c>
      <c r="H53" s="54">
        <v>279.6</v>
      </c>
      <c r="I53" s="53">
        <v>0.04</v>
      </c>
      <c r="J53" s="53">
        <v>0</v>
      </c>
      <c r="K53" s="53">
        <v>0.7</v>
      </c>
      <c r="L53" s="53">
        <v>1.82</v>
      </c>
      <c r="M53" s="53">
        <v>0</v>
      </c>
      <c r="N53" s="53">
        <v>21.78</v>
      </c>
      <c r="O53" s="53">
        <v>0.38</v>
      </c>
      <c r="P53" s="53">
        <v>81.26</v>
      </c>
    </row>
    <row r="54" ht="26.25" customHeight="1" spans="1:16">
      <c r="A54" s="51" t="s">
        <v>169</v>
      </c>
      <c r="B54" s="52" t="s">
        <v>61</v>
      </c>
      <c r="C54" s="41" t="s">
        <v>170</v>
      </c>
      <c r="D54" s="53" t="s">
        <v>171</v>
      </c>
      <c r="E54" s="54">
        <v>13.21</v>
      </c>
      <c r="F54" s="54">
        <v>6.07</v>
      </c>
      <c r="G54" s="54">
        <v>4.56</v>
      </c>
      <c r="H54" s="54">
        <v>133.2</v>
      </c>
      <c r="I54" s="53">
        <v>0.048</v>
      </c>
      <c r="J54" s="53">
        <v>5.652</v>
      </c>
      <c r="K54" s="53">
        <v>0.696</v>
      </c>
      <c r="L54" s="53">
        <v>37.716</v>
      </c>
      <c r="M54" s="53">
        <v>0.012</v>
      </c>
      <c r="N54" s="53">
        <v>31.164</v>
      </c>
      <c r="O54" s="53">
        <v>4.116</v>
      </c>
      <c r="P54" s="53">
        <v>191.244</v>
      </c>
    </row>
    <row r="55" ht="26.25" customHeight="1" spans="1:16">
      <c r="A55" s="51" t="s">
        <v>172</v>
      </c>
      <c r="B55" s="52" t="s">
        <v>61</v>
      </c>
      <c r="C55" s="41" t="s">
        <v>173</v>
      </c>
      <c r="D55" s="53" t="s">
        <v>28</v>
      </c>
      <c r="E55" s="54">
        <v>0.66</v>
      </c>
      <c r="F55" s="54">
        <v>0.08</v>
      </c>
      <c r="G55" s="54">
        <v>32.02</v>
      </c>
      <c r="H55" s="54">
        <v>132.8</v>
      </c>
      <c r="I55" s="53">
        <v>0.02</v>
      </c>
      <c r="J55" s="53">
        <v>0.72</v>
      </c>
      <c r="K55" s="53">
        <v>0.7</v>
      </c>
      <c r="L55" s="53">
        <v>32.48</v>
      </c>
      <c r="M55" s="53">
        <v>0</v>
      </c>
      <c r="N55" s="53">
        <v>17.46</v>
      </c>
      <c r="O55" s="53">
        <v>0.5</v>
      </c>
      <c r="P55" s="53">
        <v>23.44</v>
      </c>
    </row>
    <row r="56" ht="26.25" customHeight="1" spans="1:16">
      <c r="A56" s="51" t="s">
        <v>70</v>
      </c>
      <c r="B56" s="52" t="s">
        <v>61</v>
      </c>
      <c r="C56" s="41" t="s">
        <v>71</v>
      </c>
      <c r="D56" s="53" t="s">
        <v>72</v>
      </c>
      <c r="E56" s="54">
        <v>3.95</v>
      </c>
      <c r="F56" s="54">
        <v>0.5</v>
      </c>
      <c r="G56" s="54">
        <v>24.15</v>
      </c>
      <c r="H56" s="54">
        <v>117.5</v>
      </c>
      <c r="I56" s="53">
        <v>0.08</v>
      </c>
      <c r="J56" s="53">
        <v>0</v>
      </c>
      <c r="K56" s="53">
        <v>1</v>
      </c>
      <c r="L56" s="53">
        <v>11.5</v>
      </c>
      <c r="M56" s="53">
        <v>0</v>
      </c>
      <c r="N56" s="53">
        <v>16.5</v>
      </c>
      <c r="O56" s="53">
        <v>0.65</v>
      </c>
      <c r="P56" s="53">
        <v>43.5</v>
      </c>
    </row>
    <row r="57" ht="26.25" customHeight="1" spans="1:16">
      <c r="A57" s="51" t="s">
        <v>35</v>
      </c>
      <c r="B57" s="52" t="s">
        <v>61</v>
      </c>
      <c r="C57" s="41" t="s">
        <v>36</v>
      </c>
      <c r="D57" s="53" t="s">
        <v>37</v>
      </c>
      <c r="E57" s="54">
        <v>0.4</v>
      </c>
      <c r="F57" s="54">
        <v>0.4</v>
      </c>
      <c r="G57" s="54">
        <v>9.8</v>
      </c>
      <c r="H57" s="54">
        <v>47</v>
      </c>
      <c r="I57" s="53">
        <v>0.03</v>
      </c>
      <c r="J57" s="53">
        <v>10</v>
      </c>
      <c r="K57" s="53">
        <v>2.2</v>
      </c>
      <c r="L57" s="53">
        <v>16</v>
      </c>
      <c r="M57" s="53">
        <v>0</v>
      </c>
      <c r="N57" s="53">
        <v>9</v>
      </c>
      <c r="O57" s="53">
        <v>0.2</v>
      </c>
      <c r="P57" s="53">
        <v>11</v>
      </c>
    </row>
    <row r="58" ht="26.25" customHeight="1" spans="1:16">
      <c r="A58" s="51" t="s">
        <v>73</v>
      </c>
      <c r="B58" s="52" t="s">
        <v>61</v>
      </c>
      <c r="C58" s="41" t="s">
        <v>74</v>
      </c>
      <c r="D58" s="53" t="s">
        <v>63</v>
      </c>
      <c r="E58" s="54">
        <v>1.98</v>
      </c>
      <c r="F58" s="54">
        <v>0.36</v>
      </c>
      <c r="G58" s="54">
        <v>10.02</v>
      </c>
      <c r="H58" s="54">
        <v>52.2</v>
      </c>
      <c r="I58" s="53">
        <v>0.054</v>
      </c>
      <c r="J58" s="53">
        <v>0</v>
      </c>
      <c r="K58" s="53">
        <v>1.17</v>
      </c>
      <c r="L58" s="53">
        <v>10.5</v>
      </c>
      <c r="M58" s="53">
        <v>0</v>
      </c>
      <c r="N58" s="53">
        <v>14.1</v>
      </c>
      <c r="O58" s="53">
        <v>0.42</v>
      </c>
      <c r="P58" s="53">
        <v>47.4</v>
      </c>
    </row>
    <row r="59" s="4" customFormat="1" ht="26.25" customHeight="1" spans="1:16">
      <c r="A59" s="56" t="s">
        <v>51</v>
      </c>
      <c r="B59" s="57"/>
      <c r="C59" s="57"/>
      <c r="D59" s="94" t="s">
        <v>174</v>
      </c>
      <c r="E59" s="95" t="s">
        <v>175</v>
      </c>
      <c r="F59" s="95" t="s">
        <v>176</v>
      </c>
      <c r="G59" s="95" t="s">
        <v>177</v>
      </c>
      <c r="H59" s="95" t="s">
        <v>178</v>
      </c>
      <c r="I59" s="94" t="s">
        <v>179</v>
      </c>
      <c r="J59" s="94" t="s">
        <v>180</v>
      </c>
      <c r="K59" s="94" t="s">
        <v>181</v>
      </c>
      <c r="L59" s="94" t="s">
        <v>182</v>
      </c>
      <c r="M59" s="94" t="s">
        <v>183</v>
      </c>
      <c r="N59" s="94" t="s">
        <v>184</v>
      </c>
      <c r="O59" s="94" t="s">
        <v>185</v>
      </c>
      <c r="P59" s="94" t="s">
        <v>186</v>
      </c>
    </row>
    <row r="60" s="4" customFormat="1" ht="26.25" customHeight="1" spans="1:16">
      <c r="A60" s="59" t="s">
        <v>88</v>
      </c>
      <c r="B60" s="60"/>
      <c r="C60" s="61"/>
      <c r="D60" s="96" t="s">
        <v>187</v>
      </c>
      <c r="E60" s="97" t="s">
        <v>188</v>
      </c>
      <c r="F60" s="97" t="s">
        <v>189</v>
      </c>
      <c r="G60" s="97" t="s">
        <v>190</v>
      </c>
      <c r="H60" s="97" t="s">
        <v>191</v>
      </c>
      <c r="I60" s="96" t="s">
        <v>192</v>
      </c>
      <c r="J60" s="96" t="s">
        <v>193</v>
      </c>
      <c r="K60" s="96" t="s">
        <v>194</v>
      </c>
      <c r="L60" s="96" t="s">
        <v>195</v>
      </c>
      <c r="M60" s="96" t="s">
        <v>183</v>
      </c>
      <c r="N60" s="96" t="s">
        <v>196</v>
      </c>
      <c r="O60" s="96" t="s">
        <v>197</v>
      </c>
      <c r="P60" s="96" t="s">
        <v>198</v>
      </c>
    </row>
    <row r="61" s="4" customFormat="1" ht="26.25" customHeight="1" spans="1:16">
      <c r="A61" s="37" t="s">
        <v>199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ht="26.25" customHeight="1" spans="1:16">
      <c r="A62" s="39" t="s">
        <v>200</v>
      </c>
      <c r="B62" s="40" t="s">
        <v>24</v>
      </c>
      <c r="C62" s="41" t="s">
        <v>201</v>
      </c>
      <c r="D62" s="42">
        <v>200</v>
      </c>
      <c r="E62" s="43">
        <v>23.22</v>
      </c>
      <c r="F62" s="43">
        <v>16.63</v>
      </c>
      <c r="G62" s="43">
        <v>35.38</v>
      </c>
      <c r="H62" s="43">
        <v>380.94</v>
      </c>
      <c r="I62" s="42">
        <v>0</v>
      </c>
      <c r="J62" s="42">
        <v>0.901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</row>
    <row r="63" ht="26.25" customHeight="1" spans="1:16">
      <c r="A63" s="39" t="s">
        <v>202</v>
      </c>
      <c r="B63" s="44" t="s">
        <v>24</v>
      </c>
      <c r="C63" s="41" t="s">
        <v>203</v>
      </c>
      <c r="D63" s="42" t="s">
        <v>28</v>
      </c>
      <c r="E63" s="43">
        <v>5.8</v>
      </c>
      <c r="F63" s="43">
        <v>5</v>
      </c>
      <c r="G63" s="43">
        <v>8</v>
      </c>
      <c r="H63" s="43">
        <v>100</v>
      </c>
      <c r="I63" s="42">
        <v>0.08</v>
      </c>
      <c r="J63" s="42">
        <v>1.4</v>
      </c>
      <c r="K63" s="42">
        <v>0.2</v>
      </c>
      <c r="L63" s="42">
        <v>240</v>
      </c>
      <c r="M63" s="42">
        <v>0.04</v>
      </c>
      <c r="N63" s="42">
        <v>28</v>
      </c>
      <c r="O63" s="42">
        <v>0</v>
      </c>
      <c r="P63" s="42">
        <v>180</v>
      </c>
    </row>
    <row r="64" ht="26.25" customHeight="1" spans="1:16">
      <c r="A64" s="39" t="s">
        <v>35</v>
      </c>
      <c r="B64" s="44" t="s">
        <v>24</v>
      </c>
      <c r="C64" s="41" t="s">
        <v>36</v>
      </c>
      <c r="D64" s="42" t="s">
        <v>37</v>
      </c>
      <c r="E64" s="43">
        <v>0.4</v>
      </c>
      <c r="F64" s="43">
        <v>0.4</v>
      </c>
      <c r="G64" s="43">
        <v>9.8</v>
      </c>
      <c r="H64" s="43">
        <v>47</v>
      </c>
      <c r="I64" s="42">
        <v>0.03</v>
      </c>
      <c r="J64" s="42">
        <v>10</v>
      </c>
      <c r="K64" s="42">
        <v>2.2</v>
      </c>
      <c r="L64" s="42">
        <v>16</v>
      </c>
      <c r="M64" s="42">
        <v>0</v>
      </c>
      <c r="N64" s="42">
        <v>9</v>
      </c>
      <c r="O64" s="42">
        <v>0.2</v>
      </c>
      <c r="P64" s="42">
        <v>11</v>
      </c>
    </row>
    <row r="65" s="4" customFormat="1" ht="26.25" customHeight="1" spans="1:16">
      <c r="A65" s="45" t="s">
        <v>38</v>
      </c>
      <c r="B65" s="46"/>
      <c r="C65" s="46"/>
      <c r="D65" s="93" t="s">
        <v>204</v>
      </c>
      <c r="E65" s="92" t="s">
        <v>205</v>
      </c>
      <c r="F65" s="92" t="s">
        <v>206</v>
      </c>
      <c r="G65" s="92" t="s">
        <v>207</v>
      </c>
      <c r="H65" s="92" t="s">
        <v>208</v>
      </c>
      <c r="I65" s="93" t="s">
        <v>209</v>
      </c>
      <c r="J65" s="93" t="s">
        <v>210</v>
      </c>
      <c r="K65" s="93" t="s">
        <v>211</v>
      </c>
      <c r="L65" s="93" t="s">
        <v>212</v>
      </c>
      <c r="M65" s="93" t="s">
        <v>47</v>
      </c>
      <c r="N65" s="93" t="s">
        <v>213</v>
      </c>
      <c r="O65" s="93" t="s">
        <v>49</v>
      </c>
      <c r="P65" s="93" t="s">
        <v>214</v>
      </c>
    </row>
    <row r="66" ht="26.25" customHeight="1" spans="1:16">
      <c r="A66" s="51" t="s">
        <v>60</v>
      </c>
      <c r="B66" s="52" t="s">
        <v>61</v>
      </c>
      <c r="C66" s="41" t="s">
        <v>62</v>
      </c>
      <c r="D66" s="53" t="s">
        <v>63</v>
      </c>
      <c r="E66" s="54">
        <v>0.33</v>
      </c>
      <c r="F66" s="54">
        <v>0.06</v>
      </c>
      <c r="G66" s="54">
        <v>1.14</v>
      </c>
      <c r="H66" s="54">
        <v>6.6</v>
      </c>
      <c r="I66" s="53">
        <v>0.018</v>
      </c>
      <c r="J66" s="53">
        <v>5.25</v>
      </c>
      <c r="K66" s="53">
        <v>0.27</v>
      </c>
      <c r="L66" s="53">
        <v>4.2</v>
      </c>
      <c r="M66" s="53">
        <v>0</v>
      </c>
      <c r="N66" s="53">
        <v>6</v>
      </c>
      <c r="O66" s="53">
        <v>0.21</v>
      </c>
      <c r="P66" s="53">
        <v>7.8</v>
      </c>
    </row>
    <row r="67" ht="26.25" customHeight="1" spans="1:16">
      <c r="A67" s="51" t="s">
        <v>215</v>
      </c>
      <c r="B67" s="52" t="s">
        <v>61</v>
      </c>
      <c r="C67" s="41" t="s">
        <v>216</v>
      </c>
      <c r="D67" s="53">
        <v>250</v>
      </c>
      <c r="E67" s="54">
        <v>3.7</v>
      </c>
      <c r="F67" s="54">
        <v>5.87</v>
      </c>
      <c r="G67" s="54">
        <v>15.7</v>
      </c>
      <c r="H67" s="54">
        <v>131.6</v>
      </c>
      <c r="I67" s="53">
        <v>0.1</v>
      </c>
      <c r="J67" s="53">
        <v>14.275</v>
      </c>
      <c r="K67" s="53">
        <v>1.65</v>
      </c>
      <c r="L67" s="53">
        <v>66.975</v>
      </c>
      <c r="M67" s="53">
        <v>0.025</v>
      </c>
      <c r="N67" s="53">
        <v>20.625</v>
      </c>
      <c r="O67" s="53">
        <v>0.125</v>
      </c>
      <c r="P67" s="53">
        <v>41.75</v>
      </c>
    </row>
    <row r="68" ht="26.25" customHeight="1" spans="1:16">
      <c r="A68" s="51" t="s">
        <v>217</v>
      </c>
      <c r="B68" s="52" t="s">
        <v>61</v>
      </c>
      <c r="C68" s="41" t="s">
        <v>218</v>
      </c>
      <c r="D68" s="53" t="s">
        <v>219</v>
      </c>
      <c r="E68" s="54">
        <v>8.77</v>
      </c>
      <c r="F68" s="54">
        <v>2.3</v>
      </c>
      <c r="G68" s="54">
        <v>49.71</v>
      </c>
      <c r="H68" s="54">
        <v>254</v>
      </c>
      <c r="I68" s="53">
        <v>0.208</v>
      </c>
      <c r="J68" s="53">
        <v>0</v>
      </c>
      <c r="K68" s="53">
        <v>4.736</v>
      </c>
      <c r="L68" s="53">
        <v>24.288</v>
      </c>
      <c r="M68" s="53">
        <v>0</v>
      </c>
      <c r="N68" s="53">
        <v>140.512</v>
      </c>
      <c r="O68" s="53">
        <v>0.4</v>
      </c>
      <c r="P68" s="53">
        <v>207.344</v>
      </c>
    </row>
    <row r="69" ht="26.25" customHeight="1" spans="1:16">
      <c r="A69" s="51" t="s">
        <v>66</v>
      </c>
      <c r="B69" s="52" t="s">
        <v>61</v>
      </c>
      <c r="C69" s="41" t="s">
        <v>220</v>
      </c>
      <c r="D69" s="53">
        <v>120</v>
      </c>
      <c r="E69" s="54">
        <f>16.06/100*D69</f>
        <v>19.272</v>
      </c>
      <c r="F69" s="54">
        <f>22.02/100*D69</f>
        <v>26.424</v>
      </c>
      <c r="G69" s="54">
        <f>5.62/100*D69</f>
        <v>6.744</v>
      </c>
      <c r="H69" s="54">
        <f>286.04/100*D69</f>
        <v>343.248</v>
      </c>
      <c r="I69" s="53">
        <v>0.08</v>
      </c>
      <c r="J69" s="53">
        <v>2.54</v>
      </c>
      <c r="K69" s="53">
        <v>2.48</v>
      </c>
      <c r="L69" s="53">
        <v>46.29</v>
      </c>
      <c r="M69" s="53">
        <v>0</v>
      </c>
      <c r="N69" s="53">
        <v>21.4</v>
      </c>
      <c r="O69" s="53">
        <v>0.52</v>
      </c>
      <c r="P69" s="53">
        <v>164.69</v>
      </c>
    </row>
    <row r="70" ht="26.25" customHeight="1" spans="1:16">
      <c r="A70" s="55" t="s">
        <v>221</v>
      </c>
      <c r="B70" s="52" t="s">
        <v>61</v>
      </c>
      <c r="C70" s="41" t="s">
        <v>222</v>
      </c>
      <c r="D70" s="53" t="s">
        <v>28</v>
      </c>
      <c r="E70" s="54">
        <v>0.14</v>
      </c>
      <c r="F70" s="54">
        <v>0.12</v>
      </c>
      <c r="G70" s="54">
        <v>24.94</v>
      </c>
      <c r="H70" s="54">
        <v>114.4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</row>
    <row r="71" ht="26.25" customHeight="1" spans="1:16">
      <c r="A71" s="51" t="s">
        <v>70</v>
      </c>
      <c r="B71" s="52" t="s">
        <v>61</v>
      </c>
      <c r="C71" s="41" t="s">
        <v>71</v>
      </c>
      <c r="D71" s="53" t="s">
        <v>72</v>
      </c>
      <c r="E71" s="54">
        <v>3.95</v>
      </c>
      <c r="F71" s="54">
        <v>0.5</v>
      </c>
      <c r="G71" s="54">
        <v>24.15</v>
      </c>
      <c r="H71" s="54">
        <v>117.5</v>
      </c>
      <c r="I71" s="53">
        <v>0.08</v>
      </c>
      <c r="J71" s="53">
        <v>0</v>
      </c>
      <c r="K71" s="53">
        <v>1</v>
      </c>
      <c r="L71" s="53">
        <v>11.5</v>
      </c>
      <c r="M71" s="53">
        <v>0</v>
      </c>
      <c r="N71" s="53">
        <v>16.5</v>
      </c>
      <c r="O71" s="53">
        <v>0.65</v>
      </c>
      <c r="P71" s="53">
        <v>43.5</v>
      </c>
    </row>
    <row r="72" ht="26.25" customHeight="1" spans="1:16">
      <c r="A72" s="51" t="s">
        <v>73</v>
      </c>
      <c r="B72" s="52" t="s">
        <v>61</v>
      </c>
      <c r="C72" s="41" t="s">
        <v>74</v>
      </c>
      <c r="D72" s="53" t="s">
        <v>63</v>
      </c>
      <c r="E72" s="54">
        <v>1.98</v>
      </c>
      <c r="F72" s="54">
        <v>0.36</v>
      </c>
      <c r="G72" s="54">
        <v>10.02</v>
      </c>
      <c r="H72" s="54">
        <v>52.2</v>
      </c>
      <c r="I72" s="53">
        <v>0.054</v>
      </c>
      <c r="J72" s="53">
        <v>0</v>
      </c>
      <c r="K72" s="53">
        <v>1.17</v>
      </c>
      <c r="L72" s="53">
        <v>10.5</v>
      </c>
      <c r="M72" s="53">
        <v>0</v>
      </c>
      <c r="N72" s="53">
        <v>14.1</v>
      </c>
      <c r="O72" s="53">
        <v>0.42</v>
      </c>
      <c r="P72" s="53">
        <v>47.4</v>
      </c>
    </row>
    <row r="73" s="4" customFormat="1" ht="26.25" customHeight="1" spans="1:16">
      <c r="A73" s="56" t="s">
        <v>51</v>
      </c>
      <c r="B73" s="57"/>
      <c r="C73" s="57"/>
      <c r="D73" s="50">
        <f>D66+D67+D68+D69+D70+D71+D72</f>
        <v>840</v>
      </c>
      <c r="E73" s="95" t="s">
        <v>223</v>
      </c>
      <c r="F73" s="95" t="s">
        <v>224</v>
      </c>
      <c r="G73" s="95" t="s">
        <v>225</v>
      </c>
      <c r="H73" s="95" t="s">
        <v>226</v>
      </c>
      <c r="I73" s="94" t="s">
        <v>227</v>
      </c>
      <c r="J73" s="94" t="s">
        <v>228</v>
      </c>
      <c r="K73" s="94" t="s">
        <v>229</v>
      </c>
      <c r="L73" s="94" t="s">
        <v>230</v>
      </c>
      <c r="M73" s="94" t="s">
        <v>129</v>
      </c>
      <c r="N73" s="94" t="s">
        <v>231</v>
      </c>
      <c r="O73" s="94" t="s">
        <v>232</v>
      </c>
      <c r="P73" s="94" t="s">
        <v>233</v>
      </c>
    </row>
    <row r="74" s="4" customFormat="1" ht="26.25" customHeight="1" spans="1:16">
      <c r="A74" s="59" t="s">
        <v>88</v>
      </c>
      <c r="B74" s="60"/>
      <c r="C74" s="61"/>
      <c r="D74" s="62">
        <f>D65+D73</f>
        <v>1355</v>
      </c>
      <c r="E74" s="97" t="s">
        <v>234</v>
      </c>
      <c r="F74" s="97" t="s">
        <v>235</v>
      </c>
      <c r="G74" s="97" t="s">
        <v>236</v>
      </c>
      <c r="H74" s="97" t="s">
        <v>237</v>
      </c>
      <c r="I74" s="96" t="s">
        <v>238</v>
      </c>
      <c r="J74" s="96" t="s">
        <v>239</v>
      </c>
      <c r="K74" s="96" t="s">
        <v>240</v>
      </c>
      <c r="L74" s="96" t="s">
        <v>241</v>
      </c>
      <c r="M74" s="96" t="s">
        <v>47</v>
      </c>
      <c r="N74" s="96" t="s">
        <v>242</v>
      </c>
      <c r="O74" s="96" t="s">
        <v>243</v>
      </c>
      <c r="P74" s="96" t="s">
        <v>244</v>
      </c>
    </row>
    <row r="75" s="4" customFormat="1" ht="26.25" customHeight="1" spans="1:16">
      <c r="A75" s="37" t="s">
        <v>245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ht="26.25" customHeight="1" spans="1:16">
      <c r="A76" s="51" t="s">
        <v>246</v>
      </c>
      <c r="B76" s="52" t="s">
        <v>24</v>
      </c>
      <c r="C76" s="41" t="s">
        <v>247</v>
      </c>
      <c r="D76" s="53" t="s">
        <v>28</v>
      </c>
      <c r="E76" s="54">
        <v>16.94</v>
      </c>
      <c r="F76" s="54">
        <v>10.46</v>
      </c>
      <c r="G76" s="54">
        <v>35.74</v>
      </c>
      <c r="H76" s="54">
        <v>305.34</v>
      </c>
      <c r="I76" s="53">
        <v>0.1</v>
      </c>
      <c r="J76" s="53">
        <v>6.02</v>
      </c>
      <c r="K76" s="53">
        <v>1.98</v>
      </c>
      <c r="L76" s="53">
        <v>46.34</v>
      </c>
      <c r="M76" s="53">
        <v>0.02</v>
      </c>
      <c r="N76" s="53">
        <v>54.04</v>
      </c>
      <c r="O76" s="53">
        <v>0.5</v>
      </c>
      <c r="P76" s="53">
        <v>175.34</v>
      </c>
    </row>
    <row r="77" ht="26.25" customHeight="1" spans="1:16">
      <c r="A77" s="51" t="s">
        <v>60</v>
      </c>
      <c r="B77" s="52" t="s">
        <v>24</v>
      </c>
      <c r="C77" s="41" t="s">
        <v>115</v>
      </c>
      <c r="D77" s="53" t="s">
        <v>63</v>
      </c>
      <c r="E77" s="54">
        <v>0.21</v>
      </c>
      <c r="F77" s="54">
        <v>0.03</v>
      </c>
      <c r="G77" s="54">
        <v>0.57</v>
      </c>
      <c r="H77" s="54">
        <v>3.6</v>
      </c>
      <c r="I77" s="53">
        <v>0.012</v>
      </c>
      <c r="J77" s="53">
        <v>1.47</v>
      </c>
      <c r="K77" s="53">
        <v>0.15</v>
      </c>
      <c r="L77" s="53">
        <v>5.1</v>
      </c>
      <c r="M77" s="53">
        <v>0</v>
      </c>
      <c r="N77" s="53">
        <v>4.2</v>
      </c>
      <c r="O77" s="53">
        <v>0.03</v>
      </c>
      <c r="P77" s="53">
        <v>9</v>
      </c>
    </row>
    <row r="78" ht="26.25" customHeight="1" spans="1:16">
      <c r="A78" s="51" t="s">
        <v>248</v>
      </c>
      <c r="B78" s="52" t="s">
        <v>24</v>
      </c>
      <c r="C78" s="41" t="s">
        <v>249</v>
      </c>
      <c r="D78" s="53" t="s">
        <v>28</v>
      </c>
      <c r="E78" s="54">
        <v>0.44</v>
      </c>
      <c r="F78" s="54">
        <v>0.16</v>
      </c>
      <c r="G78" s="54">
        <v>28.2</v>
      </c>
      <c r="H78" s="54">
        <v>116.6</v>
      </c>
      <c r="I78" s="53">
        <v>0</v>
      </c>
      <c r="J78" s="53">
        <v>2.7</v>
      </c>
      <c r="K78" s="53">
        <v>0.8</v>
      </c>
      <c r="L78" s="53">
        <v>20.56</v>
      </c>
      <c r="M78" s="53">
        <v>0</v>
      </c>
      <c r="N78" s="53">
        <v>11.06</v>
      </c>
      <c r="O78" s="53">
        <v>0.12</v>
      </c>
      <c r="P78" s="53">
        <v>11.2</v>
      </c>
    </row>
    <row r="79" ht="26.25" customHeight="1" spans="1:16">
      <c r="A79" s="51" t="s">
        <v>29</v>
      </c>
      <c r="B79" s="52" t="s">
        <v>24</v>
      </c>
      <c r="C79" s="41" t="s">
        <v>103</v>
      </c>
      <c r="D79" s="53" t="s">
        <v>31</v>
      </c>
      <c r="E79" s="54">
        <v>2.77</v>
      </c>
      <c r="F79" s="54">
        <v>0.35</v>
      </c>
      <c r="G79" s="54">
        <v>16.9</v>
      </c>
      <c r="H79" s="54">
        <v>82.25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0.455</v>
      </c>
      <c r="P79" s="53">
        <v>0</v>
      </c>
    </row>
    <row r="80" ht="26.25" customHeight="1" spans="1:16">
      <c r="A80" s="51" t="s">
        <v>35</v>
      </c>
      <c r="B80" s="52" t="s">
        <v>24</v>
      </c>
      <c r="C80" s="41" t="s">
        <v>36</v>
      </c>
      <c r="D80" s="53" t="s">
        <v>37</v>
      </c>
      <c r="E80" s="54">
        <v>0.4</v>
      </c>
      <c r="F80" s="54">
        <v>0.4</v>
      </c>
      <c r="G80" s="54">
        <v>9.8</v>
      </c>
      <c r="H80" s="54">
        <v>47</v>
      </c>
      <c r="I80" s="53">
        <v>0.03</v>
      </c>
      <c r="J80" s="53">
        <v>10</v>
      </c>
      <c r="K80" s="53">
        <v>2.2</v>
      </c>
      <c r="L80" s="53">
        <v>16</v>
      </c>
      <c r="M80" s="53">
        <v>0</v>
      </c>
      <c r="N80" s="53">
        <v>9</v>
      </c>
      <c r="O80" s="53">
        <v>0.2</v>
      </c>
      <c r="P80" s="53">
        <v>11</v>
      </c>
    </row>
    <row r="81" s="4" customFormat="1" ht="26.25" customHeight="1" spans="1:16">
      <c r="A81" s="56" t="s">
        <v>51</v>
      </c>
      <c r="B81" s="57"/>
      <c r="C81" s="57"/>
      <c r="D81" s="94" t="s">
        <v>104</v>
      </c>
      <c r="E81" s="95" t="s">
        <v>250</v>
      </c>
      <c r="F81" s="95" t="s">
        <v>251</v>
      </c>
      <c r="G81" s="95" t="s">
        <v>252</v>
      </c>
      <c r="H81" s="95" t="s">
        <v>253</v>
      </c>
      <c r="I81" s="94" t="s">
        <v>254</v>
      </c>
      <c r="J81" s="94" t="s">
        <v>255</v>
      </c>
      <c r="K81" s="94" t="s">
        <v>256</v>
      </c>
      <c r="L81" s="94" t="s">
        <v>165</v>
      </c>
      <c r="M81" s="94" t="s">
        <v>257</v>
      </c>
      <c r="N81" s="94" t="s">
        <v>258</v>
      </c>
      <c r="O81" s="94" t="s">
        <v>259</v>
      </c>
      <c r="P81" s="94" t="s">
        <v>260</v>
      </c>
    </row>
    <row r="82" ht="26.25" customHeight="1" spans="1:16">
      <c r="A82" s="65" t="s">
        <v>60</v>
      </c>
      <c r="B82" s="63" t="s">
        <v>61</v>
      </c>
      <c r="C82" s="41" t="s">
        <v>62</v>
      </c>
      <c r="D82" s="53">
        <v>60</v>
      </c>
      <c r="E82" s="54">
        <f>D82*0.33/30</f>
        <v>0.66</v>
      </c>
      <c r="F82" s="54">
        <f>D82*0.06/30</f>
        <v>0.12</v>
      </c>
      <c r="G82" s="54">
        <f>D82*1.14/30</f>
        <v>2.28</v>
      </c>
      <c r="H82" s="54">
        <f>D82*6.6/30</f>
        <v>13.2</v>
      </c>
      <c r="I82" s="53">
        <v>0.018</v>
      </c>
      <c r="J82" s="53">
        <v>5.25</v>
      </c>
      <c r="K82" s="53">
        <v>0.27</v>
      </c>
      <c r="L82" s="53">
        <v>4.2</v>
      </c>
      <c r="M82" s="53">
        <v>0</v>
      </c>
      <c r="N82" s="53">
        <v>6</v>
      </c>
      <c r="O82" s="53">
        <v>0.21</v>
      </c>
      <c r="P82" s="53">
        <v>7.8</v>
      </c>
    </row>
    <row r="83" ht="26.25" customHeight="1" spans="1:16">
      <c r="A83" s="65">
        <v>108</v>
      </c>
      <c r="B83" s="63" t="s">
        <v>61</v>
      </c>
      <c r="C83" s="41" t="s">
        <v>261</v>
      </c>
      <c r="D83" s="53" t="s">
        <v>66</v>
      </c>
      <c r="E83" s="54">
        <v>2.2</v>
      </c>
      <c r="F83" s="54">
        <v>2.78</v>
      </c>
      <c r="G83" s="54">
        <v>15.4</v>
      </c>
      <c r="H83" s="54">
        <v>106</v>
      </c>
      <c r="I83" s="53">
        <v>0.125</v>
      </c>
      <c r="J83" s="53">
        <v>11.075</v>
      </c>
      <c r="K83" s="53">
        <v>1.1</v>
      </c>
      <c r="L83" s="53">
        <v>24.175</v>
      </c>
      <c r="M83" s="53">
        <v>0</v>
      </c>
      <c r="N83" s="53">
        <v>29.35</v>
      </c>
      <c r="O83" s="53">
        <v>1.275</v>
      </c>
      <c r="P83" s="53">
        <v>71.1</v>
      </c>
    </row>
    <row r="84" ht="26.25" customHeight="1" spans="1:16">
      <c r="A84" s="65" t="s">
        <v>262</v>
      </c>
      <c r="B84" s="63" t="s">
        <v>61</v>
      </c>
      <c r="C84" s="41" t="s">
        <v>263</v>
      </c>
      <c r="D84" s="53" t="s">
        <v>264</v>
      </c>
      <c r="E84" s="54">
        <v>5.74</v>
      </c>
      <c r="F84" s="54">
        <v>5.45</v>
      </c>
      <c r="G84" s="54">
        <v>34.92</v>
      </c>
      <c r="H84" s="54">
        <v>211.41</v>
      </c>
      <c r="I84" s="53">
        <v>0.247</v>
      </c>
      <c r="J84" s="53">
        <v>4.785</v>
      </c>
      <c r="K84" s="53">
        <v>3.828</v>
      </c>
      <c r="L84" s="53">
        <v>42.456</v>
      </c>
      <c r="M84" s="53">
        <v>0.014</v>
      </c>
      <c r="N84" s="53">
        <v>106.154</v>
      </c>
      <c r="O84" s="53">
        <v>3.625</v>
      </c>
      <c r="P84" s="53">
        <v>283.156</v>
      </c>
    </row>
    <row r="85" ht="26.25" customHeight="1" spans="1:16">
      <c r="A85" s="65">
        <v>293</v>
      </c>
      <c r="B85" s="63" t="s">
        <v>61</v>
      </c>
      <c r="C85" s="41" t="s">
        <v>265</v>
      </c>
      <c r="D85" s="53">
        <v>80</v>
      </c>
      <c r="E85" s="54">
        <v>16.65</v>
      </c>
      <c r="F85" s="54">
        <v>20.89</v>
      </c>
      <c r="G85" s="54">
        <v>19.81</v>
      </c>
      <c r="H85" s="54">
        <v>325</v>
      </c>
      <c r="I85" s="53"/>
      <c r="J85" s="53"/>
      <c r="K85" s="53"/>
      <c r="L85" s="53"/>
      <c r="M85" s="53"/>
      <c r="N85" s="53"/>
      <c r="O85" s="53"/>
      <c r="P85" s="53"/>
    </row>
    <row r="86" ht="26.25" customHeight="1" spans="1:16">
      <c r="A86" s="65" t="s">
        <v>266</v>
      </c>
      <c r="B86" s="63" t="s">
        <v>61</v>
      </c>
      <c r="C86" s="41" t="s">
        <v>267</v>
      </c>
      <c r="D86" s="53" t="s">
        <v>28</v>
      </c>
      <c r="E86" s="54">
        <v>0.68</v>
      </c>
      <c r="F86" s="54">
        <v>0.28</v>
      </c>
      <c r="G86" s="54">
        <v>20.76</v>
      </c>
      <c r="H86" s="54">
        <v>88.2</v>
      </c>
      <c r="I86" s="53"/>
      <c r="J86" s="53"/>
      <c r="K86" s="53"/>
      <c r="L86" s="53"/>
      <c r="M86" s="53"/>
      <c r="N86" s="53"/>
      <c r="O86" s="53"/>
      <c r="P86" s="53"/>
    </row>
    <row r="87" ht="26.25" customHeight="1" spans="1:16">
      <c r="A87" s="65" t="s">
        <v>70</v>
      </c>
      <c r="B87" s="63" t="s">
        <v>61</v>
      </c>
      <c r="C87" s="41" t="s">
        <v>71</v>
      </c>
      <c r="D87" s="53" t="s">
        <v>72</v>
      </c>
      <c r="E87" s="54">
        <v>3.95</v>
      </c>
      <c r="F87" s="54">
        <v>0.5</v>
      </c>
      <c r="G87" s="54">
        <v>24.15</v>
      </c>
      <c r="H87" s="54">
        <v>117.5</v>
      </c>
      <c r="I87" s="53">
        <v>0.02</v>
      </c>
      <c r="J87" s="53">
        <v>100</v>
      </c>
      <c r="K87" s="53">
        <v>0.64</v>
      </c>
      <c r="L87" s="53">
        <v>21.34</v>
      </c>
      <c r="M87" s="53">
        <v>0</v>
      </c>
      <c r="N87" s="53">
        <v>3.44</v>
      </c>
      <c r="O87" s="53">
        <v>0.76</v>
      </c>
      <c r="P87" s="53">
        <v>3.44</v>
      </c>
    </row>
    <row r="88" ht="26.25" customHeight="1" spans="1:16">
      <c r="A88" s="65" t="s">
        <v>73</v>
      </c>
      <c r="B88" s="63" t="s">
        <v>61</v>
      </c>
      <c r="C88" s="41" t="s">
        <v>74</v>
      </c>
      <c r="D88" s="53" t="s">
        <v>63</v>
      </c>
      <c r="E88" s="54">
        <v>1.98</v>
      </c>
      <c r="F88" s="54">
        <v>0.36</v>
      </c>
      <c r="G88" s="54">
        <v>10.02</v>
      </c>
      <c r="H88" s="54">
        <v>52.2</v>
      </c>
      <c r="I88" s="53">
        <v>0.08</v>
      </c>
      <c r="J88" s="53">
        <v>0</v>
      </c>
      <c r="K88" s="53">
        <v>1</v>
      </c>
      <c r="L88" s="53">
        <v>11.5</v>
      </c>
      <c r="M88" s="53">
        <v>0</v>
      </c>
      <c r="N88" s="53">
        <v>16.5</v>
      </c>
      <c r="O88" s="53">
        <v>0.65</v>
      </c>
      <c r="P88" s="53">
        <v>43.5</v>
      </c>
    </row>
    <row r="89" ht="26.25" customHeight="1" spans="1:16">
      <c r="A89" s="56" t="s">
        <v>51</v>
      </c>
      <c r="B89" s="57"/>
      <c r="C89" s="57"/>
      <c r="D89" s="50">
        <f>D82+D83+D85+D86+D87+D88</f>
        <v>670</v>
      </c>
      <c r="E89" s="50">
        <f t="shared" ref="E89:H89" si="2">E82+E83+E85+E86+E87+E88</f>
        <v>26.12</v>
      </c>
      <c r="F89" s="50">
        <f t="shared" si="2"/>
        <v>24.93</v>
      </c>
      <c r="G89" s="50">
        <f t="shared" si="2"/>
        <v>92.42</v>
      </c>
      <c r="H89" s="50">
        <f t="shared" si="2"/>
        <v>702.1</v>
      </c>
      <c r="I89" s="53">
        <v>0.054</v>
      </c>
      <c r="J89" s="53">
        <v>0</v>
      </c>
      <c r="K89" s="53">
        <v>1.17</v>
      </c>
      <c r="L89" s="53">
        <v>10.5</v>
      </c>
      <c r="M89" s="53">
        <v>0</v>
      </c>
      <c r="N89" s="53">
        <v>14.1</v>
      </c>
      <c r="O89" s="53">
        <v>0.42</v>
      </c>
      <c r="P89" s="53">
        <v>47.4</v>
      </c>
    </row>
    <row r="90" s="4" customFormat="1" ht="26.25" customHeight="1" spans="1:16">
      <c r="A90" s="59" t="s">
        <v>88</v>
      </c>
      <c r="B90" s="60"/>
      <c r="C90" s="61"/>
      <c r="D90" s="96" t="s">
        <v>268</v>
      </c>
      <c r="E90" s="97" t="s">
        <v>269</v>
      </c>
      <c r="F90" s="97" t="s">
        <v>270</v>
      </c>
      <c r="G90" s="97" t="s">
        <v>271</v>
      </c>
      <c r="H90" s="97" t="s">
        <v>272</v>
      </c>
      <c r="I90" s="96" t="s">
        <v>273</v>
      </c>
      <c r="J90" s="96" t="s">
        <v>274</v>
      </c>
      <c r="K90" s="96" t="s">
        <v>275</v>
      </c>
      <c r="L90" s="96" t="s">
        <v>276</v>
      </c>
      <c r="M90" s="96" t="s">
        <v>277</v>
      </c>
      <c r="N90" s="96" t="s">
        <v>278</v>
      </c>
      <c r="O90" s="96" t="s">
        <v>279</v>
      </c>
      <c r="P90" s="96" t="s">
        <v>280</v>
      </c>
    </row>
    <row r="91" s="4" customFormat="1" ht="26.25" customHeight="1" spans="1:16">
      <c r="A91" s="37" t="s">
        <v>281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ht="26.25" customHeight="1" spans="1:16">
      <c r="A92" s="66">
        <v>204</v>
      </c>
      <c r="B92" s="67" t="s">
        <v>24</v>
      </c>
      <c r="C92" s="41" t="s">
        <v>25</v>
      </c>
      <c r="D92" s="53">
        <v>200</v>
      </c>
      <c r="E92" s="54">
        <v>5.74</v>
      </c>
      <c r="F92" s="54">
        <v>5.45</v>
      </c>
      <c r="G92" s="54">
        <v>34.92</v>
      </c>
      <c r="H92" s="54">
        <v>211.41</v>
      </c>
      <c r="I92" s="53">
        <v>0.09</v>
      </c>
      <c r="J92" s="53">
        <v>0</v>
      </c>
      <c r="K92" s="53">
        <v>1.14</v>
      </c>
      <c r="L92" s="53">
        <v>36.78</v>
      </c>
      <c r="M92" s="53">
        <v>0</v>
      </c>
      <c r="N92" s="53">
        <v>3.555</v>
      </c>
      <c r="O92" s="53">
        <v>0</v>
      </c>
      <c r="P92" s="53">
        <v>1.89</v>
      </c>
    </row>
    <row r="93" ht="26.25" customHeight="1" spans="1:16">
      <c r="A93" s="66" t="s">
        <v>26</v>
      </c>
      <c r="B93" s="68" t="s">
        <v>24</v>
      </c>
      <c r="C93" s="41" t="s">
        <v>27</v>
      </c>
      <c r="D93" s="53" t="s">
        <v>28</v>
      </c>
      <c r="E93" s="54">
        <v>0.12</v>
      </c>
      <c r="F93" s="54">
        <v>0.02</v>
      </c>
      <c r="G93" s="54">
        <v>13.7</v>
      </c>
      <c r="H93" s="54">
        <v>55.86</v>
      </c>
      <c r="I93" s="53">
        <v>0</v>
      </c>
      <c r="J93" s="53">
        <v>2.54</v>
      </c>
      <c r="K93" s="53">
        <v>0.32</v>
      </c>
      <c r="L93" s="53">
        <v>12.8</v>
      </c>
      <c r="M93" s="53">
        <v>0</v>
      </c>
      <c r="N93" s="53">
        <v>2.16</v>
      </c>
      <c r="O93" s="53">
        <v>0</v>
      </c>
      <c r="P93" s="53">
        <v>3.96</v>
      </c>
    </row>
    <row r="94" ht="26.25" customHeight="1" spans="1:16">
      <c r="A94" s="66" t="s">
        <v>29</v>
      </c>
      <c r="B94" s="68" t="s">
        <v>24</v>
      </c>
      <c r="C94" s="41" t="s">
        <v>30</v>
      </c>
      <c r="D94" s="53" t="s">
        <v>31</v>
      </c>
      <c r="E94" s="54">
        <v>2.77</v>
      </c>
      <c r="F94" s="54">
        <v>0.35</v>
      </c>
      <c r="G94" s="54">
        <v>16.9</v>
      </c>
      <c r="H94" s="54">
        <v>82.25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0.455</v>
      </c>
      <c r="P94" s="53">
        <v>0</v>
      </c>
    </row>
    <row r="95" ht="26.25" customHeight="1" spans="1:16">
      <c r="A95" s="66" t="s">
        <v>32</v>
      </c>
      <c r="B95" s="68" t="s">
        <v>24</v>
      </c>
      <c r="C95" s="41" t="s">
        <v>33</v>
      </c>
      <c r="D95" s="53" t="s">
        <v>34</v>
      </c>
      <c r="E95" s="54">
        <v>0.08</v>
      </c>
      <c r="F95" s="54">
        <v>7.25</v>
      </c>
      <c r="G95" s="54">
        <v>0.13</v>
      </c>
      <c r="H95" s="54">
        <v>66</v>
      </c>
      <c r="I95" s="53">
        <v>0</v>
      </c>
      <c r="J95" s="53">
        <v>0</v>
      </c>
      <c r="K95" s="53">
        <v>0.02</v>
      </c>
      <c r="L95" s="53">
        <v>2.4</v>
      </c>
      <c r="M95" s="53">
        <v>0.04</v>
      </c>
      <c r="N95" s="53">
        <v>0</v>
      </c>
      <c r="O95" s="53">
        <v>0.11</v>
      </c>
      <c r="P95" s="53">
        <v>3</v>
      </c>
    </row>
    <row r="96" ht="26.25" customHeight="1" spans="1:16">
      <c r="A96" s="66" t="s">
        <v>35</v>
      </c>
      <c r="B96" s="68" t="s">
        <v>24</v>
      </c>
      <c r="C96" s="41" t="s">
        <v>36</v>
      </c>
      <c r="D96" s="53" t="s">
        <v>37</v>
      </c>
      <c r="E96" s="54">
        <v>0.4</v>
      </c>
      <c r="F96" s="54">
        <v>0.4</v>
      </c>
      <c r="G96" s="54">
        <v>9.8</v>
      </c>
      <c r="H96" s="54">
        <v>47</v>
      </c>
      <c r="I96" s="53">
        <v>0.03</v>
      </c>
      <c r="J96" s="53">
        <v>10</v>
      </c>
      <c r="K96" s="53">
        <v>2.2</v>
      </c>
      <c r="L96" s="53">
        <v>16</v>
      </c>
      <c r="M96" s="53">
        <v>0</v>
      </c>
      <c r="N96" s="53">
        <v>9</v>
      </c>
      <c r="O96" s="53">
        <v>0.2</v>
      </c>
      <c r="P96" s="53">
        <v>11</v>
      </c>
    </row>
    <row r="97" s="4" customFormat="1" ht="26.25" customHeight="1" spans="1:16">
      <c r="A97" s="69" t="s">
        <v>38</v>
      </c>
      <c r="B97" s="70"/>
      <c r="C97" s="70"/>
      <c r="D97" s="98" t="s">
        <v>282</v>
      </c>
      <c r="E97" s="99" t="s">
        <v>39</v>
      </c>
      <c r="F97" s="99" t="s">
        <v>40</v>
      </c>
      <c r="G97" s="99" t="s">
        <v>41</v>
      </c>
      <c r="H97" s="99" t="s">
        <v>42</v>
      </c>
      <c r="I97" s="98" t="s">
        <v>43</v>
      </c>
      <c r="J97" s="98" t="s">
        <v>44</v>
      </c>
      <c r="K97" s="98" t="s">
        <v>45</v>
      </c>
      <c r="L97" s="98" t="s">
        <v>46</v>
      </c>
      <c r="M97" s="98" t="s">
        <v>47</v>
      </c>
      <c r="N97" s="98" t="s">
        <v>48</v>
      </c>
      <c r="O97" s="98" t="s">
        <v>49</v>
      </c>
      <c r="P97" s="98" t="s">
        <v>50</v>
      </c>
    </row>
    <row r="98" ht="26.25" customHeight="1" spans="1:16">
      <c r="A98" s="51" t="s">
        <v>60</v>
      </c>
      <c r="B98" s="52" t="s">
        <v>61</v>
      </c>
      <c r="C98" s="41" t="s">
        <v>115</v>
      </c>
      <c r="D98" s="53" t="s">
        <v>63</v>
      </c>
      <c r="E98" s="54">
        <v>0.21</v>
      </c>
      <c r="F98" s="54">
        <v>0.03</v>
      </c>
      <c r="G98" s="54">
        <v>0.57</v>
      </c>
      <c r="H98" s="54">
        <v>3.6</v>
      </c>
      <c r="I98" s="53">
        <v>0.012</v>
      </c>
      <c r="J98" s="53">
        <v>1.47</v>
      </c>
      <c r="K98" s="53">
        <v>0.15</v>
      </c>
      <c r="L98" s="53">
        <v>5.1</v>
      </c>
      <c r="M98" s="53">
        <v>0</v>
      </c>
      <c r="N98" s="53">
        <v>4.2</v>
      </c>
      <c r="O98" s="53">
        <v>0.03</v>
      </c>
      <c r="P98" s="53">
        <v>9</v>
      </c>
    </row>
    <row r="99" ht="26.25" customHeight="1" spans="1:16">
      <c r="A99" s="51" t="s">
        <v>283</v>
      </c>
      <c r="B99" s="52" t="s">
        <v>61</v>
      </c>
      <c r="C99" s="41" t="s">
        <v>284</v>
      </c>
      <c r="D99" s="53" t="s">
        <v>66</v>
      </c>
      <c r="E99" s="54">
        <v>1.98</v>
      </c>
      <c r="F99" s="54">
        <v>2.7</v>
      </c>
      <c r="G99" s="54">
        <v>12.1</v>
      </c>
      <c r="H99" s="54">
        <v>85.75</v>
      </c>
      <c r="I99" s="53">
        <v>0.1</v>
      </c>
      <c r="J99" s="53">
        <v>8.25</v>
      </c>
      <c r="K99" s="53">
        <v>0.875</v>
      </c>
      <c r="L99" s="53">
        <v>26.7</v>
      </c>
      <c r="M99" s="53">
        <v>0</v>
      </c>
      <c r="N99" s="53">
        <v>22.775</v>
      </c>
      <c r="O99" s="53">
        <v>1.225</v>
      </c>
      <c r="P99" s="53">
        <v>55.975</v>
      </c>
    </row>
    <row r="100" ht="26.25" customHeight="1" spans="1:16">
      <c r="A100" s="51" t="s">
        <v>285</v>
      </c>
      <c r="B100" s="52" t="s">
        <v>61</v>
      </c>
      <c r="C100" s="41" t="s">
        <v>286</v>
      </c>
      <c r="D100" s="53" t="s">
        <v>264</v>
      </c>
      <c r="E100" s="54">
        <v>3.48</v>
      </c>
      <c r="F100" s="54">
        <v>3.43</v>
      </c>
      <c r="G100" s="54">
        <v>14.62</v>
      </c>
      <c r="H100" s="54">
        <v>105.45</v>
      </c>
      <c r="I100" s="53">
        <v>0.06</v>
      </c>
      <c r="J100" s="53">
        <v>78.12</v>
      </c>
      <c r="K100" s="53">
        <v>1.2</v>
      </c>
      <c r="L100" s="53">
        <v>92.55</v>
      </c>
      <c r="M100" s="53">
        <v>0</v>
      </c>
      <c r="N100" s="53">
        <v>28.725</v>
      </c>
      <c r="O100" s="53">
        <v>0.18</v>
      </c>
      <c r="P100" s="53">
        <v>57.9</v>
      </c>
    </row>
    <row r="101" ht="26.25" customHeight="1" spans="1:16">
      <c r="A101" s="51" t="s">
        <v>287</v>
      </c>
      <c r="B101" s="52" t="s">
        <v>61</v>
      </c>
      <c r="C101" s="41" t="s">
        <v>288</v>
      </c>
      <c r="D101" s="53" t="s">
        <v>148</v>
      </c>
      <c r="E101" s="54">
        <v>12.68</v>
      </c>
      <c r="F101" s="54">
        <v>12.19</v>
      </c>
      <c r="G101" s="54">
        <v>11.84</v>
      </c>
      <c r="H101" s="54">
        <v>208</v>
      </c>
      <c r="I101" s="53">
        <v>0.144</v>
      </c>
      <c r="J101" s="53">
        <v>0.656</v>
      </c>
      <c r="K101" s="53">
        <v>2.632</v>
      </c>
      <c r="L101" s="53">
        <v>43.48</v>
      </c>
      <c r="M101" s="53">
        <v>0.04</v>
      </c>
      <c r="N101" s="53">
        <v>16.144</v>
      </c>
      <c r="O101" s="53">
        <v>49.744</v>
      </c>
      <c r="P101" s="53">
        <v>58.184</v>
      </c>
    </row>
    <row r="102" ht="26.25" customHeight="1" spans="1:16">
      <c r="A102" s="51" t="s">
        <v>248</v>
      </c>
      <c r="B102" s="52" t="s">
        <v>61</v>
      </c>
      <c r="C102" s="41" t="s">
        <v>289</v>
      </c>
      <c r="D102" s="53" t="s">
        <v>28</v>
      </c>
      <c r="E102" s="54">
        <v>0.44</v>
      </c>
      <c r="F102" s="54">
        <v>0.16</v>
      </c>
      <c r="G102" s="54">
        <v>28.2</v>
      </c>
      <c r="H102" s="54">
        <v>116.6</v>
      </c>
      <c r="I102" s="53">
        <v>0</v>
      </c>
      <c r="J102" s="53">
        <v>2.7</v>
      </c>
      <c r="K102" s="53">
        <v>0.8</v>
      </c>
      <c r="L102" s="53">
        <v>20.56</v>
      </c>
      <c r="M102" s="53">
        <v>0</v>
      </c>
      <c r="N102" s="53">
        <v>11.06</v>
      </c>
      <c r="O102" s="53">
        <v>0.12</v>
      </c>
      <c r="P102" s="53">
        <v>11.2</v>
      </c>
    </row>
    <row r="103" ht="26.25" customHeight="1" spans="1:16">
      <c r="A103" s="51" t="s">
        <v>70</v>
      </c>
      <c r="B103" s="52" t="s">
        <v>61</v>
      </c>
      <c r="C103" s="41" t="s">
        <v>71</v>
      </c>
      <c r="D103" s="53" t="s">
        <v>72</v>
      </c>
      <c r="E103" s="54">
        <v>3.95</v>
      </c>
      <c r="F103" s="54">
        <v>0.5</v>
      </c>
      <c r="G103" s="54">
        <v>24.15</v>
      </c>
      <c r="H103" s="54">
        <v>117.5</v>
      </c>
      <c r="I103" s="53">
        <v>0.08</v>
      </c>
      <c r="J103" s="53">
        <v>0</v>
      </c>
      <c r="K103" s="53">
        <v>1</v>
      </c>
      <c r="L103" s="53">
        <v>11.5</v>
      </c>
      <c r="M103" s="53">
        <v>0</v>
      </c>
      <c r="N103" s="53">
        <v>16.5</v>
      </c>
      <c r="O103" s="53">
        <v>0.65</v>
      </c>
      <c r="P103" s="53">
        <v>43.5</v>
      </c>
    </row>
    <row r="104" ht="26.25" customHeight="1" spans="1:16">
      <c r="A104" s="51" t="s">
        <v>73</v>
      </c>
      <c r="B104" s="52" t="s">
        <v>61</v>
      </c>
      <c r="C104" s="41" t="s">
        <v>74</v>
      </c>
      <c r="D104" s="53" t="s">
        <v>63</v>
      </c>
      <c r="E104" s="54">
        <v>1.98</v>
      </c>
      <c r="F104" s="54">
        <v>0.36</v>
      </c>
      <c r="G104" s="54">
        <v>10.02</v>
      </c>
      <c r="H104" s="54">
        <v>52.2</v>
      </c>
      <c r="I104" s="53">
        <v>0.054</v>
      </c>
      <c r="J104" s="53">
        <v>0</v>
      </c>
      <c r="K104" s="53">
        <v>1.17</v>
      </c>
      <c r="L104" s="53">
        <v>10.5</v>
      </c>
      <c r="M104" s="53">
        <v>0</v>
      </c>
      <c r="N104" s="53">
        <v>14.1</v>
      </c>
      <c r="O104" s="53">
        <v>0.42</v>
      </c>
      <c r="P104" s="53">
        <v>47.4</v>
      </c>
    </row>
    <row r="105" ht="26.25" customHeight="1" spans="1:16">
      <c r="A105" s="51" t="s">
        <v>35</v>
      </c>
      <c r="B105" s="52" t="s">
        <v>61</v>
      </c>
      <c r="C105" s="41" t="s">
        <v>36</v>
      </c>
      <c r="D105" s="53" t="s">
        <v>37</v>
      </c>
      <c r="E105" s="54">
        <v>0.4</v>
      </c>
      <c r="F105" s="54">
        <v>0.4</v>
      </c>
      <c r="G105" s="54">
        <v>9.8</v>
      </c>
      <c r="H105" s="54">
        <v>47</v>
      </c>
      <c r="I105" s="53">
        <v>0.03</v>
      </c>
      <c r="J105" s="53">
        <v>10</v>
      </c>
      <c r="K105" s="53">
        <v>2.2</v>
      </c>
      <c r="L105" s="53">
        <v>16</v>
      </c>
      <c r="M105" s="53">
        <v>0</v>
      </c>
      <c r="N105" s="53">
        <v>9</v>
      </c>
      <c r="O105" s="53">
        <v>0.2</v>
      </c>
      <c r="P105" s="53">
        <v>11</v>
      </c>
    </row>
    <row r="106" s="4" customFormat="1" ht="26.25" customHeight="1" spans="1:16">
      <c r="A106" s="56" t="s">
        <v>51</v>
      </c>
      <c r="B106" s="57"/>
      <c r="C106" s="57"/>
      <c r="D106" s="94" t="s">
        <v>290</v>
      </c>
      <c r="E106" s="95" t="s">
        <v>291</v>
      </c>
      <c r="F106" s="95" t="s">
        <v>292</v>
      </c>
      <c r="G106" s="95" t="s">
        <v>293</v>
      </c>
      <c r="H106" s="95" t="s">
        <v>294</v>
      </c>
      <c r="I106" s="94" t="s">
        <v>295</v>
      </c>
      <c r="J106" s="94" t="s">
        <v>296</v>
      </c>
      <c r="K106" s="94" t="s">
        <v>297</v>
      </c>
      <c r="L106" s="94" t="s">
        <v>298</v>
      </c>
      <c r="M106" s="94" t="s">
        <v>299</v>
      </c>
      <c r="N106" s="94" t="s">
        <v>300</v>
      </c>
      <c r="O106" s="94" t="s">
        <v>301</v>
      </c>
      <c r="P106" s="94" t="s">
        <v>302</v>
      </c>
    </row>
    <row r="107" s="4" customFormat="1" ht="26.25" customHeight="1" spans="1:16">
      <c r="A107" s="59" t="s">
        <v>88</v>
      </c>
      <c r="B107" s="60"/>
      <c r="C107" s="61"/>
      <c r="D107" s="96" t="s">
        <v>303</v>
      </c>
      <c r="E107" s="97" t="s">
        <v>304</v>
      </c>
      <c r="F107" s="97" t="s">
        <v>305</v>
      </c>
      <c r="G107" s="97" t="s">
        <v>306</v>
      </c>
      <c r="H107" s="97" t="s">
        <v>307</v>
      </c>
      <c r="I107" s="96" t="s">
        <v>308</v>
      </c>
      <c r="J107" s="96" t="s">
        <v>309</v>
      </c>
      <c r="K107" s="96" t="s">
        <v>310</v>
      </c>
      <c r="L107" s="96" t="s">
        <v>311</v>
      </c>
      <c r="M107" s="96" t="s">
        <v>312</v>
      </c>
      <c r="N107" s="96" t="s">
        <v>313</v>
      </c>
      <c r="O107" s="96" t="s">
        <v>314</v>
      </c>
      <c r="P107" s="96" t="s">
        <v>315</v>
      </c>
    </row>
    <row r="108" s="4" customFormat="1" ht="26.25" customHeight="1" spans="1:16">
      <c r="A108" s="37" t="s">
        <v>316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ht="26.25" customHeight="1" spans="1:16">
      <c r="A109" s="51" t="s">
        <v>317</v>
      </c>
      <c r="B109" s="52" t="s">
        <v>24</v>
      </c>
      <c r="C109" s="41" t="s">
        <v>318</v>
      </c>
      <c r="D109" s="53" t="s">
        <v>100</v>
      </c>
      <c r="E109" s="54">
        <v>6.23</v>
      </c>
      <c r="F109" s="54">
        <v>9.66</v>
      </c>
      <c r="G109" s="54">
        <v>42.75</v>
      </c>
      <c r="H109" s="54">
        <v>283.78</v>
      </c>
      <c r="I109" s="53">
        <v>0.088</v>
      </c>
      <c r="J109" s="53">
        <v>1.298</v>
      </c>
      <c r="K109" s="53">
        <v>0.55</v>
      </c>
      <c r="L109" s="53">
        <v>140.646</v>
      </c>
      <c r="M109" s="53">
        <v>0</v>
      </c>
      <c r="N109" s="53">
        <v>6.798</v>
      </c>
      <c r="O109" s="53">
        <v>0.462</v>
      </c>
      <c r="P109" s="53">
        <v>27.918</v>
      </c>
    </row>
    <row r="110" ht="26.25" customHeight="1" spans="1:16">
      <c r="A110" s="51" t="s">
        <v>101</v>
      </c>
      <c r="B110" s="52" t="s">
        <v>24</v>
      </c>
      <c r="C110" s="41" t="s">
        <v>102</v>
      </c>
      <c r="D110" s="53" t="s">
        <v>28</v>
      </c>
      <c r="E110" s="54">
        <v>3.16</v>
      </c>
      <c r="F110" s="54">
        <v>2.68</v>
      </c>
      <c r="G110" s="54">
        <v>15.94</v>
      </c>
      <c r="H110" s="54">
        <v>100.6</v>
      </c>
      <c r="I110" s="53">
        <v>0.04</v>
      </c>
      <c r="J110" s="53">
        <v>1.3</v>
      </c>
      <c r="K110" s="53">
        <v>0.14</v>
      </c>
      <c r="L110" s="53">
        <v>125.78</v>
      </c>
      <c r="M110" s="53">
        <v>0.02</v>
      </c>
      <c r="N110" s="53">
        <v>14</v>
      </c>
      <c r="O110" s="53">
        <v>0</v>
      </c>
      <c r="P110" s="53">
        <v>90</v>
      </c>
    </row>
    <row r="111" ht="26.25" customHeight="1" spans="1:16">
      <c r="A111" s="51" t="s">
        <v>29</v>
      </c>
      <c r="B111" s="52" t="s">
        <v>24</v>
      </c>
      <c r="C111" s="41" t="s">
        <v>103</v>
      </c>
      <c r="D111" s="53" t="s">
        <v>31</v>
      </c>
      <c r="E111" s="54">
        <v>2.77</v>
      </c>
      <c r="F111" s="54">
        <v>0.35</v>
      </c>
      <c r="G111" s="54">
        <v>16.9</v>
      </c>
      <c r="H111" s="54">
        <v>82.25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0.455</v>
      </c>
      <c r="P111" s="53">
        <v>0</v>
      </c>
    </row>
    <row r="112" ht="26.25" customHeight="1" spans="1:16">
      <c r="A112" s="51" t="s">
        <v>32</v>
      </c>
      <c r="B112" s="52" t="s">
        <v>24</v>
      </c>
      <c r="C112" s="41" t="s">
        <v>33</v>
      </c>
      <c r="D112" s="53" t="s">
        <v>34</v>
      </c>
      <c r="E112" s="54">
        <v>0.08</v>
      </c>
      <c r="F112" s="54">
        <v>7.25</v>
      </c>
      <c r="G112" s="54">
        <v>0.13</v>
      </c>
      <c r="H112" s="54">
        <v>66</v>
      </c>
      <c r="I112" s="53">
        <v>0</v>
      </c>
      <c r="J112" s="53">
        <v>0</v>
      </c>
      <c r="K112" s="53">
        <v>0.02</v>
      </c>
      <c r="L112" s="53">
        <v>2.4</v>
      </c>
      <c r="M112" s="53">
        <v>0.04</v>
      </c>
      <c r="N112" s="53">
        <v>0</v>
      </c>
      <c r="O112" s="53">
        <v>0.11</v>
      </c>
      <c r="P112" s="53">
        <v>3</v>
      </c>
    </row>
    <row r="113" ht="26.25" customHeight="1" spans="1:16">
      <c r="A113" s="51" t="s">
        <v>319</v>
      </c>
      <c r="B113" s="52" t="s">
        <v>24</v>
      </c>
      <c r="C113" s="41" t="s">
        <v>320</v>
      </c>
      <c r="D113" s="53" t="s">
        <v>63</v>
      </c>
      <c r="E113" s="54">
        <v>6.96</v>
      </c>
      <c r="F113" s="54">
        <v>8.85</v>
      </c>
      <c r="G113" s="54">
        <v>0</v>
      </c>
      <c r="H113" s="54">
        <v>108</v>
      </c>
      <c r="I113" s="53">
        <v>0.009</v>
      </c>
      <c r="J113" s="53">
        <v>0.21</v>
      </c>
      <c r="K113" s="53">
        <v>0.3</v>
      </c>
      <c r="L113" s="53">
        <v>264</v>
      </c>
      <c r="M113" s="53">
        <v>0.078</v>
      </c>
      <c r="N113" s="53">
        <v>10.5</v>
      </c>
      <c r="O113" s="53">
        <v>0.15</v>
      </c>
      <c r="P113" s="53">
        <v>150</v>
      </c>
    </row>
    <row r="114" s="4" customFormat="1" ht="26.25" customHeight="1" spans="1:16">
      <c r="A114" s="56" t="s">
        <v>51</v>
      </c>
      <c r="B114" s="57"/>
      <c r="C114" s="57"/>
      <c r="D114" s="94" t="s">
        <v>282</v>
      </c>
      <c r="E114" s="95" t="s">
        <v>321</v>
      </c>
      <c r="F114" s="95" t="s">
        <v>322</v>
      </c>
      <c r="G114" s="95" t="s">
        <v>323</v>
      </c>
      <c r="H114" s="95" t="s">
        <v>324</v>
      </c>
      <c r="I114" s="94" t="s">
        <v>325</v>
      </c>
      <c r="J114" s="94" t="s">
        <v>326</v>
      </c>
      <c r="K114" s="94" t="s">
        <v>327</v>
      </c>
      <c r="L114" s="94" t="s">
        <v>328</v>
      </c>
      <c r="M114" s="94" t="s">
        <v>329</v>
      </c>
      <c r="N114" s="94" t="s">
        <v>330</v>
      </c>
      <c r="O114" s="94" t="s">
        <v>331</v>
      </c>
      <c r="P114" s="94" t="s">
        <v>332</v>
      </c>
    </row>
    <row r="115" ht="26.25" customHeight="1" spans="1:16">
      <c r="A115" s="51" t="s">
        <v>60</v>
      </c>
      <c r="B115" s="52" t="s">
        <v>61</v>
      </c>
      <c r="C115" s="41" t="s">
        <v>115</v>
      </c>
      <c r="D115" s="53" t="s">
        <v>63</v>
      </c>
      <c r="E115" s="54">
        <v>0.21</v>
      </c>
      <c r="F115" s="54">
        <v>0.03</v>
      </c>
      <c r="G115" s="54">
        <v>0.57</v>
      </c>
      <c r="H115" s="54">
        <v>3.6</v>
      </c>
      <c r="I115" s="53">
        <v>0.012</v>
      </c>
      <c r="J115" s="53">
        <v>1.47</v>
      </c>
      <c r="K115" s="53">
        <v>0.15</v>
      </c>
      <c r="L115" s="53">
        <v>5.1</v>
      </c>
      <c r="M115" s="53">
        <v>0</v>
      </c>
      <c r="N115" s="53">
        <v>4.2</v>
      </c>
      <c r="O115" s="53">
        <v>0.03</v>
      </c>
      <c r="P115" s="53">
        <v>9</v>
      </c>
    </row>
    <row r="116" ht="26.25" customHeight="1" spans="1:16">
      <c r="A116" s="51" t="s">
        <v>333</v>
      </c>
      <c r="B116" s="52" t="s">
        <v>61</v>
      </c>
      <c r="C116" s="41" t="s">
        <v>334</v>
      </c>
      <c r="D116" s="53" t="s">
        <v>66</v>
      </c>
      <c r="E116" s="54">
        <v>2.03</v>
      </c>
      <c r="F116" s="54">
        <v>5.1</v>
      </c>
      <c r="G116" s="54">
        <v>11.97</v>
      </c>
      <c r="H116" s="54">
        <v>107.25</v>
      </c>
      <c r="I116" s="53">
        <v>0.1</v>
      </c>
      <c r="J116" s="53">
        <v>8.375</v>
      </c>
      <c r="K116" s="53">
        <v>0.925</v>
      </c>
      <c r="L116" s="53">
        <v>29.15</v>
      </c>
      <c r="M116" s="53">
        <v>0</v>
      </c>
      <c r="N116" s="53">
        <v>24.175</v>
      </c>
      <c r="O116" s="53">
        <v>2.35</v>
      </c>
      <c r="P116" s="53">
        <v>56.725</v>
      </c>
    </row>
    <row r="117" ht="26.25" customHeight="1" spans="1:16">
      <c r="A117" s="51" t="s">
        <v>149</v>
      </c>
      <c r="B117" s="52" t="s">
        <v>61</v>
      </c>
      <c r="C117" s="41" t="s">
        <v>150</v>
      </c>
      <c r="D117" s="53" t="s">
        <v>28</v>
      </c>
      <c r="E117" s="54">
        <v>4.08</v>
      </c>
      <c r="F117" s="54">
        <v>6.4</v>
      </c>
      <c r="G117" s="54">
        <v>27.26</v>
      </c>
      <c r="H117" s="54">
        <v>183</v>
      </c>
      <c r="I117" s="53">
        <v>0.18</v>
      </c>
      <c r="J117" s="53">
        <v>24.22</v>
      </c>
      <c r="K117" s="53">
        <v>1.34</v>
      </c>
      <c r="L117" s="53">
        <v>49.3</v>
      </c>
      <c r="M117" s="53">
        <v>0</v>
      </c>
      <c r="N117" s="53">
        <v>37</v>
      </c>
      <c r="O117" s="53">
        <v>0.24</v>
      </c>
      <c r="P117" s="53">
        <v>115.46</v>
      </c>
    </row>
    <row r="118" ht="26.25" customHeight="1" spans="1:16">
      <c r="A118" s="51" t="s">
        <v>335</v>
      </c>
      <c r="B118" s="52" t="s">
        <v>61</v>
      </c>
      <c r="C118" s="41" t="s">
        <v>336</v>
      </c>
      <c r="D118" s="53" t="s">
        <v>148</v>
      </c>
      <c r="E118" s="54">
        <v>11.33</v>
      </c>
      <c r="F118" s="54">
        <v>11.39</v>
      </c>
      <c r="G118" s="54">
        <v>6.65</v>
      </c>
      <c r="H118" s="54">
        <v>174.54</v>
      </c>
      <c r="I118" s="53">
        <v>0.048</v>
      </c>
      <c r="J118" s="53">
        <v>3.488</v>
      </c>
      <c r="K118" s="53">
        <v>2.24</v>
      </c>
      <c r="L118" s="53">
        <v>57.792</v>
      </c>
      <c r="M118" s="53">
        <v>0.04</v>
      </c>
      <c r="N118" s="53">
        <v>25.264</v>
      </c>
      <c r="O118" s="53">
        <v>4.8</v>
      </c>
      <c r="P118" s="53">
        <v>172.2</v>
      </c>
    </row>
    <row r="119" ht="26.25" customHeight="1" spans="1:16">
      <c r="A119" s="51" t="s">
        <v>248</v>
      </c>
      <c r="B119" s="52" t="s">
        <v>61</v>
      </c>
      <c r="C119" s="41" t="s">
        <v>337</v>
      </c>
      <c r="D119" s="53" t="s">
        <v>28</v>
      </c>
      <c r="E119" s="54">
        <v>0.44</v>
      </c>
      <c r="F119" s="54">
        <v>0.16</v>
      </c>
      <c r="G119" s="54">
        <v>28.2</v>
      </c>
      <c r="H119" s="54">
        <v>116.6</v>
      </c>
      <c r="I119" s="53">
        <v>0</v>
      </c>
      <c r="J119" s="53">
        <v>2.7</v>
      </c>
      <c r="K119" s="53">
        <v>0.8</v>
      </c>
      <c r="L119" s="53">
        <v>20.56</v>
      </c>
      <c r="M119" s="53">
        <v>0</v>
      </c>
      <c r="N119" s="53">
        <v>11.06</v>
      </c>
      <c r="O119" s="53">
        <v>0.12</v>
      </c>
      <c r="P119" s="53">
        <v>11.2</v>
      </c>
    </row>
    <row r="120" ht="26.25" customHeight="1" spans="1:16">
      <c r="A120" s="51" t="s">
        <v>70</v>
      </c>
      <c r="B120" s="52" t="s">
        <v>61</v>
      </c>
      <c r="C120" s="41" t="s">
        <v>71</v>
      </c>
      <c r="D120" s="53" t="s">
        <v>72</v>
      </c>
      <c r="E120" s="54">
        <v>3.95</v>
      </c>
      <c r="F120" s="54">
        <v>0.5</v>
      </c>
      <c r="G120" s="54">
        <v>24.15</v>
      </c>
      <c r="H120" s="54">
        <v>117.5</v>
      </c>
      <c r="I120" s="53">
        <v>0.08</v>
      </c>
      <c r="J120" s="53">
        <v>0</v>
      </c>
      <c r="K120" s="53">
        <v>1</v>
      </c>
      <c r="L120" s="53">
        <v>11.5</v>
      </c>
      <c r="M120" s="53">
        <v>0</v>
      </c>
      <c r="N120" s="53">
        <v>16.5</v>
      </c>
      <c r="O120" s="53">
        <v>0.65</v>
      </c>
      <c r="P120" s="53">
        <v>43.5</v>
      </c>
    </row>
    <row r="121" ht="26.25" customHeight="1" spans="1:16">
      <c r="A121" s="51" t="s">
        <v>73</v>
      </c>
      <c r="B121" s="52" t="s">
        <v>61</v>
      </c>
      <c r="C121" s="41" t="s">
        <v>74</v>
      </c>
      <c r="D121" s="53" t="s">
        <v>63</v>
      </c>
      <c r="E121" s="54">
        <v>1.98</v>
      </c>
      <c r="F121" s="54">
        <v>0.36</v>
      </c>
      <c r="G121" s="54">
        <v>10.02</v>
      </c>
      <c r="H121" s="54">
        <v>52.2</v>
      </c>
      <c r="I121" s="53">
        <v>0.054</v>
      </c>
      <c r="J121" s="53">
        <v>0</v>
      </c>
      <c r="K121" s="53">
        <v>1.17</v>
      </c>
      <c r="L121" s="53">
        <v>10.5</v>
      </c>
      <c r="M121" s="53">
        <v>0</v>
      </c>
      <c r="N121" s="53">
        <v>14.1</v>
      </c>
      <c r="O121" s="53">
        <v>0.42</v>
      </c>
      <c r="P121" s="53">
        <v>47.4</v>
      </c>
    </row>
    <row r="122" s="4" customFormat="1" ht="26.25" customHeight="1" spans="1:16">
      <c r="A122" s="56" t="s">
        <v>51</v>
      </c>
      <c r="B122" s="57"/>
      <c r="C122" s="57"/>
      <c r="D122" s="94" t="s">
        <v>338</v>
      </c>
      <c r="E122" s="95" t="s">
        <v>339</v>
      </c>
      <c r="F122" s="95" t="s">
        <v>340</v>
      </c>
      <c r="G122" s="95" t="s">
        <v>341</v>
      </c>
      <c r="H122" s="95" t="s">
        <v>342</v>
      </c>
      <c r="I122" s="94" t="s">
        <v>343</v>
      </c>
      <c r="J122" s="94" t="s">
        <v>344</v>
      </c>
      <c r="K122" s="94" t="s">
        <v>345</v>
      </c>
      <c r="L122" s="94" t="s">
        <v>346</v>
      </c>
      <c r="M122" s="94" t="s">
        <v>299</v>
      </c>
      <c r="N122" s="94" t="s">
        <v>347</v>
      </c>
      <c r="O122" s="94" t="s">
        <v>348</v>
      </c>
      <c r="P122" s="94" t="s">
        <v>349</v>
      </c>
    </row>
    <row r="123" s="4" customFormat="1" ht="26.25" customHeight="1" spans="1:16">
      <c r="A123" s="59" t="s">
        <v>88</v>
      </c>
      <c r="B123" s="60"/>
      <c r="C123" s="61"/>
      <c r="D123" s="96" t="s">
        <v>350</v>
      </c>
      <c r="E123" s="97" t="s">
        <v>351</v>
      </c>
      <c r="F123" s="97" t="s">
        <v>352</v>
      </c>
      <c r="G123" s="97" t="s">
        <v>353</v>
      </c>
      <c r="H123" s="97" t="s">
        <v>354</v>
      </c>
      <c r="I123" s="96" t="s">
        <v>355</v>
      </c>
      <c r="J123" s="96" t="s">
        <v>356</v>
      </c>
      <c r="K123" s="96" t="s">
        <v>357</v>
      </c>
      <c r="L123" s="96" t="s">
        <v>358</v>
      </c>
      <c r="M123" s="96" t="s">
        <v>359</v>
      </c>
      <c r="N123" s="96" t="s">
        <v>360</v>
      </c>
      <c r="O123" s="96" t="s">
        <v>361</v>
      </c>
      <c r="P123" s="96" t="s">
        <v>362</v>
      </c>
    </row>
    <row r="124" s="4" customFormat="1" ht="26.25" customHeight="1" spans="1:16">
      <c r="A124" s="37" t="s">
        <v>363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</row>
    <row r="125" ht="26.25" customHeight="1" spans="1:16">
      <c r="A125" s="51" t="s">
        <v>285</v>
      </c>
      <c r="B125" s="52" t="s">
        <v>24</v>
      </c>
      <c r="C125" s="41" t="s">
        <v>286</v>
      </c>
      <c r="D125" s="53" t="s">
        <v>264</v>
      </c>
      <c r="E125" s="54">
        <v>3.48</v>
      </c>
      <c r="F125" s="54">
        <v>3.43</v>
      </c>
      <c r="G125" s="54">
        <v>14.62</v>
      </c>
      <c r="H125" s="54">
        <v>105.45</v>
      </c>
      <c r="I125" s="53">
        <v>0.06</v>
      </c>
      <c r="J125" s="53">
        <v>78.12</v>
      </c>
      <c r="K125" s="53">
        <v>1.2</v>
      </c>
      <c r="L125" s="53">
        <v>92.55</v>
      </c>
      <c r="M125" s="53">
        <v>0</v>
      </c>
      <c r="N125" s="53">
        <v>28.725</v>
      </c>
      <c r="O125" s="53">
        <v>0.18</v>
      </c>
      <c r="P125" s="53">
        <v>57.9</v>
      </c>
    </row>
    <row r="126" ht="26.25" customHeight="1" spans="1:16">
      <c r="A126" s="51" t="s">
        <v>364</v>
      </c>
      <c r="B126" s="52" t="s">
        <v>24</v>
      </c>
      <c r="C126" s="41" t="s">
        <v>365</v>
      </c>
      <c r="D126" s="53" t="s">
        <v>366</v>
      </c>
      <c r="E126" s="54">
        <v>7.46</v>
      </c>
      <c r="F126" s="54">
        <v>8.29</v>
      </c>
      <c r="G126" s="54">
        <v>9.44</v>
      </c>
      <c r="H126" s="54">
        <v>142</v>
      </c>
      <c r="I126" s="53">
        <v>0.055</v>
      </c>
      <c r="J126" s="53">
        <v>0.407</v>
      </c>
      <c r="K126" s="53">
        <v>0.682</v>
      </c>
      <c r="L126" s="53">
        <v>23.65</v>
      </c>
      <c r="M126" s="53">
        <v>0.033</v>
      </c>
      <c r="N126" s="53">
        <v>16.5</v>
      </c>
      <c r="O126" s="53">
        <v>0.451</v>
      </c>
      <c r="P126" s="53">
        <v>83.138</v>
      </c>
    </row>
    <row r="127" ht="26.25" customHeight="1" spans="1:16">
      <c r="A127" s="51" t="s">
        <v>60</v>
      </c>
      <c r="B127" s="52" t="s">
        <v>24</v>
      </c>
      <c r="C127" s="41" t="s">
        <v>62</v>
      </c>
      <c r="D127" s="53" t="s">
        <v>63</v>
      </c>
      <c r="E127" s="54">
        <v>0.33</v>
      </c>
      <c r="F127" s="54">
        <v>0.06</v>
      </c>
      <c r="G127" s="54">
        <v>1.14</v>
      </c>
      <c r="H127" s="54">
        <v>6.6</v>
      </c>
      <c r="I127" s="53">
        <v>0.018</v>
      </c>
      <c r="J127" s="53">
        <v>5.25</v>
      </c>
      <c r="K127" s="53">
        <v>0.27</v>
      </c>
      <c r="L127" s="53">
        <v>4.2</v>
      </c>
      <c r="M127" s="53">
        <v>0</v>
      </c>
      <c r="N127" s="53">
        <v>6</v>
      </c>
      <c r="O127" s="53">
        <v>0.21</v>
      </c>
      <c r="P127" s="53">
        <v>7.8</v>
      </c>
    </row>
    <row r="128" ht="26.25" customHeight="1" spans="1:16">
      <c r="A128" s="51" t="s">
        <v>151</v>
      </c>
      <c r="B128" s="52" t="s">
        <v>24</v>
      </c>
      <c r="C128" s="41" t="s">
        <v>367</v>
      </c>
      <c r="D128" s="53" t="s">
        <v>28</v>
      </c>
      <c r="E128" s="54">
        <v>0.06</v>
      </c>
      <c r="F128" s="54">
        <v>0.02</v>
      </c>
      <c r="G128" s="54">
        <v>13.96</v>
      </c>
      <c r="H128" s="54">
        <v>55.82</v>
      </c>
      <c r="I128" s="53">
        <v>0</v>
      </c>
      <c r="J128" s="53">
        <v>0.02</v>
      </c>
      <c r="K128" s="53">
        <v>0.26</v>
      </c>
      <c r="L128" s="53">
        <v>10.32</v>
      </c>
      <c r="M128" s="53">
        <v>0</v>
      </c>
      <c r="N128" s="53">
        <v>1.3</v>
      </c>
      <c r="O128" s="53">
        <v>0</v>
      </c>
      <c r="P128" s="53">
        <v>2.6</v>
      </c>
    </row>
    <row r="129" ht="26.25" customHeight="1" spans="1:16">
      <c r="A129" s="51" t="s">
        <v>29</v>
      </c>
      <c r="B129" s="52" t="s">
        <v>24</v>
      </c>
      <c r="C129" s="41" t="s">
        <v>103</v>
      </c>
      <c r="D129" s="53" t="s">
        <v>31</v>
      </c>
      <c r="E129" s="54">
        <v>2.77</v>
      </c>
      <c r="F129" s="54">
        <v>0.35</v>
      </c>
      <c r="G129" s="54">
        <v>16.9</v>
      </c>
      <c r="H129" s="54">
        <v>82.25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0.455</v>
      </c>
      <c r="P129" s="53">
        <v>0</v>
      </c>
    </row>
    <row r="130" ht="26.25" customHeight="1" spans="1:16">
      <c r="A130" s="51" t="s">
        <v>35</v>
      </c>
      <c r="B130" s="52" t="s">
        <v>24</v>
      </c>
      <c r="C130" s="41" t="s">
        <v>36</v>
      </c>
      <c r="D130" s="53" t="s">
        <v>37</v>
      </c>
      <c r="E130" s="54">
        <v>0.4</v>
      </c>
      <c r="F130" s="54">
        <v>0.4</v>
      </c>
      <c r="G130" s="54">
        <v>9.8</v>
      </c>
      <c r="H130" s="54">
        <v>47</v>
      </c>
      <c r="I130" s="53">
        <v>0.03</v>
      </c>
      <c r="J130" s="53">
        <v>10</v>
      </c>
      <c r="K130" s="53">
        <v>2.2</v>
      </c>
      <c r="L130" s="53">
        <v>16</v>
      </c>
      <c r="M130" s="53">
        <v>0</v>
      </c>
      <c r="N130" s="53">
        <v>9</v>
      </c>
      <c r="O130" s="53">
        <v>0.2</v>
      </c>
      <c r="P130" s="53">
        <v>11</v>
      </c>
    </row>
    <row r="131" s="4" customFormat="1" ht="26.25" customHeight="1" spans="1:16">
      <c r="A131" s="56" t="s">
        <v>51</v>
      </c>
      <c r="B131" s="57"/>
      <c r="C131" s="57"/>
      <c r="D131" s="94" t="s">
        <v>368</v>
      </c>
      <c r="E131" s="95" t="s">
        <v>369</v>
      </c>
      <c r="F131" s="95" t="s">
        <v>370</v>
      </c>
      <c r="G131" s="95" t="s">
        <v>371</v>
      </c>
      <c r="H131" s="95" t="s">
        <v>372</v>
      </c>
      <c r="I131" s="94" t="s">
        <v>373</v>
      </c>
      <c r="J131" s="94" t="s">
        <v>374</v>
      </c>
      <c r="K131" s="94" t="s">
        <v>375</v>
      </c>
      <c r="L131" s="94" t="s">
        <v>376</v>
      </c>
      <c r="M131" s="94" t="s">
        <v>377</v>
      </c>
      <c r="N131" s="94" t="s">
        <v>378</v>
      </c>
      <c r="O131" s="94" t="s">
        <v>379</v>
      </c>
      <c r="P131" s="94" t="s">
        <v>380</v>
      </c>
    </row>
    <row r="132" ht="26.25" customHeight="1" spans="1:16">
      <c r="A132" s="51" t="s">
        <v>60</v>
      </c>
      <c r="B132" s="52" t="s">
        <v>61</v>
      </c>
      <c r="C132" s="41" t="s">
        <v>62</v>
      </c>
      <c r="D132" s="53" t="s">
        <v>63</v>
      </c>
      <c r="E132" s="54">
        <v>0.33</v>
      </c>
      <c r="F132" s="54">
        <v>0.06</v>
      </c>
      <c r="G132" s="54">
        <v>1.14</v>
      </c>
      <c r="H132" s="54">
        <v>6.6</v>
      </c>
      <c r="I132" s="53">
        <v>0.018</v>
      </c>
      <c r="J132" s="53">
        <v>5.25</v>
      </c>
      <c r="K132" s="53">
        <v>0.27</v>
      </c>
      <c r="L132" s="53">
        <v>4.2</v>
      </c>
      <c r="M132" s="53">
        <v>0</v>
      </c>
      <c r="N132" s="53">
        <v>6</v>
      </c>
      <c r="O132" s="53">
        <v>0.21</v>
      </c>
      <c r="P132" s="53">
        <v>7.8</v>
      </c>
    </row>
    <row r="133" ht="26.25" customHeight="1" spans="1:16">
      <c r="A133" s="51" t="s">
        <v>381</v>
      </c>
      <c r="B133" s="52" t="s">
        <v>61</v>
      </c>
      <c r="C133" s="41" t="s">
        <v>382</v>
      </c>
      <c r="D133" s="53" t="s">
        <v>66</v>
      </c>
      <c r="E133" s="54">
        <v>2.7</v>
      </c>
      <c r="F133" s="54">
        <v>2.85</v>
      </c>
      <c r="G133" s="54">
        <v>17.45</v>
      </c>
      <c r="H133" s="54">
        <v>118.25</v>
      </c>
      <c r="I133" s="53">
        <v>0.1</v>
      </c>
      <c r="J133" s="53">
        <v>8.25</v>
      </c>
      <c r="K133" s="53">
        <v>1.125</v>
      </c>
      <c r="L133" s="53">
        <v>29.2</v>
      </c>
      <c r="M133" s="53">
        <v>0</v>
      </c>
      <c r="N133" s="53">
        <v>27.275</v>
      </c>
      <c r="O133" s="53">
        <v>1.425</v>
      </c>
      <c r="P133" s="53">
        <v>67.575</v>
      </c>
    </row>
    <row r="134" ht="26.25" customHeight="1" spans="1:16">
      <c r="A134" s="51" t="s">
        <v>383</v>
      </c>
      <c r="B134" s="52" t="s">
        <v>61</v>
      </c>
      <c r="C134" s="41" t="s">
        <v>384</v>
      </c>
      <c r="D134" s="53" t="s">
        <v>385</v>
      </c>
      <c r="E134" s="54">
        <v>12.56</v>
      </c>
      <c r="F134" s="54">
        <v>11.72</v>
      </c>
      <c r="G134" s="54">
        <v>15.21</v>
      </c>
      <c r="H134" s="54">
        <v>217</v>
      </c>
      <c r="I134" s="53">
        <v>0.07</v>
      </c>
      <c r="J134" s="53">
        <v>11.322</v>
      </c>
      <c r="K134" s="53">
        <v>1.925</v>
      </c>
      <c r="L134" s="53">
        <v>36.803</v>
      </c>
      <c r="M134" s="53">
        <v>0.017</v>
      </c>
      <c r="N134" s="53">
        <v>38.693</v>
      </c>
      <c r="O134" s="53">
        <v>1.96</v>
      </c>
      <c r="P134" s="53">
        <v>108.203</v>
      </c>
    </row>
    <row r="135" ht="26.25" customHeight="1" spans="1:16">
      <c r="A135" s="51" t="s">
        <v>386</v>
      </c>
      <c r="B135" s="52" t="s">
        <v>61</v>
      </c>
      <c r="C135" s="41" t="s">
        <v>387</v>
      </c>
      <c r="D135" s="53" t="s">
        <v>28</v>
      </c>
      <c r="E135" s="54">
        <v>0.82</v>
      </c>
      <c r="F135" s="54">
        <v>0.16</v>
      </c>
      <c r="G135" s="54">
        <v>26.2</v>
      </c>
      <c r="H135" s="54">
        <v>110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</row>
    <row r="136" ht="26.25" customHeight="1" spans="1:16">
      <c r="A136" s="51" t="s">
        <v>70</v>
      </c>
      <c r="B136" s="52" t="s">
        <v>61</v>
      </c>
      <c r="C136" s="41" t="s">
        <v>71</v>
      </c>
      <c r="D136" s="53" t="s">
        <v>72</v>
      </c>
      <c r="E136" s="54">
        <v>3.95</v>
      </c>
      <c r="F136" s="54">
        <v>0.5</v>
      </c>
      <c r="G136" s="54">
        <v>24.15</v>
      </c>
      <c r="H136" s="54">
        <v>117.5</v>
      </c>
      <c r="I136" s="53">
        <v>0.08</v>
      </c>
      <c r="J136" s="53">
        <v>0</v>
      </c>
      <c r="K136" s="53">
        <v>1</v>
      </c>
      <c r="L136" s="53">
        <v>11.5</v>
      </c>
      <c r="M136" s="53">
        <v>0</v>
      </c>
      <c r="N136" s="53">
        <v>16.5</v>
      </c>
      <c r="O136" s="53">
        <v>0.65</v>
      </c>
      <c r="P136" s="53">
        <v>43.5</v>
      </c>
    </row>
    <row r="137" ht="26.25" customHeight="1" spans="1:16">
      <c r="A137" s="51" t="s">
        <v>73</v>
      </c>
      <c r="B137" s="52" t="s">
        <v>61</v>
      </c>
      <c r="C137" s="41" t="s">
        <v>74</v>
      </c>
      <c r="D137" s="53" t="s">
        <v>63</v>
      </c>
      <c r="E137" s="54">
        <v>1.98</v>
      </c>
      <c r="F137" s="54">
        <v>0.36</v>
      </c>
      <c r="G137" s="54">
        <v>10.02</v>
      </c>
      <c r="H137" s="54">
        <v>52.2</v>
      </c>
      <c r="I137" s="53">
        <v>0.054</v>
      </c>
      <c r="J137" s="53">
        <v>0</v>
      </c>
      <c r="K137" s="53">
        <v>1.17</v>
      </c>
      <c r="L137" s="53">
        <v>10.5</v>
      </c>
      <c r="M137" s="53">
        <v>0</v>
      </c>
      <c r="N137" s="53">
        <v>14.1</v>
      </c>
      <c r="O137" s="53">
        <v>0.42</v>
      </c>
      <c r="P137" s="53">
        <v>47.4</v>
      </c>
    </row>
    <row r="138" s="4" customFormat="1" ht="26.25" customHeight="1" spans="1:16">
      <c r="A138" s="56" t="s">
        <v>51</v>
      </c>
      <c r="B138" s="57"/>
      <c r="C138" s="57"/>
      <c r="D138" s="94" t="s">
        <v>388</v>
      </c>
      <c r="E138" s="95" t="s">
        <v>389</v>
      </c>
      <c r="F138" s="95" t="s">
        <v>390</v>
      </c>
      <c r="G138" s="95" t="s">
        <v>391</v>
      </c>
      <c r="H138" s="95" t="s">
        <v>392</v>
      </c>
      <c r="I138" s="94" t="s">
        <v>393</v>
      </c>
      <c r="J138" s="94" t="s">
        <v>394</v>
      </c>
      <c r="K138" s="94" t="s">
        <v>395</v>
      </c>
      <c r="L138" s="94" t="s">
        <v>396</v>
      </c>
      <c r="M138" s="94" t="s">
        <v>397</v>
      </c>
      <c r="N138" s="94" t="s">
        <v>398</v>
      </c>
      <c r="O138" s="94" t="s">
        <v>399</v>
      </c>
      <c r="P138" s="94" t="s">
        <v>400</v>
      </c>
    </row>
    <row r="139" s="4" customFormat="1" ht="26.25" customHeight="1" spans="1:16">
      <c r="A139" s="59" t="s">
        <v>88</v>
      </c>
      <c r="B139" s="60"/>
      <c r="C139" s="61"/>
      <c r="D139" s="96" t="s">
        <v>401</v>
      </c>
      <c r="E139" s="97" t="s">
        <v>402</v>
      </c>
      <c r="F139" s="97" t="s">
        <v>403</v>
      </c>
      <c r="G139" s="97" t="s">
        <v>404</v>
      </c>
      <c r="H139" s="97" t="s">
        <v>405</v>
      </c>
      <c r="I139" s="96" t="s">
        <v>406</v>
      </c>
      <c r="J139" s="96" t="s">
        <v>407</v>
      </c>
      <c r="K139" s="96" t="s">
        <v>408</v>
      </c>
      <c r="L139" s="96" t="s">
        <v>409</v>
      </c>
      <c r="M139" s="96" t="s">
        <v>410</v>
      </c>
      <c r="N139" s="96" t="s">
        <v>411</v>
      </c>
      <c r="O139" s="96" t="s">
        <v>412</v>
      </c>
      <c r="P139" s="96" t="s">
        <v>413</v>
      </c>
    </row>
    <row r="140" s="4" customFormat="1" ht="26.25" customHeight="1" spans="1:16">
      <c r="A140" s="37" t="s">
        <v>414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</row>
    <row r="141" ht="26.25" customHeight="1" spans="1:16">
      <c r="A141" s="51" t="s">
        <v>415</v>
      </c>
      <c r="B141" s="52" t="s">
        <v>24</v>
      </c>
      <c r="C141" s="41" t="s">
        <v>416</v>
      </c>
      <c r="D141" s="53" t="s">
        <v>417</v>
      </c>
      <c r="E141" s="54">
        <v>17.7</v>
      </c>
      <c r="F141" s="54">
        <v>16.78</v>
      </c>
      <c r="G141" s="54">
        <v>55.61</v>
      </c>
      <c r="H141" s="54">
        <v>444.43</v>
      </c>
      <c r="I141" s="53">
        <v>0.119</v>
      </c>
      <c r="J141" s="53">
        <v>1.36</v>
      </c>
      <c r="K141" s="53">
        <v>1.139</v>
      </c>
      <c r="L141" s="53">
        <v>291.567</v>
      </c>
      <c r="M141" s="53">
        <v>0.068</v>
      </c>
      <c r="N141" s="53">
        <v>45.832</v>
      </c>
      <c r="O141" s="53">
        <v>2.703</v>
      </c>
      <c r="P141" s="53">
        <v>298.86</v>
      </c>
    </row>
    <row r="142" ht="26.25" customHeight="1" spans="1:16">
      <c r="A142" s="51" t="s">
        <v>418</v>
      </c>
      <c r="B142" s="52" t="s">
        <v>24</v>
      </c>
      <c r="C142" s="41" t="s">
        <v>419</v>
      </c>
      <c r="D142" s="53" t="s">
        <v>28</v>
      </c>
      <c r="E142" s="54">
        <v>5.8</v>
      </c>
      <c r="F142" s="54">
        <v>5</v>
      </c>
      <c r="G142" s="54">
        <v>8</v>
      </c>
      <c r="H142" s="54">
        <v>100</v>
      </c>
      <c r="I142" s="53">
        <v>0.08</v>
      </c>
      <c r="J142" s="53">
        <v>1.4</v>
      </c>
      <c r="K142" s="53">
        <v>0.2</v>
      </c>
      <c r="L142" s="53">
        <v>240</v>
      </c>
      <c r="M142" s="53">
        <v>0.04</v>
      </c>
      <c r="N142" s="53">
        <v>28</v>
      </c>
      <c r="O142" s="53">
        <v>0</v>
      </c>
      <c r="P142" s="53">
        <v>180</v>
      </c>
    </row>
    <row r="143" ht="26.25" customHeight="1" spans="1:16">
      <c r="A143" s="51" t="s">
        <v>35</v>
      </c>
      <c r="B143" s="52" t="s">
        <v>24</v>
      </c>
      <c r="C143" s="41" t="s">
        <v>36</v>
      </c>
      <c r="D143" s="53" t="s">
        <v>37</v>
      </c>
      <c r="E143" s="54">
        <v>0.4</v>
      </c>
      <c r="F143" s="54">
        <v>0.4</v>
      </c>
      <c r="G143" s="54">
        <v>9.8</v>
      </c>
      <c r="H143" s="54">
        <v>47</v>
      </c>
      <c r="I143" s="53">
        <v>0.03</v>
      </c>
      <c r="J143" s="53">
        <v>10</v>
      </c>
      <c r="K143" s="53">
        <v>2.2</v>
      </c>
      <c r="L143" s="53">
        <v>16</v>
      </c>
      <c r="M143" s="53">
        <v>0</v>
      </c>
      <c r="N143" s="53">
        <v>9</v>
      </c>
      <c r="O143" s="53">
        <v>0.2</v>
      </c>
      <c r="P143" s="53">
        <v>11</v>
      </c>
    </row>
    <row r="144" s="4" customFormat="1" ht="26.25" customHeight="1" spans="1:16">
      <c r="A144" s="56" t="s">
        <v>51</v>
      </c>
      <c r="B144" s="57"/>
      <c r="C144" s="57"/>
      <c r="D144" s="94" t="s">
        <v>420</v>
      </c>
      <c r="E144" s="95" t="s">
        <v>421</v>
      </c>
      <c r="F144" s="95" t="s">
        <v>422</v>
      </c>
      <c r="G144" s="95" t="s">
        <v>423</v>
      </c>
      <c r="H144" s="95" t="s">
        <v>424</v>
      </c>
      <c r="I144" s="94" t="s">
        <v>425</v>
      </c>
      <c r="J144" s="94" t="s">
        <v>426</v>
      </c>
      <c r="K144" s="94" t="s">
        <v>427</v>
      </c>
      <c r="L144" s="94" t="s">
        <v>428</v>
      </c>
      <c r="M144" s="94" t="s">
        <v>429</v>
      </c>
      <c r="N144" s="94" t="s">
        <v>430</v>
      </c>
      <c r="O144" s="94" t="s">
        <v>431</v>
      </c>
      <c r="P144" s="94" t="s">
        <v>432</v>
      </c>
    </row>
    <row r="145" ht="26.25" customHeight="1" spans="1:16">
      <c r="A145" s="65" t="s">
        <v>60</v>
      </c>
      <c r="B145" s="63" t="s">
        <v>61</v>
      </c>
      <c r="C145" s="41" t="s">
        <v>115</v>
      </c>
      <c r="D145" s="53">
        <v>60</v>
      </c>
      <c r="E145" s="54">
        <f>D145*0.21/30</f>
        <v>0.42</v>
      </c>
      <c r="F145" s="54">
        <f>D145*0.03/30</f>
        <v>0.06</v>
      </c>
      <c r="G145" s="54">
        <f>D145*0.57/30</f>
        <v>1.14</v>
      </c>
      <c r="H145" s="54">
        <f>D145*3.6/30</f>
        <v>7.2</v>
      </c>
      <c r="I145" s="53">
        <v>0.012</v>
      </c>
      <c r="J145" s="53">
        <v>1.47</v>
      </c>
      <c r="K145" s="53">
        <v>0.15</v>
      </c>
      <c r="L145" s="53">
        <v>5.1</v>
      </c>
      <c r="M145" s="53">
        <v>0</v>
      </c>
      <c r="N145" s="53">
        <v>4.2</v>
      </c>
      <c r="O145" s="53">
        <v>0.03</v>
      </c>
      <c r="P145" s="53">
        <v>9</v>
      </c>
    </row>
    <row r="146" ht="26.25" customHeight="1" spans="1:16">
      <c r="A146" s="65">
        <v>82</v>
      </c>
      <c r="B146" s="63" t="s">
        <v>61</v>
      </c>
      <c r="C146" s="41" t="s">
        <v>216</v>
      </c>
      <c r="D146" s="53" t="s">
        <v>66</v>
      </c>
      <c r="E146" s="54">
        <v>3.7</v>
      </c>
      <c r="F146" s="54">
        <v>5.87</v>
      </c>
      <c r="G146" s="54">
        <v>15.7</v>
      </c>
      <c r="H146" s="54">
        <v>131.6</v>
      </c>
      <c r="I146" s="53">
        <v>0.1</v>
      </c>
      <c r="J146" s="53">
        <v>14.275</v>
      </c>
      <c r="K146" s="53">
        <v>1.65</v>
      </c>
      <c r="L146" s="53">
        <v>66.975</v>
      </c>
      <c r="M146" s="53">
        <v>0.025</v>
      </c>
      <c r="N146" s="53">
        <v>20.625</v>
      </c>
      <c r="O146" s="53">
        <v>0.125</v>
      </c>
      <c r="P146" s="53">
        <v>41.75</v>
      </c>
    </row>
    <row r="147" ht="26.25" customHeight="1" spans="1:16">
      <c r="A147" s="65">
        <v>171</v>
      </c>
      <c r="B147" s="63" t="s">
        <v>61</v>
      </c>
      <c r="C147" s="41" t="s">
        <v>433</v>
      </c>
      <c r="D147" s="53" t="s">
        <v>264</v>
      </c>
      <c r="E147" s="54">
        <v>5.74</v>
      </c>
      <c r="F147" s="54">
        <v>5.45</v>
      </c>
      <c r="G147" s="54">
        <v>34.92</v>
      </c>
      <c r="H147" s="54">
        <v>211.41</v>
      </c>
      <c r="I147" s="53">
        <v>0.09</v>
      </c>
      <c r="J147" s="53">
        <v>0</v>
      </c>
      <c r="K147" s="53">
        <v>1.14</v>
      </c>
      <c r="L147" s="53">
        <v>36.78</v>
      </c>
      <c r="M147" s="53">
        <v>0</v>
      </c>
      <c r="N147" s="53">
        <v>3.555</v>
      </c>
      <c r="O147" s="53">
        <v>0</v>
      </c>
      <c r="P147" s="53">
        <v>1.89</v>
      </c>
    </row>
    <row r="148" ht="26.25" customHeight="1" spans="1:16">
      <c r="A148" s="65" t="s">
        <v>434</v>
      </c>
      <c r="B148" s="63" t="s">
        <v>61</v>
      </c>
      <c r="C148" s="41" t="s">
        <v>435</v>
      </c>
      <c r="D148" s="53">
        <v>120</v>
      </c>
      <c r="E148" s="54">
        <f>14.13/100*D148</f>
        <v>16.956</v>
      </c>
      <c r="F148" s="54">
        <f>10.55/100*D148</f>
        <v>12.66</v>
      </c>
      <c r="G148" s="54">
        <f>7.68/100*D148</f>
        <v>9.216</v>
      </c>
      <c r="H148" s="54">
        <f>183.19/100*D148</f>
        <v>219.828</v>
      </c>
      <c r="I148" s="53">
        <v>0.24</v>
      </c>
      <c r="J148" s="53">
        <v>25.93</v>
      </c>
      <c r="K148" s="53">
        <v>5.39</v>
      </c>
      <c r="L148" s="53">
        <v>35.07</v>
      </c>
      <c r="M148" s="53">
        <v>6.2</v>
      </c>
      <c r="N148" s="53">
        <v>18.91</v>
      </c>
      <c r="O148" s="53">
        <v>0.79</v>
      </c>
      <c r="P148" s="53">
        <v>252.22</v>
      </c>
    </row>
    <row r="149" ht="26.25" customHeight="1" spans="1:16">
      <c r="A149" s="65" t="s">
        <v>248</v>
      </c>
      <c r="B149" s="63" t="s">
        <v>61</v>
      </c>
      <c r="C149" s="41" t="s">
        <v>436</v>
      </c>
      <c r="D149" s="53" t="s">
        <v>28</v>
      </c>
      <c r="E149" s="54">
        <v>0.16</v>
      </c>
      <c r="F149" s="54">
        <v>0.16</v>
      </c>
      <c r="G149" s="54">
        <v>27.88</v>
      </c>
      <c r="H149" s="54">
        <v>114.6</v>
      </c>
      <c r="I149" s="53">
        <v>0.02</v>
      </c>
      <c r="J149" s="53">
        <v>0.9</v>
      </c>
      <c r="K149" s="53">
        <v>0.96</v>
      </c>
      <c r="L149" s="53">
        <v>14.18</v>
      </c>
      <c r="M149" s="53">
        <v>0</v>
      </c>
      <c r="N149" s="53">
        <v>5.14</v>
      </c>
      <c r="O149" s="53">
        <v>0.08</v>
      </c>
      <c r="P149" s="53">
        <v>4.4</v>
      </c>
    </row>
    <row r="150" ht="26.25" customHeight="1" spans="1:16">
      <c r="A150" s="65" t="s">
        <v>70</v>
      </c>
      <c r="B150" s="63" t="s">
        <v>61</v>
      </c>
      <c r="C150" s="41" t="s">
        <v>71</v>
      </c>
      <c r="D150" s="53" t="s">
        <v>72</v>
      </c>
      <c r="E150" s="54">
        <v>3.95</v>
      </c>
      <c r="F150" s="54">
        <v>0.5</v>
      </c>
      <c r="G150" s="54">
        <v>24.15</v>
      </c>
      <c r="H150" s="54">
        <v>117.5</v>
      </c>
      <c r="I150" s="53">
        <v>0.08</v>
      </c>
      <c r="J150" s="53">
        <v>0</v>
      </c>
      <c r="K150" s="53">
        <v>1</v>
      </c>
      <c r="L150" s="53">
        <v>11.5</v>
      </c>
      <c r="M150" s="53">
        <v>0</v>
      </c>
      <c r="N150" s="53">
        <v>16.5</v>
      </c>
      <c r="O150" s="53">
        <v>0.65</v>
      </c>
      <c r="P150" s="53">
        <v>43.5</v>
      </c>
    </row>
    <row r="151" ht="26.25" customHeight="1" spans="1:16">
      <c r="A151" s="65" t="s">
        <v>73</v>
      </c>
      <c r="B151" s="63" t="s">
        <v>61</v>
      </c>
      <c r="C151" s="41" t="s">
        <v>74</v>
      </c>
      <c r="D151" s="53" t="s">
        <v>63</v>
      </c>
      <c r="E151" s="54">
        <v>1.98</v>
      </c>
      <c r="F151" s="54">
        <v>0.36</v>
      </c>
      <c r="G151" s="54">
        <v>10.02</v>
      </c>
      <c r="H151" s="54">
        <v>52.2</v>
      </c>
      <c r="I151" s="53">
        <v>0.054</v>
      </c>
      <c r="J151" s="53">
        <v>0</v>
      </c>
      <c r="K151" s="53">
        <v>1.17</v>
      </c>
      <c r="L151" s="53">
        <v>10.5</v>
      </c>
      <c r="M151" s="53">
        <v>0</v>
      </c>
      <c r="N151" s="53">
        <v>14.1</v>
      </c>
      <c r="O151" s="53">
        <v>0.42</v>
      </c>
      <c r="P151" s="53">
        <v>47.4</v>
      </c>
    </row>
    <row r="152" s="4" customFormat="1" ht="26.25" customHeight="1" spans="1:16">
      <c r="A152" s="56" t="s">
        <v>51</v>
      </c>
      <c r="B152" s="57"/>
      <c r="C152" s="57"/>
      <c r="D152" s="94" t="s">
        <v>437</v>
      </c>
      <c r="E152" s="95" t="s">
        <v>438</v>
      </c>
      <c r="F152" s="95" t="s">
        <v>439</v>
      </c>
      <c r="G152" s="95" t="s">
        <v>440</v>
      </c>
      <c r="H152" s="95" t="s">
        <v>441</v>
      </c>
      <c r="I152" s="94" t="s">
        <v>192</v>
      </c>
      <c r="J152" s="94" t="s">
        <v>442</v>
      </c>
      <c r="K152" s="94" t="s">
        <v>443</v>
      </c>
      <c r="L152" s="94" t="s">
        <v>444</v>
      </c>
      <c r="M152" s="94" t="s">
        <v>445</v>
      </c>
      <c r="N152" s="94" t="s">
        <v>446</v>
      </c>
      <c r="O152" s="94" t="s">
        <v>447</v>
      </c>
      <c r="P152" s="94" t="s">
        <v>448</v>
      </c>
    </row>
    <row r="153" s="4" customFormat="1" ht="26.25" customHeight="1" spans="1:16">
      <c r="A153" s="59" t="s">
        <v>88</v>
      </c>
      <c r="B153" s="60"/>
      <c r="C153" s="61"/>
      <c r="D153" s="96" t="s">
        <v>449</v>
      </c>
      <c r="E153" s="97" t="s">
        <v>450</v>
      </c>
      <c r="F153" s="97" t="s">
        <v>451</v>
      </c>
      <c r="G153" s="97" t="s">
        <v>452</v>
      </c>
      <c r="H153" s="97" t="s">
        <v>453</v>
      </c>
      <c r="I153" s="96" t="s">
        <v>454</v>
      </c>
      <c r="J153" s="96" t="s">
        <v>455</v>
      </c>
      <c r="K153" s="96" t="s">
        <v>456</v>
      </c>
      <c r="L153" s="96" t="s">
        <v>457</v>
      </c>
      <c r="M153" s="96" t="s">
        <v>458</v>
      </c>
      <c r="N153" s="96" t="s">
        <v>459</v>
      </c>
      <c r="O153" s="96" t="s">
        <v>460</v>
      </c>
      <c r="P153" s="96" t="s">
        <v>461</v>
      </c>
    </row>
    <row r="154" s="4" customFormat="1" ht="26.25" customHeight="1" spans="1:16">
      <c r="A154" s="37" t="s">
        <v>462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</row>
    <row r="155" ht="26.25" customHeight="1" spans="1:16">
      <c r="A155" s="51" t="s">
        <v>60</v>
      </c>
      <c r="B155" s="52" t="s">
        <v>24</v>
      </c>
      <c r="C155" s="41" t="s">
        <v>115</v>
      </c>
      <c r="D155" s="53" t="s">
        <v>63</v>
      </c>
      <c r="E155" s="54">
        <v>0.21</v>
      </c>
      <c r="F155" s="54">
        <v>0.03</v>
      </c>
      <c r="G155" s="54">
        <v>0.57</v>
      </c>
      <c r="H155" s="54">
        <v>3.6</v>
      </c>
      <c r="I155" s="53">
        <v>0.012</v>
      </c>
      <c r="J155" s="53">
        <v>1.47</v>
      </c>
      <c r="K155" s="53">
        <v>0.15</v>
      </c>
      <c r="L155" s="53">
        <v>5.1</v>
      </c>
      <c r="M155" s="53">
        <v>0</v>
      </c>
      <c r="N155" s="53">
        <v>4.2</v>
      </c>
      <c r="O155" s="53">
        <v>0.03</v>
      </c>
      <c r="P155" s="53">
        <v>9</v>
      </c>
    </row>
    <row r="156" ht="26.25" customHeight="1" spans="1:16">
      <c r="A156" s="51" t="s">
        <v>169</v>
      </c>
      <c r="B156" s="52" t="s">
        <v>24</v>
      </c>
      <c r="C156" s="41" t="s">
        <v>170</v>
      </c>
      <c r="D156" s="53" t="s">
        <v>171</v>
      </c>
      <c r="E156" s="54">
        <v>13.21</v>
      </c>
      <c r="F156" s="54">
        <v>6.07</v>
      </c>
      <c r="G156" s="54">
        <v>4.56</v>
      </c>
      <c r="H156" s="54">
        <v>133.2</v>
      </c>
      <c r="I156" s="53">
        <v>0.048</v>
      </c>
      <c r="J156" s="53">
        <v>5.652</v>
      </c>
      <c r="K156" s="53">
        <v>0.696</v>
      </c>
      <c r="L156" s="53">
        <v>37.716</v>
      </c>
      <c r="M156" s="53">
        <v>0.012</v>
      </c>
      <c r="N156" s="53">
        <v>31.164</v>
      </c>
      <c r="O156" s="53">
        <v>4.116</v>
      </c>
      <c r="P156" s="53">
        <v>191.244</v>
      </c>
    </row>
    <row r="157" ht="26.25" customHeight="1" spans="1:16">
      <c r="A157" s="51" t="s">
        <v>149</v>
      </c>
      <c r="B157" s="52" t="s">
        <v>24</v>
      </c>
      <c r="C157" s="41" t="s">
        <v>150</v>
      </c>
      <c r="D157" s="53" t="s">
        <v>28</v>
      </c>
      <c r="E157" s="54">
        <v>4.08</v>
      </c>
      <c r="F157" s="54">
        <v>6.4</v>
      </c>
      <c r="G157" s="54">
        <v>27.26</v>
      </c>
      <c r="H157" s="54">
        <v>183</v>
      </c>
      <c r="I157" s="53">
        <v>0.18</v>
      </c>
      <c r="J157" s="53">
        <v>24.22</v>
      </c>
      <c r="K157" s="53">
        <v>1.34</v>
      </c>
      <c r="L157" s="53">
        <v>49.3</v>
      </c>
      <c r="M157" s="53">
        <v>0</v>
      </c>
      <c r="N157" s="53">
        <v>37</v>
      </c>
      <c r="O157" s="53">
        <v>0.24</v>
      </c>
      <c r="P157" s="53">
        <v>115.46</v>
      </c>
    </row>
    <row r="158" ht="26.25" customHeight="1" spans="1:16">
      <c r="A158" s="51" t="s">
        <v>26</v>
      </c>
      <c r="B158" s="52" t="s">
        <v>24</v>
      </c>
      <c r="C158" s="41" t="s">
        <v>27</v>
      </c>
      <c r="D158" s="53" t="s">
        <v>28</v>
      </c>
      <c r="E158" s="54">
        <v>0.12</v>
      </c>
      <c r="F158" s="54">
        <v>0.02</v>
      </c>
      <c r="G158" s="54">
        <v>13.7</v>
      </c>
      <c r="H158" s="54">
        <v>55.86</v>
      </c>
      <c r="I158" s="53">
        <v>0</v>
      </c>
      <c r="J158" s="53">
        <v>2.54</v>
      </c>
      <c r="K158" s="53">
        <v>0.32</v>
      </c>
      <c r="L158" s="53">
        <v>12.8</v>
      </c>
      <c r="M158" s="53">
        <v>0</v>
      </c>
      <c r="N158" s="53">
        <v>2.16</v>
      </c>
      <c r="O158" s="53">
        <v>0</v>
      </c>
      <c r="P158" s="53">
        <v>3.96</v>
      </c>
    </row>
    <row r="159" ht="26.25" customHeight="1" spans="1:16">
      <c r="A159" s="51" t="s">
        <v>29</v>
      </c>
      <c r="B159" s="52" t="s">
        <v>24</v>
      </c>
      <c r="C159" s="41" t="s">
        <v>103</v>
      </c>
      <c r="D159" s="53" t="s">
        <v>31</v>
      </c>
      <c r="E159" s="54">
        <v>2.77</v>
      </c>
      <c r="F159" s="54">
        <v>0.35</v>
      </c>
      <c r="G159" s="54">
        <v>16.9</v>
      </c>
      <c r="H159" s="54">
        <v>82.25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0.455</v>
      </c>
      <c r="P159" s="53">
        <v>0</v>
      </c>
    </row>
    <row r="160" ht="26.25" customHeight="1" spans="1:16">
      <c r="A160" s="51" t="s">
        <v>35</v>
      </c>
      <c r="B160" s="52" t="s">
        <v>24</v>
      </c>
      <c r="C160" s="41" t="s">
        <v>36</v>
      </c>
      <c r="D160" s="53" t="s">
        <v>37</v>
      </c>
      <c r="E160" s="54">
        <v>0.4</v>
      </c>
      <c r="F160" s="54">
        <v>0.4</v>
      </c>
      <c r="G160" s="54">
        <v>9.8</v>
      </c>
      <c r="H160" s="54">
        <v>47</v>
      </c>
      <c r="I160" s="53">
        <v>0.03</v>
      </c>
      <c r="J160" s="53">
        <v>10</v>
      </c>
      <c r="K160" s="53">
        <v>2.2</v>
      </c>
      <c r="L160" s="53">
        <v>16</v>
      </c>
      <c r="M160" s="53">
        <v>0</v>
      </c>
      <c r="N160" s="53">
        <v>9</v>
      </c>
      <c r="O160" s="53">
        <v>0.2</v>
      </c>
      <c r="P160" s="53">
        <v>11</v>
      </c>
    </row>
    <row r="161" s="4" customFormat="1" ht="26.25" customHeight="1" spans="1:16">
      <c r="A161" s="56" t="s">
        <v>51</v>
      </c>
      <c r="B161" s="57"/>
      <c r="C161" s="57"/>
      <c r="D161" s="94" t="s">
        <v>463</v>
      </c>
      <c r="E161" s="95" t="s">
        <v>464</v>
      </c>
      <c r="F161" s="95" t="s">
        <v>465</v>
      </c>
      <c r="G161" s="95" t="s">
        <v>466</v>
      </c>
      <c r="H161" s="95" t="s">
        <v>467</v>
      </c>
      <c r="I161" s="94" t="s">
        <v>468</v>
      </c>
      <c r="J161" s="94" t="s">
        <v>469</v>
      </c>
      <c r="K161" s="94" t="s">
        <v>470</v>
      </c>
      <c r="L161" s="94" t="s">
        <v>471</v>
      </c>
      <c r="M161" s="94" t="s">
        <v>183</v>
      </c>
      <c r="N161" s="94" t="s">
        <v>472</v>
      </c>
      <c r="O161" s="94" t="s">
        <v>473</v>
      </c>
      <c r="P161" s="94" t="s">
        <v>474</v>
      </c>
    </row>
    <row r="162" ht="26.25" customHeight="1" spans="1:16">
      <c r="A162" s="51" t="s">
        <v>60</v>
      </c>
      <c r="B162" s="52" t="s">
        <v>61</v>
      </c>
      <c r="C162" s="41" t="s">
        <v>62</v>
      </c>
      <c r="D162" s="53" t="s">
        <v>63</v>
      </c>
      <c r="E162" s="54">
        <v>0.33</v>
      </c>
      <c r="F162" s="54">
        <v>0.06</v>
      </c>
      <c r="G162" s="54">
        <v>1.14</v>
      </c>
      <c r="H162" s="54">
        <v>6.6</v>
      </c>
      <c r="I162" s="53">
        <v>0.018</v>
      </c>
      <c r="J162" s="53">
        <v>5.25</v>
      </c>
      <c r="K162" s="53">
        <v>0.27</v>
      </c>
      <c r="L162" s="53">
        <v>4.2</v>
      </c>
      <c r="M162" s="53">
        <v>0</v>
      </c>
      <c r="N162" s="53">
        <v>6</v>
      </c>
      <c r="O162" s="53">
        <v>0.21</v>
      </c>
      <c r="P162" s="53">
        <v>7.8</v>
      </c>
    </row>
    <row r="163" ht="26.25" customHeight="1" spans="1:16">
      <c r="A163" s="51" t="s">
        <v>475</v>
      </c>
      <c r="B163" s="52" t="s">
        <v>61</v>
      </c>
      <c r="C163" s="41" t="s">
        <v>261</v>
      </c>
      <c r="D163" s="53" t="s">
        <v>66</v>
      </c>
      <c r="E163" s="54">
        <v>3.55</v>
      </c>
      <c r="F163" s="54">
        <v>4.6</v>
      </c>
      <c r="G163" s="54">
        <v>18.8</v>
      </c>
      <c r="H163" s="54">
        <v>144.25</v>
      </c>
      <c r="I163" s="53">
        <v>0.1</v>
      </c>
      <c r="J163" s="53">
        <v>5.75</v>
      </c>
      <c r="K163" s="53">
        <v>1.175</v>
      </c>
      <c r="L163" s="53">
        <v>33.4</v>
      </c>
      <c r="M163" s="53">
        <v>0.025</v>
      </c>
      <c r="N163" s="53">
        <v>25.35</v>
      </c>
      <c r="O163" s="53">
        <v>1.625</v>
      </c>
      <c r="P163" s="53">
        <v>72.225</v>
      </c>
    </row>
    <row r="164" ht="26.25" customHeight="1" spans="1:16">
      <c r="A164" s="51" t="s">
        <v>476</v>
      </c>
      <c r="B164" s="52" t="s">
        <v>61</v>
      </c>
      <c r="C164" s="41" t="s">
        <v>477</v>
      </c>
      <c r="D164" s="53">
        <v>200</v>
      </c>
      <c r="E164" s="54">
        <f>19.23/175*D164</f>
        <v>21.9771428571429</v>
      </c>
      <c r="F164" s="54">
        <f>19.71/175*D164</f>
        <v>22.5257142857143</v>
      </c>
      <c r="G164" s="54">
        <f>30.36/175*D164</f>
        <v>34.6971428571429</v>
      </c>
      <c r="H164" s="54">
        <f>375.67/175*D164</f>
        <v>429.337142857143</v>
      </c>
      <c r="I164" s="53">
        <v>0.07</v>
      </c>
      <c r="J164" s="53">
        <v>1.488</v>
      </c>
      <c r="K164" s="53">
        <v>3.097</v>
      </c>
      <c r="L164" s="53">
        <v>16.607</v>
      </c>
      <c r="M164" s="53">
        <v>0</v>
      </c>
      <c r="N164" s="53">
        <v>45.833</v>
      </c>
      <c r="O164" s="53">
        <v>3.203</v>
      </c>
      <c r="P164" s="53">
        <v>233.502</v>
      </c>
    </row>
    <row r="165" ht="26.25" customHeight="1" spans="1:16">
      <c r="A165" s="51" t="s">
        <v>386</v>
      </c>
      <c r="B165" s="52" t="s">
        <v>61</v>
      </c>
      <c r="C165" s="41" t="s">
        <v>387</v>
      </c>
      <c r="D165" s="53" t="s">
        <v>28</v>
      </c>
      <c r="E165" s="54">
        <v>0.82</v>
      </c>
      <c r="F165" s="54">
        <v>0.16</v>
      </c>
      <c r="G165" s="54">
        <v>26.2</v>
      </c>
      <c r="H165" s="54">
        <v>110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</row>
    <row r="166" ht="26.25" customHeight="1" spans="1:16">
      <c r="A166" s="51" t="s">
        <v>70</v>
      </c>
      <c r="B166" s="52" t="s">
        <v>61</v>
      </c>
      <c r="C166" s="41" t="s">
        <v>71</v>
      </c>
      <c r="D166" s="53" t="s">
        <v>72</v>
      </c>
      <c r="E166" s="54">
        <v>3.95</v>
      </c>
      <c r="F166" s="54">
        <v>0.5</v>
      </c>
      <c r="G166" s="54">
        <v>24.15</v>
      </c>
      <c r="H166" s="54">
        <v>117.5</v>
      </c>
      <c r="I166" s="53">
        <v>0.08</v>
      </c>
      <c r="J166" s="53">
        <v>0</v>
      </c>
      <c r="K166" s="53">
        <v>1</v>
      </c>
      <c r="L166" s="53">
        <v>11.5</v>
      </c>
      <c r="M166" s="53">
        <v>0</v>
      </c>
      <c r="N166" s="53">
        <v>16.5</v>
      </c>
      <c r="O166" s="53">
        <v>0.65</v>
      </c>
      <c r="P166" s="53">
        <v>43.5</v>
      </c>
    </row>
    <row r="167" ht="26.25" customHeight="1" spans="1:16">
      <c r="A167" s="51" t="s">
        <v>73</v>
      </c>
      <c r="B167" s="52" t="s">
        <v>61</v>
      </c>
      <c r="C167" s="41" t="s">
        <v>74</v>
      </c>
      <c r="D167" s="53" t="s">
        <v>63</v>
      </c>
      <c r="E167" s="54">
        <v>1.98</v>
      </c>
      <c r="F167" s="54">
        <v>0.36</v>
      </c>
      <c r="G167" s="54">
        <v>10.02</v>
      </c>
      <c r="H167" s="54">
        <v>52.2</v>
      </c>
      <c r="I167" s="53">
        <v>0.054</v>
      </c>
      <c r="J167" s="53">
        <v>0</v>
      </c>
      <c r="K167" s="53">
        <v>1.17</v>
      </c>
      <c r="L167" s="53">
        <v>10.5</v>
      </c>
      <c r="M167" s="53">
        <v>0</v>
      </c>
      <c r="N167" s="53">
        <v>14.1</v>
      </c>
      <c r="O167" s="53">
        <v>0.42</v>
      </c>
      <c r="P167" s="53">
        <v>47.4</v>
      </c>
    </row>
    <row r="168" s="4" customFormat="1" ht="26.25" customHeight="1" spans="1:16">
      <c r="A168" s="56" t="s">
        <v>51</v>
      </c>
      <c r="B168" s="57"/>
      <c r="C168" s="57"/>
      <c r="D168" s="94" t="s">
        <v>478</v>
      </c>
      <c r="E168" s="95" t="s">
        <v>479</v>
      </c>
      <c r="F168" s="95" t="s">
        <v>480</v>
      </c>
      <c r="G168" s="95" t="s">
        <v>481</v>
      </c>
      <c r="H168" s="95" t="s">
        <v>482</v>
      </c>
      <c r="I168" s="94" t="s">
        <v>393</v>
      </c>
      <c r="J168" s="94" t="s">
        <v>483</v>
      </c>
      <c r="K168" s="94" t="s">
        <v>484</v>
      </c>
      <c r="L168" s="94" t="s">
        <v>485</v>
      </c>
      <c r="M168" s="94" t="s">
        <v>486</v>
      </c>
      <c r="N168" s="94" t="s">
        <v>487</v>
      </c>
      <c r="O168" s="94" t="s">
        <v>488</v>
      </c>
      <c r="P168" s="94" t="s">
        <v>489</v>
      </c>
    </row>
    <row r="169" s="4" customFormat="1" ht="26.25" customHeight="1" spans="1:16">
      <c r="A169" s="59" t="s">
        <v>88</v>
      </c>
      <c r="B169" s="60"/>
      <c r="C169" s="60"/>
      <c r="D169" s="96" t="s">
        <v>490</v>
      </c>
      <c r="E169" s="97" t="s">
        <v>491</v>
      </c>
      <c r="F169" s="97" t="s">
        <v>492</v>
      </c>
      <c r="G169" s="97" t="s">
        <v>493</v>
      </c>
      <c r="H169" s="97" t="s">
        <v>494</v>
      </c>
      <c r="I169" s="96" t="s">
        <v>495</v>
      </c>
      <c r="J169" s="96" t="s">
        <v>496</v>
      </c>
      <c r="K169" s="96" t="s">
        <v>497</v>
      </c>
      <c r="L169" s="96" t="s">
        <v>498</v>
      </c>
      <c r="M169" s="96" t="s">
        <v>499</v>
      </c>
      <c r="N169" s="96" t="s">
        <v>500</v>
      </c>
      <c r="O169" s="96" t="s">
        <v>501</v>
      </c>
      <c r="P169" s="96" t="s">
        <v>502</v>
      </c>
    </row>
    <row r="170" s="4" customFormat="1" ht="26.25" customHeight="1" spans="1:16">
      <c r="A170" s="37" t="s">
        <v>503</v>
      </c>
      <c r="B170" s="38"/>
      <c r="C170" s="38"/>
      <c r="D170" s="71">
        <f>D28+D43+D60+D74+D90+D107+D123+D139+D153+D169</f>
        <v>13550</v>
      </c>
      <c r="E170" s="71">
        <f t="shared" ref="E170:H170" si="3">E28+E43+E60+E74+E90+E107+E123+E139+E153+E169</f>
        <v>460.73</v>
      </c>
      <c r="F170" s="71">
        <f t="shared" si="3"/>
        <v>433.52</v>
      </c>
      <c r="G170" s="71">
        <f t="shared" si="3"/>
        <v>1841.88</v>
      </c>
      <c r="H170" s="71">
        <f t="shared" si="3"/>
        <v>13325.84</v>
      </c>
      <c r="I170" s="100" t="s">
        <v>504</v>
      </c>
      <c r="J170" s="100" t="s">
        <v>505</v>
      </c>
      <c r="K170" s="100" t="s">
        <v>506</v>
      </c>
      <c r="L170" s="100" t="s">
        <v>507</v>
      </c>
      <c r="M170" s="100" t="s">
        <v>508</v>
      </c>
      <c r="N170" s="100" t="s">
        <v>509</v>
      </c>
      <c r="O170" s="100" t="s">
        <v>510</v>
      </c>
      <c r="P170" s="100" t="s">
        <v>511</v>
      </c>
    </row>
    <row r="171" s="4" customFormat="1" ht="26.25" customHeight="1" spans="1:16">
      <c r="A171" s="56" t="s">
        <v>512</v>
      </c>
      <c r="B171" s="57"/>
      <c r="C171" s="57"/>
      <c r="D171" s="50">
        <f>D170/10</f>
        <v>1355</v>
      </c>
      <c r="E171" s="50">
        <f t="shared" ref="E171:H171" si="4">E170/10</f>
        <v>46.073</v>
      </c>
      <c r="F171" s="50">
        <f t="shared" si="4"/>
        <v>43.352</v>
      </c>
      <c r="G171" s="50">
        <f t="shared" si="4"/>
        <v>184.188</v>
      </c>
      <c r="H171" s="50">
        <f t="shared" si="4"/>
        <v>1332.584</v>
      </c>
      <c r="I171" s="94" t="s">
        <v>513</v>
      </c>
      <c r="J171" s="94" t="s">
        <v>514</v>
      </c>
      <c r="K171" s="94" t="s">
        <v>515</v>
      </c>
      <c r="L171" s="94" t="s">
        <v>516</v>
      </c>
      <c r="M171" s="94" t="s">
        <v>517</v>
      </c>
      <c r="N171" s="94" t="s">
        <v>518</v>
      </c>
      <c r="O171" s="94" t="s">
        <v>519</v>
      </c>
      <c r="P171" s="94" t="s">
        <v>520</v>
      </c>
    </row>
    <row r="172" s="5" customFormat="1" ht="26.25" customHeight="1" spans="1:16">
      <c r="A172" s="72"/>
      <c r="B172" s="73"/>
      <c r="C172" s="73"/>
      <c r="D172" s="74"/>
      <c r="E172" s="75"/>
      <c r="F172" s="75"/>
      <c r="G172" s="75"/>
      <c r="H172" s="75"/>
      <c r="I172" s="74"/>
      <c r="J172" s="74"/>
      <c r="K172" s="74"/>
      <c r="L172" s="74"/>
      <c r="M172" s="74"/>
      <c r="N172" s="74"/>
      <c r="O172" s="74"/>
      <c r="P172" s="74"/>
    </row>
    <row r="173" s="6" customFormat="1" ht="26.25" customHeight="1" spans="1:16">
      <c r="A173" s="76"/>
      <c r="B173" s="77" t="s">
        <v>521</v>
      </c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="6" customFormat="1" ht="26.25" customHeight="1" spans="1:16">
      <c r="A174" s="76"/>
      <c r="B174" s="78" t="s">
        <v>522</v>
      </c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="6" customFormat="1" ht="86.25" customHeight="1" spans="1:16">
      <c r="A175" s="76"/>
      <c r="B175" s="79" t="s">
        <v>523</v>
      </c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</row>
    <row r="176" s="6" customFormat="1" ht="30" customHeight="1" spans="1:16">
      <c r="A176" s="76"/>
      <c r="B176" s="78" t="s">
        <v>524</v>
      </c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="6" customFormat="1" ht="30" customHeight="1" spans="1:16">
      <c r="A177" s="76"/>
      <c r="B177" s="80" t="s">
        <v>525</v>
      </c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</row>
    <row r="178" s="6" customFormat="1" ht="30" customHeight="1" spans="1:16">
      <c r="A178" s="76"/>
      <c r="B178" s="80" t="s">
        <v>526</v>
      </c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</row>
    <row r="179" s="6" customFormat="1" ht="30" customHeight="1" spans="1:16">
      <c r="A179" s="76"/>
      <c r="B179" s="80" t="s">
        <v>527</v>
      </c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</row>
    <row r="180" s="6" customFormat="1" ht="30" customHeight="1" spans="1:16">
      <c r="A180" s="76"/>
      <c r="B180" s="81" t="s">
        <v>528</v>
      </c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="6" customFormat="1" ht="30" customHeight="1" spans="1:16">
      <c r="A181" s="76"/>
      <c r="B181" s="81" t="s">
        <v>529</v>
      </c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="6" customFormat="1" ht="30" customHeight="1" spans="1:16">
      <c r="A182" s="76"/>
      <c r="B182" s="81" t="s">
        <v>530</v>
      </c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="6" customFormat="1" ht="30" customHeight="1" spans="1:16">
      <c r="A183" s="76"/>
      <c r="B183" s="81" t="s">
        <v>531</v>
      </c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="6" customFormat="1" ht="30" customHeight="1" spans="1:16">
      <c r="A184" s="76"/>
      <c r="B184" s="81" t="s">
        <v>532</v>
      </c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="6" customFormat="1" ht="30" customHeight="1" spans="1:16">
      <c r="A185" s="76"/>
      <c r="B185" s="82" t="s">
        <v>533</v>
      </c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</row>
    <row r="186" s="6" customFormat="1" ht="30" customHeight="1" spans="1:16">
      <c r="A186" s="76"/>
      <c r="B186" s="81" t="s">
        <v>534</v>
      </c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="6" customFormat="1" ht="26.25" customHeight="1" spans="1:16">
      <c r="A187" s="76"/>
      <c r="B187" s="82" t="s">
        <v>535</v>
      </c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</row>
    <row r="188" s="6" customFormat="1" ht="41.25" customHeight="1" spans="1:16">
      <c r="A188" s="76"/>
      <c r="B188" s="82" t="s">
        <v>536</v>
      </c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</row>
    <row r="189" s="6" customFormat="1" ht="60" customHeight="1" spans="1:16">
      <c r="A189" s="76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="6" customFormat="1" ht="41.25" customHeight="1" spans="1:16">
      <c r="A190" s="76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="6" customFormat="1" ht="41.25" customHeight="1" spans="1:16">
      <c r="A191" s="76"/>
      <c r="B191" s="83" t="s">
        <v>537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="6" customFormat="1" ht="58.5" customHeight="1" spans="1:16">
      <c r="A192" s="76"/>
      <c r="B192" s="84" t="s">
        <v>538</v>
      </c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</row>
    <row r="193" s="6" customFormat="1" ht="41.25" customHeight="1" spans="1:16">
      <c r="A193" s="76"/>
      <c r="B193" s="85" t="s">
        <v>539</v>
      </c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</row>
    <row r="194" s="6" customFormat="1" ht="41.25" customHeight="1" spans="1:16">
      <c r="A194" s="76"/>
      <c r="B194" s="85" t="s">
        <v>540</v>
      </c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</row>
    <row r="195" s="6" customFormat="1" ht="60" customHeight="1" spans="1:16">
      <c r="A195" s="76"/>
      <c r="B195" s="86" t="s">
        <v>541</v>
      </c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</row>
    <row r="196" s="6" customFormat="1" ht="99.75" customHeight="1" spans="1:16">
      <c r="A196" s="76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="6" customFormat="1" ht="26.25" customHeight="1" spans="1:16">
      <c r="A197" s="76"/>
      <c r="B197" s="81" t="s">
        <v>542</v>
      </c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="6" customFormat="1" ht="26.25" customHeight="1" spans="1:16">
      <c r="A198" s="76"/>
      <c r="B198" s="87" t="s">
        <v>543</v>
      </c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</row>
    <row r="199" s="6" customFormat="1" ht="125.25" customHeight="1" spans="1:16">
      <c r="A199" s="76"/>
      <c r="B199" s="87" t="s">
        <v>544</v>
      </c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</row>
    <row r="200" s="6" customFormat="1" ht="26.25" customHeight="1" spans="1:16">
      <c r="A200" s="76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</row>
    <row r="201" spans="2:16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2:16">
      <c r="B202" s="81" t="s">
        <v>545</v>
      </c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2:16">
      <c r="B203" s="89"/>
      <c r="D203" s="90"/>
      <c r="E203" s="91"/>
      <c r="F203" s="91"/>
      <c r="G203" s="91"/>
      <c r="H203" s="91"/>
      <c r="I203" s="90"/>
      <c r="J203" s="90"/>
      <c r="K203" s="90"/>
      <c r="L203" s="90"/>
      <c r="M203" s="90"/>
      <c r="N203" s="90"/>
      <c r="O203" s="90"/>
      <c r="P203" s="90"/>
    </row>
  </sheetData>
  <mergeCells count="90">
    <mergeCell ref="B8:C8"/>
    <mergeCell ref="B9:C9"/>
    <mergeCell ref="E10:G10"/>
    <mergeCell ref="A12:P12"/>
    <mergeCell ref="A18:C18"/>
    <mergeCell ref="A19:C19"/>
    <mergeCell ref="A27:C27"/>
    <mergeCell ref="A28:B28"/>
    <mergeCell ref="A29:P29"/>
    <mergeCell ref="A35:C35"/>
    <mergeCell ref="A42:C42"/>
    <mergeCell ref="A43:B43"/>
    <mergeCell ref="A44:P44"/>
    <mergeCell ref="A50:C50"/>
    <mergeCell ref="A59:C59"/>
    <mergeCell ref="A60:B60"/>
    <mergeCell ref="A61:P61"/>
    <mergeCell ref="A65:C65"/>
    <mergeCell ref="A73:C73"/>
    <mergeCell ref="A74:B74"/>
    <mergeCell ref="A75:P75"/>
    <mergeCell ref="A81:C81"/>
    <mergeCell ref="A89:C89"/>
    <mergeCell ref="A90:B90"/>
    <mergeCell ref="A91:P91"/>
    <mergeCell ref="A97:C97"/>
    <mergeCell ref="A106:C106"/>
    <mergeCell ref="A107:B107"/>
    <mergeCell ref="A108:P108"/>
    <mergeCell ref="A114:C114"/>
    <mergeCell ref="A122:C122"/>
    <mergeCell ref="A123:B123"/>
    <mergeCell ref="A124:P124"/>
    <mergeCell ref="A131:C131"/>
    <mergeCell ref="A138:C138"/>
    <mergeCell ref="A139:B139"/>
    <mergeCell ref="A140:P140"/>
    <mergeCell ref="A144:C144"/>
    <mergeCell ref="A152:C152"/>
    <mergeCell ref="A153:B153"/>
    <mergeCell ref="A154:P154"/>
    <mergeCell ref="A161:C161"/>
    <mergeCell ref="A168:C168"/>
    <mergeCell ref="A169:C169"/>
    <mergeCell ref="A170:C170"/>
    <mergeCell ref="A171:C171"/>
    <mergeCell ref="A172:C172"/>
    <mergeCell ref="B173:P173"/>
    <mergeCell ref="B174:P174"/>
    <mergeCell ref="B175:P175"/>
    <mergeCell ref="B176:P176"/>
    <mergeCell ref="B177:P177"/>
    <mergeCell ref="B178:P178"/>
    <mergeCell ref="B179:P179"/>
    <mergeCell ref="B180:P180"/>
    <mergeCell ref="B181:P181"/>
    <mergeCell ref="B182:P182"/>
    <mergeCell ref="B183:P183"/>
    <mergeCell ref="B184:P184"/>
    <mergeCell ref="B185:P185"/>
    <mergeCell ref="B186:P186"/>
    <mergeCell ref="B187:P187"/>
    <mergeCell ref="B188:P188"/>
    <mergeCell ref="B189:P189"/>
    <mergeCell ref="B190:P190"/>
    <mergeCell ref="B191:P191"/>
    <mergeCell ref="B192:P192"/>
    <mergeCell ref="B193:P193"/>
    <mergeCell ref="B194:P194"/>
    <mergeCell ref="B195:P195"/>
    <mergeCell ref="B196:P196"/>
    <mergeCell ref="B197:P197"/>
    <mergeCell ref="B198:P198"/>
    <mergeCell ref="B199:P199"/>
    <mergeCell ref="B200:P200"/>
    <mergeCell ref="B201:P201"/>
    <mergeCell ref="B202:P202"/>
    <mergeCell ref="A10:A11"/>
    <mergeCell ref="B10:B11"/>
    <mergeCell ref="C10:C11"/>
    <mergeCell ref="D10:D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завтраки и обеды 12-18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