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41"/>
  </bookViews>
  <sheets>
    <sheet name="ГПД обед и полдни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<sst xmlns="http://schemas.openxmlformats.org/spreadsheetml/2006/main" count="414" uniqueCount="163">
  <si>
    <t xml:space="preserve">ПРИМЕРНОЕ МЕНЮ </t>
  </si>
  <si>
    <t xml:space="preserve">обедов и полдников ГПД учащихся в общеобразовательных заведениях </t>
  </si>
  <si>
    <t>Возрастная категория : 7-11 лет</t>
  </si>
  <si>
    <t>Категория:</t>
  </si>
  <si>
    <t>Школьники 7-11 лет.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</si>
  <si>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</si>
  <si>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</si>
  <si>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</si>
  <si>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</si>
  <si>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</si>
  <si>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</si>
  <si>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</si>
  <si>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C, мг.</t>
  </si>
  <si>
    <t>Fe, мг.</t>
  </si>
  <si>
    <t>Ca, мг.</t>
  </si>
  <si>
    <t>A, мг.</t>
  </si>
  <si>
    <t>Mg, мг.</t>
  </si>
  <si>
    <t>E, мг.</t>
  </si>
  <si>
    <t>P, мг.</t>
  </si>
  <si>
    <t>Б</t>
  </si>
  <si>
    <t>Ж</t>
  </si>
  <si>
    <t>У</t>
  </si>
  <si>
    <t>День 1(понедельник)</t>
  </si>
  <si>
    <t>71</t>
  </si>
  <si>
    <t>ОБЕД</t>
  </si>
  <si>
    <t>Овощи натуральные свежие (помидоры)</t>
  </si>
  <si>
    <t>102</t>
  </si>
  <si>
    <t>Суп картофельный с бобовыми</t>
  </si>
  <si>
    <t>250</t>
  </si>
  <si>
    <t>310</t>
  </si>
  <si>
    <t>Картофель отварной</t>
  </si>
  <si>
    <t>Рыба припущенная</t>
  </si>
  <si>
    <t>80</t>
  </si>
  <si>
    <t>377</t>
  </si>
  <si>
    <t>Чай с лимоном</t>
  </si>
  <si>
    <t>200</t>
  </si>
  <si>
    <t>701.5</t>
  </si>
  <si>
    <t>Хлеб пшеничный(50)</t>
  </si>
  <si>
    <t>50</t>
  </si>
  <si>
    <t>700.2(30)</t>
  </si>
  <si>
    <t>Хлеб ржаной(30)</t>
  </si>
  <si>
    <t>30</t>
  </si>
  <si>
    <t>ИТОГО ПО ПРИЕМУ ПИЩИ:</t>
  </si>
  <si>
    <t xml:space="preserve"> ПОЛДНИК</t>
  </si>
  <si>
    <t>Вареники ленивые отварные (с маслом)</t>
  </si>
  <si>
    <t>150</t>
  </si>
  <si>
    <t>Чай с сахаром</t>
  </si>
  <si>
    <t>ИТОГО ЗА ДЕНЬ:</t>
  </si>
  <si>
    <t>День 2 (вторник)</t>
  </si>
  <si>
    <t>Овощи натуральные свежие (огурцы)</t>
  </si>
  <si>
    <t>98</t>
  </si>
  <si>
    <t>Суп крестьянский с крупой (перловой, рисовой, овсяной, пшеничной)</t>
  </si>
  <si>
    <t>259</t>
  </si>
  <si>
    <t>Жаркое по-домашнему</t>
  </si>
  <si>
    <t>Кефир(простокваша)</t>
  </si>
  <si>
    <t>180</t>
  </si>
  <si>
    <t xml:space="preserve">Булочка домашняя </t>
  </si>
  <si>
    <t>75</t>
  </si>
  <si>
    <t>338</t>
  </si>
  <si>
    <t>Плоды или ягоды свежие</t>
  </si>
  <si>
    <t>120</t>
  </si>
  <si>
    <t>День 3 (среда)</t>
  </si>
  <si>
    <t>88</t>
  </si>
  <si>
    <t>Щи из свежей капусты с картофелем</t>
  </si>
  <si>
    <t>304</t>
  </si>
  <si>
    <t>Рис отварной</t>
  </si>
  <si>
    <t>229</t>
  </si>
  <si>
    <t>Рыба, тушенная в томате с овощами</t>
  </si>
  <si>
    <t>349</t>
  </si>
  <si>
    <t>Компот из смеси сухофруктов</t>
  </si>
  <si>
    <t>100</t>
  </si>
  <si>
    <t>Выпечка</t>
  </si>
  <si>
    <t xml:space="preserve">Плоды или ягоды свежие </t>
  </si>
  <si>
    <t>День 4 (четверг)</t>
  </si>
  <si>
    <t>63</t>
  </si>
  <si>
    <t>Борщ с капустой и картофелем</t>
  </si>
  <si>
    <t>171</t>
  </si>
  <si>
    <t>Каша рассыпчатая Артек (с маслом)</t>
  </si>
  <si>
    <t>Бефстроганов из говядины</t>
  </si>
  <si>
    <t>351</t>
  </si>
  <si>
    <t>Кисель из фруктов</t>
  </si>
  <si>
    <t>Оладьи с яблоками (с молоком сгущенным)</t>
  </si>
  <si>
    <t>170</t>
  </si>
  <si>
    <t>379</t>
  </si>
  <si>
    <t>Кофейный напиток с молоком</t>
  </si>
  <si>
    <t>День 5 (пятница)</t>
  </si>
  <si>
    <t>Суп картофельный с клецками</t>
  </si>
  <si>
    <t>203.1</t>
  </si>
  <si>
    <t>Макаронные изделия отварные с маслом</t>
  </si>
  <si>
    <t>Птица запеченая</t>
  </si>
  <si>
    <t>388</t>
  </si>
  <si>
    <t>Напиток из плодов шиповника</t>
  </si>
  <si>
    <t>Пудинг манный (с соусом)</t>
  </si>
  <si>
    <t>220</t>
  </si>
  <si>
    <t>Кисель молочный</t>
  </si>
  <si>
    <t>День 6 (понедельник)</t>
  </si>
  <si>
    <t>101</t>
  </si>
  <si>
    <t>Суп картофельный с крупой (рисовой)</t>
  </si>
  <si>
    <t>321</t>
  </si>
  <si>
    <t>Капуста тушеная</t>
  </si>
  <si>
    <t>294</t>
  </si>
  <si>
    <t>Котлеты рубленые из птицы или кролика (с маслом)</t>
  </si>
  <si>
    <t>342</t>
  </si>
  <si>
    <t xml:space="preserve">Компот из свежих плодов </t>
  </si>
  <si>
    <t>382</t>
  </si>
  <si>
    <t>Какао с молоком</t>
  </si>
  <si>
    <t>Булочка</t>
  </si>
  <si>
    <t>Яблоки печеные</t>
  </si>
  <si>
    <t>День 7 (вторник)</t>
  </si>
  <si>
    <t>96</t>
  </si>
  <si>
    <t>Рассольник ленинградский</t>
  </si>
  <si>
    <t>312</t>
  </si>
  <si>
    <t>Пюре картофельное</t>
  </si>
  <si>
    <t>235</t>
  </si>
  <si>
    <t>Шницель рыбный натуральный (с маслом)</t>
  </si>
  <si>
    <t>День 8 (среда)</t>
  </si>
  <si>
    <t>103</t>
  </si>
  <si>
    <t>Суп картофельный с макаронными изделиями</t>
  </si>
  <si>
    <t>289</t>
  </si>
  <si>
    <t>Рагу из птицы</t>
  </si>
  <si>
    <t>175</t>
  </si>
  <si>
    <t>389</t>
  </si>
  <si>
    <t>Соки овощные, фруктовые и ягодные</t>
  </si>
  <si>
    <t>УПЛОТНЕННЫЙ ПОЛДНИК</t>
  </si>
  <si>
    <t>Запеканка из творога (с соусом фруктовым)</t>
  </si>
  <si>
    <t>День 9 (четверг)</t>
  </si>
  <si>
    <t>Каша рассыпчатая гречневая с маслом</t>
  </si>
  <si>
    <t>255</t>
  </si>
  <si>
    <t>Печень по-строгановски</t>
  </si>
  <si>
    <t>Компот из свежих плодов (яблоки, айва или груша)</t>
  </si>
  <si>
    <t>Блины с молоком сгущеным</t>
  </si>
  <si>
    <t>День 10 (пятница)</t>
  </si>
  <si>
    <t>108</t>
  </si>
  <si>
    <t>265</t>
  </si>
  <si>
    <t>Плов из говядины</t>
  </si>
  <si>
    <t>Сок фруктовый</t>
  </si>
  <si>
    <t>ИТОГО ЗА ВЕСЬ ПЕРИОД:</t>
  </si>
  <si>
    <t>СРЕДНЕЕ ЗНАЧЕНИЕ ЗА ПЕРИОД:</t>
  </si>
  <si>
    <t>Дополнительно:</t>
  </si>
  <si>
    <t>1. При составлении меню допустимы отклонения от рекомендуемых норм питания ± 5 %.</t>
  </si>
  <si>
    <t>2. В случае замены говядины на другие виды мясного сырья (разрешенного для использования в питании детей  поступления новых видов пищевых продуктов, в том числе и импортных товаров, или в случае поступления нестандартного сырья, нормы отходов и потерь при технологической обработке этого сырья могут определяться  организацией самостоятельно путем контрольных проработок.</t>
  </si>
  <si>
    <t>3. Допустимы отклонения от химического состава рекомендуемых наборов продуктов ± 10 %.</t>
  </si>
  <si>
    <t xml:space="preserve">      4. В зимний период овощи натуральные заменяются на  овощи соленые, икру кабачковую, баклажанную;</t>
  </si>
  <si>
    <t xml:space="preserve">      5.Реализация винегрета вместо салата только с 15.10 по 15.04;</t>
  </si>
  <si>
    <t xml:space="preserve">      6.Дополнительные блюда для замены:</t>
  </si>
  <si>
    <t>- котлеты, биточки, тефтели , гуляш из говядины, свинины (не жирной), всех видов птицы;</t>
  </si>
  <si>
    <t>-птица отварная, тушеная в соусе, язык говяжий отварной, сердце отварное в соусе;</t>
  </si>
  <si>
    <t>-голубцы, перец фаршированный мясом и рисом;</t>
  </si>
  <si>
    <t>-оладьи из печени, печень тушеная в соусе (говяжья, куриная);</t>
  </si>
  <si>
    <t>-супы молочные из всех видов круп, макаронных изделий;</t>
  </si>
  <si>
    <t>-запеканки творожные крупяные, оладьи, блинчики;</t>
  </si>
  <si>
    <t>-супы заправочные, борщи, щи, рассольники.</t>
  </si>
  <si>
    <t>- какао, кофейные напитки, соки, кисели,чай с лимоном;</t>
  </si>
  <si>
    <t>- плоды свежие ( яблоки, груши, банан, киви, мандарин, апельсин)</t>
  </si>
  <si>
    <t xml:space="preserve">      При составлении меню была использована литература:</t>
  </si>
  <si>
    <t>1.    Сборник технических нормативов – Сборник рецептур на продукцию для обучающихся во всех образовательных учреждениях. /Под ред. М.П. Могильного,  В.А. Тутельяна–  – 2015г. – 544с.</t>
  </si>
  <si>
    <t>2.Сборник рецептур блюд и кулинарных изделий (Для предприятий ОП) / А.И. Здобнов, В.А. Цыганенко / – М.: «Лада». – 2006 г.</t>
  </si>
  <si>
    <t>3.Скурихин И.М., Тутельян В.А. Таблицы химического состава и калорийности российских продуктов питания: Справочник. – М.: ДеЛипринт. – 2008 г. – 276 с.</t>
  </si>
  <si>
    <t xml:space="preserve">           -СанПиН 2.3/2.4.3590-20  «Санитарно-эпидемиологические требования к организации питания  обучающихся в общеобразовательных учреждениях, учреждениях начального и среднего профессионального образования»</t>
  </si>
  <si>
    <t xml:space="preserve">     Примечание:</t>
  </si>
  <si>
    <t>1. согласно п. 9.3 СанПиН 2.3/2.4.3590-20  блюда приготавливаются с использованием йодированной соли.</t>
  </si>
  <si>
    <r>
      <rPr>
        <sz val="24"/>
        <rFont val="Bernard MT Condensed"/>
        <charset val="134"/>
      </rPr>
      <t xml:space="preserve">2. согласно п.п. 9.3 и 9.4 СанПиН 2.3/2.4.3590-20  в целях профилактики недостаточности витамина С в школах проводится искусственная С-витаминизация готовых третьих блюд аскорбиновой кислотой. Препарат вводят в компоты, кисели и т.п. после их охлаждения до 15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 xml:space="preserve">С (для компота) и 35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>С (для киселя) непосредственно перед реализацией. Витаминизированные блюда не подогревают.</t>
    </r>
  </si>
  <si>
    <t xml:space="preserve">                                                                         Зав. производством                                                                Костина Т.Н.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</si>
</sst>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</numFmts>
  <fonts count="37">
    <font>
      <sz val="11"/>
      <color theme="1"/>
      <name val="Calibri"/>
      <charset val="134"/>
      <scheme val="minor"/>
    </font>
    <font>
      <sz val="10"/>
      <name val="Bernard MT Condensed"/>
      <charset val="134"/>
    </font>
    <font>
      <b/>
      <sz val="10"/>
      <name val="Bernard MT Condensed"/>
      <charset val="134"/>
    </font>
    <font>
      <b/>
      <sz val="24"/>
      <name val="Bernard MT Condensed"/>
      <charset val="134"/>
    </font>
    <font>
      <sz val="24"/>
      <name val="Bernard MT Condensed"/>
      <charset val="134"/>
    </font>
    <font>
      <sz val="24"/>
      <name val="Times New Roman"/>
      <charset val="204"/>
    </font>
    <font>
      <sz val="12"/>
      <name val="Times New Roman"/>
      <charset val="204"/>
    </font>
    <font>
      <sz val="18"/>
      <name val="Bernard MT Condensed"/>
      <charset val="134"/>
    </font>
    <font>
      <b/>
      <u/>
      <sz val="26"/>
      <name val="Bernard MT Condensed"/>
      <charset val="134"/>
    </font>
    <font>
      <sz val="26"/>
      <name val="Bernard MT Condensed"/>
      <charset val="134"/>
    </font>
    <font>
      <b/>
      <sz val="26"/>
      <name val="Bernard MT Condensed"/>
      <charset val="134"/>
    </font>
    <font>
      <sz val="22"/>
      <name val="Bernard MT Condensed"/>
      <charset val="134"/>
    </font>
    <font>
      <sz val="12"/>
      <name val="Bernard MT Condensed"/>
      <charset val="134"/>
    </font>
    <font>
      <b/>
      <sz val="18"/>
      <name val="Bernard MT Condensed"/>
      <charset val="134"/>
    </font>
    <font>
      <b/>
      <sz val="24"/>
      <name val="Times New Roman"/>
      <charset val="204"/>
    </font>
    <font>
      <sz val="24"/>
      <color rgb="FF000000"/>
      <name val="Bernard MT Condensed"/>
      <charset val="134"/>
    </font>
    <font>
      <i/>
      <sz val="24"/>
      <name val="Bernard MT Condense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24"/>
      <name val="Bernard MT Condense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2" xfId="0" applyFont="1" applyBorder="1"/>
    <xf numFmtId="0" fontId="7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80" fontId="7" fillId="0" borderId="6" xfId="0" applyNumberFormat="1" applyFont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0" borderId="4" xfId="0" applyFont="1" applyBorder="1"/>
    <xf numFmtId="0" fontId="13" fillId="0" borderId="4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5"/>
  <sheetViews>
    <sheetView tabSelected="1" zoomScale="60" zoomScaleNormal="60" workbookViewId="0">
      <selection activeCell="A2" sqref="A2:P51"/>
    </sheetView>
  </sheetViews>
  <sheetFormatPr defaultColWidth="9" defaultRowHeight="29.4"/>
  <cols>
    <col min="1" max="1" width="17.5740740740741" style="9" customWidth="1"/>
    <col min="2" max="2" width="27.5740740740741" style="10" customWidth="1"/>
    <col min="3" max="3" width="132.138888888889" style="6" customWidth="1"/>
    <col min="4" max="4" width="32" style="11" customWidth="1"/>
    <col min="5" max="7" width="32" style="12" customWidth="1"/>
    <col min="8" max="8" width="31" style="12" customWidth="1"/>
    <col min="9" max="16" width="0.138888888888889" style="11" hidden="1" customWidth="1"/>
    <col min="17" max="16384" width="9.13888888888889" style="13"/>
  </cols>
  <sheetData>
    <row r="1" ht="29.25" customHeight="1" spans="2:16">
      <c r="B1" s="14"/>
      <c r="D1" s="9"/>
      <c r="E1" s="15"/>
      <c r="F1" s="15"/>
      <c r="G1" s="15"/>
      <c r="H1" s="15"/>
      <c r="I1" s="9"/>
      <c r="J1" s="9"/>
      <c r="K1" s="9"/>
      <c r="L1" s="9"/>
      <c r="M1" s="9"/>
      <c r="N1" s="9"/>
      <c r="O1" s="9"/>
      <c r="P1" s="9"/>
    </row>
    <row r="2" ht="29.25" customHeight="1" spans="2:16">
      <c r="B2" s="14"/>
      <c r="D2" s="16" t="s">
        <v>0</v>
      </c>
      <c r="E2" s="17"/>
      <c r="G2" s="17"/>
      <c r="H2" s="15"/>
      <c r="I2" s="9"/>
      <c r="J2" s="9"/>
      <c r="K2" s="9"/>
      <c r="L2" s="9"/>
      <c r="M2" s="9"/>
      <c r="N2" s="9"/>
      <c r="O2" s="9"/>
      <c r="P2" s="9"/>
    </row>
    <row r="3" ht="29.25" customHeight="1" spans="2:16">
      <c r="B3" s="14"/>
      <c r="C3" s="18"/>
      <c r="D3" s="19" t="s">
        <v>1</v>
      </c>
      <c r="E3" s="17"/>
      <c r="G3" s="17"/>
      <c r="H3" s="17"/>
      <c r="I3" s="9"/>
      <c r="J3" s="9"/>
      <c r="K3" s="9"/>
      <c r="L3" s="9"/>
      <c r="M3" s="9"/>
      <c r="N3" s="9"/>
      <c r="O3" s="9"/>
      <c r="P3" s="9"/>
    </row>
    <row r="4" ht="29.25" customHeight="1" spans="2:16">
      <c r="B4" s="14"/>
      <c r="C4" s="18"/>
      <c r="D4" s="20"/>
      <c r="E4" s="17"/>
      <c r="F4" s="19"/>
      <c r="G4" s="17"/>
      <c r="H4" s="17"/>
      <c r="I4" s="9"/>
      <c r="J4" s="9"/>
      <c r="K4" s="9"/>
      <c r="L4" s="9"/>
      <c r="M4" s="9"/>
      <c r="N4" s="9"/>
      <c r="O4" s="9"/>
      <c r="P4" s="9"/>
    </row>
    <row r="5" ht="29.25" customHeight="1" spans="2:16">
      <c r="B5" s="14"/>
      <c r="D5" s="9"/>
      <c r="E5" s="15"/>
      <c r="F5" s="21"/>
      <c r="G5" s="15"/>
      <c r="H5" s="15"/>
      <c r="I5" s="9"/>
      <c r="J5" s="9"/>
      <c r="K5" s="9"/>
      <c r="L5" s="9"/>
      <c r="M5" s="9"/>
      <c r="N5" s="9"/>
      <c r="O5" s="9"/>
      <c r="P5" s="9"/>
    </row>
    <row r="6" ht="29.25" customHeight="1" spans="2:16">
      <c r="B6" s="14"/>
      <c r="D6" s="22" t="s">
        <v>2</v>
      </c>
      <c r="E6" s="23"/>
      <c r="G6" s="23"/>
      <c r="H6" s="23"/>
      <c r="I6" s="9"/>
      <c r="J6" s="9"/>
      <c r="K6" s="9"/>
      <c r="L6" s="9"/>
      <c r="M6" s="9"/>
      <c r="N6" s="9"/>
      <c r="O6" s="9"/>
      <c r="P6" s="9"/>
    </row>
    <row r="7" s="1" customFormat="1" ht="29.25" customHeight="1" spans="1:16">
      <c r="A7" s="24"/>
      <c r="B7" s="25"/>
      <c r="C7" s="25"/>
      <c r="D7" s="26"/>
      <c r="E7" s="27"/>
      <c r="F7" s="27"/>
      <c r="G7" s="27"/>
      <c r="H7" s="27"/>
      <c r="I7" s="26"/>
      <c r="J7" s="26"/>
      <c r="K7" s="26"/>
      <c r="L7" s="26"/>
      <c r="M7" s="26"/>
      <c r="N7" s="26"/>
      <c r="O7" s="26"/>
      <c r="P7" s="26"/>
    </row>
    <row r="8" s="1" customFormat="1" ht="29.25" customHeight="1" spans="1:16">
      <c r="A8" s="24" t="s">
        <v>3</v>
      </c>
      <c r="B8" s="28" t="s">
        <v>4</v>
      </c>
      <c r="C8" s="28"/>
      <c r="D8" s="29"/>
      <c r="E8" s="30"/>
      <c r="F8" s="30"/>
      <c r="G8" s="30"/>
      <c r="H8" s="30"/>
      <c r="I8" s="29"/>
      <c r="J8" s="29"/>
      <c r="K8" s="29"/>
      <c r="L8" s="29"/>
      <c r="M8" s="29"/>
      <c r="N8" s="29"/>
      <c r="O8" s="29"/>
      <c r="P8" s="29"/>
    </row>
    <row r="9" s="2" customFormat="1" ht="29.25" customHeight="1" spans="1:16">
      <c r="A9" s="31" t="s">
        <v>5</v>
      </c>
      <c r="B9" s="32" t="s">
        <v>6</v>
      </c>
      <c r="C9" s="33" t="s">
        <v>7</v>
      </c>
      <c r="D9" s="32" t="s">
        <v>8</v>
      </c>
      <c r="E9" s="34" t="s">
        <v>9</v>
      </c>
      <c r="F9" s="34"/>
      <c r="G9" s="34"/>
      <c r="H9" s="34" t="s">
        <v>10</v>
      </c>
      <c r="I9" s="32" t="s">
        <v>11</v>
      </c>
      <c r="J9" s="32" t="s">
        <v>12</v>
      </c>
      <c r="K9" s="32" t="s">
        <v>13</v>
      </c>
      <c r="L9" s="32" t="s">
        <v>14</v>
      </c>
      <c r="M9" s="32" t="s">
        <v>15</v>
      </c>
      <c r="N9" s="32" t="s">
        <v>16</v>
      </c>
      <c r="O9" s="32" t="s">
        <v>17</v>
      </c>
      <c r="P9" s="32" t="s">
        <v>18</v>
      </c>
    </row>
    <row r="10" s="3" customFormat="1" ht="29.25" customHeight="1" spans="1:16">
      <c r="A10" s="35"/>
      <c r="B10" s="36"/>
      <c r="C10" s="37"/>
      <c r="D10" s="36"/>
      <c r="E10" s="38" t="s">
        <v>19</v>
      </c>
      <c r="F10" s="38" t="s">
        <v>20</v>
      </c>
      <c r="G10" s="38" t="s">
        <v>21</v>
      </c>
      <c r="H10" s="38"/>
      <c r="I10" s="36"/>
      <c r="J10" s="36"/>
      <c r="K10" s="36"/>
      <c r="L10" s="36"/>
      <c r="M10" s="36"/>
      <c r="N10" s="36"/>
      <c r="O10" s="36"/>
      <c r="P10" s="36"/>
    </row>
    <row r="11" s="4" customFormat="1" ht="29.25" customHeight="1" spans="1:16">
      <c r="A11" s="39" t="s">
        <v>22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ht="29.25" customHeight="1" spans="1:16">
      <c r="A12" s="41" t="s">
        <v>23</v>
      </c>
      <c r="B12" s="42" t="s">
        <v>24</v>
      </c>
      <c r="C12" s="43" t="s">
        <v>25</v>
      </c>
      <c r="D12" s="44">
        <v>60</v>
      </c>
      <c r="E12" s="45">
        <f>D12*0.33/30</f>
        <v>0.66</v>
      </c>
      <c r="F12" s="45">
        <f>D12*0.06/30</f>
        <v>0.12</v>
      </c>
      <c r="G12" s="45">
        <f>D12*1.14/30</f>
        <v>2.28</v>
      </c>
      <c r="H12" s="45">
        <f>D12*6.6/30</f>
        <v>13.2</v>
      </c>
      <c r="I12" s="44">
        <v>0.018</v>
      </c>
      <c r="J12" s="44">
        <v>5.25</v>
      </c>
      <c r="K12" s="44">
        <v>0.27</v>
      </c>
      <c r="L12" s="44">
        <v>4.2</v>
      </c>
      <c r="M12" s="44">
        <v>0</v>
      </c>
      <c r="N12" s="44">
        <v>6</v>
      </c>
      <c r="O12" s="44">
        <v>0.21</v>
      </c>
      <c r="P12" s="44">
        <v>7.8</v>
      </c>
    </row>
    <row r="13" ht="29.25" customHeight="1" spans="1:16">
      <c r="A13" s="41" t="s">
        <v>26</v>
      </c>
      <c r="B13" s="42" t="s">
        <v>24</v>
      </c>
      <c r="C13" s="43" t="s">
        <v>27</v>
      </c>
      <c r="D13" s="44" t="s">
        <v>28</v>
      </c>
      <c r="E13" s="45">
        <v>5.5</v>
      </c>
      <c r="F13" s="45">
        <v>5.27</v>
      </c>
      <c r="G13" s="45">
        <v>16.53</v>
      </c>
      <c r="H13" s="45">
        <v>148.25</v>
      </c>
      <c r="I13" s="44">
        <v>0.225</v>
      </c>
      <c r="J13" s="44">
        <v>5.825</v>
      </c>
      <c r="K13" s="44">
        <v>2.05</v>
      </c>
      <c r="L13" s="44">
        <v>42.675</v>
      </c>
      <c r="M13" s="44">
        <v>0</v>
      </c>
      <c r="N13" s="44">
        <v>35.575</v>
      </c>
      <c r="O13" s="44">
        <v>2.425</v>
      </c>
      <c r="P13" s="44">
        <v>88.1</v>
      </c>
    </row>
    <row r="14" ht="29.25" customHeight="1" spans="1:16">
      <c r="A14" s="41" t="s">
        <v>29</v>
      </c>
      <c r="B14" s="42" t="s">
        <v>24</v>
      </c>
      <c r="C14" s="43" t="s">
        <v>30</v>
      </c>
      <c r="D14" s="44">
        <v>150</v>
      </c>
      <c r="E14" s="45">
        <v>2.29</v>
      </c>
      <c r="F14" s="45">
        <v>3.46</v>
      </c>
      <c r="G14" s="45">
        <v>18.41</v>
      </c>
      <c r="H14" s="45">
        <v>113.88</v>
      </c>
      <c r="I14" s="44">
        <v>0.12</v>
      </c>
      <c r="J14" s="44">
        <v>16.8</v>
      </c>
      <c r="K14" s="44">
        <v>0.924</v>
      </c>
      <c r="L14" s="44">
        <v>11.712</v>
      </c>
      <c r="M14" s="44">
        <v>0</v>
      </c>
      <c r="N14" s="44">
        <v>23.46</v>
      </c>
      <c r="O14" s="44">
        <v>0.168</v>
      </c>
      <c r="P14" s="44">
        <v>63.78</v>
      </c>
    </row>
    <row r="15" ht="29.25" customHeight="1" spans="1:16">
      <c r="A15" s="41">
        <v>227</v>
      </c>
      <c r="B15" s="42" t="s">
        <v>24</v>
      </c>
      <c r="C15" s="43" t="s">
        <v>31</v>
      </c>
      <c r="D15" s="44" t="s">
        <v>32</v>
      </c>
      <c r="E15" s="45">
        <v>11.9</v>
      </c>
      <c r="F15" s="45">
        <v>7.26</v>
      </c>
      <c r="G15" s="45">
        <v>8.46</v>
      </c>
      <c r="H15" s="45">
        <v>146.46</v>
      </c>
      <c r="I15" s="44">
        <v>0.072</v>
      </c>
      <c r="J15" s="44">
        <v>2.4</v>
      </c>
      <c r="K15" s="44">
        <v>0.824</v>
      </c>
      <c r="L15" s="44">
        <v>38.144</v>
      </c>
      <c r="M15" s="44">
        <v>0.008</v>
      </c>
      <c r="N15" s="44">
        <v>22.904</v>
      </c>
      <c r="O15" s="44">
        <v>4.048</v>
      </c>
      <c r="P15" s="44">
        <v>124.176</v>
      </c>
    </row>
    <row r="16" ht="29.25" customHeight="1" spans="1:16">
      <c r="A16" s="41" t="s">
        <v>33</v>
      </c>
      <c r="B16" s="42" t="s">
        <v>24</v>
      </c>
      <c r="C16" s="43" t="s">
        <v>34</v>
      </c>
      <c r="D16" s="44" t="s">
        <v>35</v>
      </c>
      <c r="E16" s="45">
        <v>0.12</v>
      </c>
      <c r="F16" s="45">
        <v>0.02</v>
      </c>
      <c r="G16" s="45">
        <v>13.7</v>
      </c>
      <c r="H16" s="45">
        <v>55.86</v>
      </c>
      <c r="I16" s="44">
        <v>0</v>
      </c>
      <c r="J16" s="44">
        <v>2.54</v>
      </c>
      <c r="K16" s="44">
        <v>0.32</v>
      </c>
      <c r="L16" s="44">
        <v>12.8</v>
      </c>
      <c r="M16" s="44">
        <v>0</v>
      </c>
      <c r="N16" s="44">
        <v>2.16</v>
      </c>
      <c r="O16" s="44">
        <v>0</v>
      </c>
      <c r="P16" s="44">
        <v>3.96</v>
      </c>
    </row>
    <row r="17" ht="29.25" customHeight="1" spans="1:16">
      <c r="A17" s="41" t="s">
        <v>36</v>
      </c>
      <c r="B17" s="42" t="s">
        <v>24</v>
      </c>
      <c r="C17" s="43" t="s">
        <v>37</v>
      </c>
      <c r="D17" s="44" t="s">
        <v>38</v>
      </c>
      <c r="E17" s="45">
        <v>3.95</v>
      </c>
      <c r="F17" s="45">
        <v>0.5</v>
      </c>
      <c r="G17" s="45">
        <v>24.15</v>
      </c>
      <c r="H17" s="45">
        <v>117.5</v>
      </c>
      <c r="I17" s="44">
        <v>0.08</v>
      </c>
      <c r="J17" s="44">
        <v>0</v>
      </c>
      <c r="K17" s="44">
        <v>1</v>
      </c>
      <c r="L17" s="44">
        <v>11.5</v>
      </c>
      <c r="M17" s="44">
        <v>0</v>
      </c>
      <c r="N17" s="44">
        <v>16.5</v>
      </c>
      <c r="O17" s="44">
        <v>0.65</v>
      </c>
      <c r="P17" s="44">
        <v>43.5</v>
      </c>
    </row>
    <row r="18" ht="29.25" customHeight="1" spans="1:16">
      <c r="A18" s="41" t="s">
        <v>39</v>
      </c>
      <c r="B18" s="42" t="s">
        <v>24</v>
      </c>
      <c r="C18" s="43" t="s">
        <v>40</v>
      </c>
      <c r="D18" s="44" t="s">
        <v>41</v>
      </c>
      <c r="E18" s="45">
        <v>1.98</v>
      </c>
      <c r="F18" s="45">
        <v>0.36</v>
      </c>
      <c r="G18" s="45">
        <v>10.02</v>
      </c>
      <c r="H18" s="45">
        <v>52.2</v>
      </c>
      <c r="I18" s="44">
        <v>0.054</v>
      </c>
      <c r="J18" s="44">
        <v>0</v>
      </c>
      <c r="K18" s="44">
        <v>1.17</v>
      </c>
      <c r="L18" s="44">
        <v>10.5</v>
      </c>
      <c r="M18" s="44">
        <v>0</v>
      </c>
      <c r="N18" s="44">
        <v>14.1</v>
      </c>
      <c r="O18" s="44">
        <v>0.42</v>
      </c>
      <c r="P18" s="44">
        <v>47.4</v>
      </c>
    </row>
    <row r="19" s="4" customFormat="1" ht="29.25" customHeight="1" spans="1:16">
      <c r="A19" s="46" t="s">
        <v>42</v>
      </c>
      <c r="B19" s="47"/>
      <c r="C19" s="47"/>
      <c r="D19" s="48">
        <f>D12+D13+D14+D15+D16+D17+D18</f>
        <v>820</v>
      </c>
      <c r="E19" s="48">
        <f>E12+E13+E14+E15+E16+E17+E18</f>
        <v>26.4</v>
      </c>
      <c r="F19" s="48">
        <f t="shared" ref="F19:P19" si="0">F12+F13+F14+F15+F16+F17+F18</f>
        <v>16.99</v>
      </c>
      <c r="G19" s="48">
        <f t="shared" si="0"/>
        <v>93.55</v>
      </c>
      <c r="H19" s="48">
        <f t="shared" si="0"/>
        <v>647.35</v>
      </c>
      <c r="I19" s="48">
        <f t="shared" si="0"/>
        <v>0.569</v>
      </c>
      <c r="J19" s="48">
        <f t="shared" si="0"/>
        <v>32.815</v>
      </c>
      <c r="K19" s="48">
        <f t="shared" si="0"/>
        <v>6.558</v>
      </c>
      <c r="L19" s="48">
        <f t="shared" si="0"/>
        <v>131.531</v>
      </c>
      <c r="M19" s="48">
        <f t="shared" si="0"/>
        <v>0.008</v>
      </c>
      <c r="N19" s="48">
        <f t="shared" si="0"/>
        <v>120.699</v>
      </c>
      <c r="O19" s="48">
        <f t="shared" si="0"/>
        <v>7.921</v>
      </c>
      <c r="P19" s="48">
        <f t="shared" si="0"/>
        <v>378.716</v>
      </c>
    </row>
    <row r="20" s="5" customFormat="1" ht="29.25" customHeight="1" spans="1:16">
      <c r="A20" s="49">
        <v>218</v>
      </c>
      <c r="B20" s="42" t="s">
        <v>43</v>
      </c>
      <c r="C20" s="43" t="s">
        <v>44</v>
      </c>
      <c r="D20" s="44" t="s">
        <v>45</v>
      </c>
      <c r="E20" s="50">
        <v>21.18</v>
      </c>
      <c r="F20" s="50">
        <v>15.38</v>
      </c>
      <c r="G20" s="50">
        <v>22.09</v>
      </c>
      <c r="H20" s="50">
        <v>307.95</v>
      </c>
      <c r="I20" s="44">
        <v>0.045</v>
      </c>
      <c r="J20" s="44">
        <v>0.555</v>
      </c>
      <c r="K20" s="44">
        <v>0.495</v>
      </c>
      <c r="L20" s="44">
        <v>186.075</v>
      </c>
      <c r="M20" s="44">
        <v>0.09</v>
      </c>
      <c r="N20" s="44">
        <v>25.665</v>
      </c>
      <c r="O20" s="44">
        <v>0</v>
      </c>
      <c r="P20" s="56">
        <v>245.1</v>
      </c>
    </row>
    <row r="21" s="6" customFormat="1" ht="29.25" customHeight="1" spans="1:16">
      <c r="A21" s="41">
        <v>376</v>
      </c>
      <c r="B21" s="42" t="s">
        <v>43</v>
      </c>
      <c r="C21" s="43" t="s">
        <v>46</v>
      </c>
      <c r="D21" s="44" t="s">
        <v>35</v>
      </c>
      <c r="E21" s="45">
        <v>0.06</v>
      </c>
      <c r="F21" s="45">
        <v>0.02</v>
      </c>
      <c r="G21" s="45">
        <v>13.96</v>
      </c>
      <c r="H21" s="45">
        <v>55.82</v>
      </c>
      <c r="I21" s="44">
        <v>0</v>
      </c>
      <c r="J21" s="44">
        <v>0.02</v>
      </c>
      <c r="K21" s="44">
        <v>0.26</v>
      </c>
      <c r="L21" s="44">
        <v>10.32</v>
      </c>
      <c r="M21" s="44">
        <v>0</v>
      </c>
      <c r="N21" s="44">
        <v>1.3</v>
      </c>
      <c r="O21" s="44">
        <v>0</v>
      </c>
      <c r="P21" s="44">
        <v>2.6</v>
      </c>
    </row>
    <row r="22" s="4" customFormat="1" ht="29.25" customHeight="1" spans="1:16">
      <c r="A22" s="46" t="s">
        <v>42</v>
      </c>
      <c r="B22" s="47"/>
      <c r="C22" s="47"/>
      <c r="D22" s="48">
        <f>D20+D21</f>
        <v>350</v>
      </c>
      <c r="E22" s="48">
        <f t="shared" ref="E22:H22" si="1">E20+E21</f>
        <v>21.24</v>
      </c>
      <c r="F22" s="48">
        <f t="shared" si="1"/>
        <v>15.4</v>
      </c>
      <c r="G22" s="48">
        <f t="shared" si="1"/>
        <v>36.05</v>
      </c>
      <c r="H22" s="48">
        <f t="shared" si="1"/>
        <v>363.77</v>
      </c>
      <c r="I22" s="48" t="e">
        <f>I20+I21+#REF!</f>
        <v>#REF!</v>
      </c>
      <c r="J22" s="48" t="e">
        <f>J20+J21+#REF!</f>
        <v>#REF!</v>
      </c>
      <c r="K22" s="48" t="e">
        <f>K20+K21+#REF!</f>
        <v>#REF!</v>
      </c>
      <c r="L22" s="48" t="e">
        <f>L20+L21+#REF!</f>
        <v>#REF!</v>
      </c>
      <c r="M22" s="48" t="e">
        <f>M20+M21+#REF!</f>
        <v>#REF!</v>
      </c>
      <c r="N22" s="48" t="e">
        <f>N20+N21+#REF!</f>
        <v>#REF!</v>
      </c>
      <c r="O22" s="48" t="e">
        <f>O20+O21+#REF!</f>
        <v>#REF!</v>
      </c>
      <c r="P22" s="48" t="e">
        <f>P20+P21+#REF!</f>
        <v>#REF!</v>
      </c>
    </row>
    <row r="23" s="4" customFormat="1" ht="29.25" customHeight="1" spans="1:16">
      <c r="A23" s="51" t="s">
        <v>47</v>
      </c>
      <c r="B23" s="52"/>
      <c r="C23" s="53"/>
      <c r="D23" s="54">
        <f t="shared" ref="D23:P23" si="2">D19+D22</f>
        <v>1170</v>
      </c>
      <c r="E23" s="54">
        <f t="shared" si="2"/>
        <v>47.64</v>
      </c>
      <c r="F23" s="54">
        <f t="shared" si="2"/>
        <v>32.39</v>
      </c>
      <c r="G23" s="54">
        <f t="shared" si="2"/>
        <v>129.6</v>
      </c>
      <c r="H23" s="54">
        <f t="shared" si="2"/>
        <v>1011.12</v>
      </c>
      <c r="I23" s="54" t="e">
        <f t="shared" si="2"/>
        <v>#REF!</v>
      </c>
      <c r="J23" s="54" t="e">
        <f t="shared" si="2"/>
        <v>#REF!</v>
      </c>
      <c r="K23" s="54" t="e">
        <f t="shared" si="2"/>
        <v>#REF!</v>
      </c>
      <c r="L23" s="54" t="e">
        <f t="shared" si="2"/>
        <v>#REF!</v>
      </c>
      <c r="M23" s="54" t="e">
        <f t="shared" si="2"/>
        <v>#REF!</v>
      </c>
      <c r="N23" s="54" t="e">
        <f t="shared" si="2"/>
        <v>#REF!</v>
      </c>
      <c r="O23" s="54" t="e">
        <f t="shared" si="2"/>
        <v>#REF!</v>
      </c>
      <c r="P23" s="54" t="e">
        <f t="shared" si="2"/>
        <v>#REF!</v>
      </c>
    </row>
    <row r="24" s="4" customFormat="1" ht="29.25" customHeight="1" spans="1:16">
      <c r="A24" s="39" t="s">
        <v>48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ht="29.25" customHeight="1" spans="1:16">
      <c r="A25" s="41" t="s">
        <v>23</v>
      </c>
      <c r="B25" s="42" t="s">
        <v>24</v>
      </c>
      <c r="C25" s="43" t="s">
        <v>49</v>
      </c>
      <c r="D25" s="44">
        <v>60</v>
      </c>
      <c r="E25" s="45">
        <f>D25*0.21/30</f>
        <v>0.42</v>
      </c>
      <c r="F25" s="45">
        <f>D25*0.03/30</f>
        <v>0.06</v>
      </c>
      <c r="G25" s="45">
        <f>D25*0.57/30</f>
        <v>1.14</v>
      </c>
      <c r="H25" s="45">
        <f>D25*3.6/30</f>
        <v>7.2</v>
      </c>
      <c r="I25" s="44">
        <v>0.012</v>
      </c>
      <c r="J25" s="44">
        <v>1.47</v>
      </c>
      <c r="K25" s="44">
        <v>0.15</v>
      </c>
      <c r="L25" s="44">
        <v>5.1</v>
      </c>
      <c r="M25" s="44">
        <v>0</v>
      </c>
      <c r="N25" s="44">
        <v>4.2</v>
      </c>
      <c r="O25" s="44">
        <v>0.03</v>
      </c>
      <c r="P25" s="44">
        <v>9</v>
      </c>
    </row>
    <row r="26" ht="29.25" customHeight="1" spans="1:16">
      <c r="A26" s="41" t="s">
        <v>50</v>
      </c>
      <c r="B26" s="42" t="s">
        <v>24</v>
      </c>
      <c r="C26" s="43" t="s">
        <v>51</v>
      </c>
      <c r="D26" s="44">
        <v>200</v>
      </c>
      <c r="E26" s="45">
        <v>1.47</v>
      </c>
      <c r="F26" s="45">
        <v>4.93</v>
      </c>
      <c r="G26" s="45">
        <v>6.1</v>
      </c>
      <c r="H26" s="45">
        <v>76.25</v>
      </c>
      <c r="I26" s="44">
        <v>0.05</v>
      </c>
      <c r="J26" s="44">
        <v>9.875</v>
      </c>
      <c r="K26" s="44">
        <v>0.575</v>
      </c>
      <c r="L26" s="44">
        <v>35.875</v>
      </c>
      <c r="M26" s="44">
        <v>0</v>
      </c>
      <c r="N26" s="44">
        <v>14.175</v>
      </c>
      <c r="O26" s="44">
        <v>2.3</v>
      </c>
      <c r="P26" s="44">
        <v>33.575</v>
      </c>
    </row>
    <row r="27" ht="29.25" customHeight="1" spans="1:16">
      <c r="A27" s="41" t="s">
        <v>52</v>
      </c>
      <c r="B27" s="42" t="s">
        <v>24</v>
      </c>
      <c r="C27" s="43" t="s">
        <v>53</v>
      </c>
      <c r="D27" s="44">
        <v>170</v>
      </c>
      <c r="E27" s="45">
        <v>18.52</v>
      </c>
      <c r="F27" s="45">
        <v>20.68</v>
      </c>
      <c r="G27" s="45">
        <v>18.94</v>
      </c>
      <c r="H27" s="45">
        <v>337.14</v>
      </c>
      <c r="I27" s="44">
        <v>0.14</v>
      </c>
      <c r="J27" s="44">
        <v>7.72</v>
      </c>
      <c r="K27" s="44">
        <v>4.42</v>
      </c>
      <c r="L27" s="44">
        <v>34.86</v>
      </c>
      <c r="M27" s="44">
        <v>0</v>
      </c>
      <c r="N27" s="44">
        <v>48.54</v>
      </c>
      <c r="O27" s="44">
        <v>3.54</v>
      </c>
      <c r="P27" s="44">
        <v>235.14</v>
      </c>
    </row>
    <row r="28" ht="29.25" customHeight="1" spans="1:16">
      <c r="A28" s="41" t="s">
        <v>33</v>
      </c>
      <c r="B28" s="42" t="s">
        <v>43</v>
      </c>
      <c r="C28" s="43" t="s">
        <v>34</v>
      </c>
      <c r="D28" s="44" t="s">
        <v>35</v>
      </c>
      <c r="E28" s="45">
        <v>0.12</v>
      </c>
      <c r="F28" s="45">
        <v>0.02</v>
      </c>
      <c r="G28" s="45">
        <v>13.7</v>
      </c>
      <c r="H28" s="45">
        <v>55.86</v>
      </c>
      <c r="I28" s="44">
        <v>0</v>
      </c>
      <c r="J28" s="44">
        <v>4.02</v>
      </c>
      <c r="K28" s="44">
        <v>0.16</v>
      </c>
      <c r="L28" s="44">
        <v>15.58</v>
      </c>
      <c r="M28" s="44">
        <v>0</v>
      </c>
      <c r="N28" s="44">
        <v>4.88</v>
      </c>
      <c r="O28" s="44">
        <v>0.14</v>
      </c>
      <c r="P28" s="44">
        <v>10.44</v>
      </c>
    </row>
    <row r="29" ht="29.25" customHeight="1" spans="1:16">
      <c r="A29" s="41" t="s">
        <v>36</v>
      </c>
      <c r="B29" s="42" t="s">
        <v>24</v>
      </c>
      <c r="C29" s="43" t="s">
        <v>37</v>
      </c>
      <c r="D29" s="44" t="s">
        <v>38</v>
      </c>
      <c r="E29" s="45">
        <v>3.95</v>
      </c>
      <c r="F29" s="45">
        <v>0.5</v>
      </c>
      <c r="G29" s="45">
        <v>24.15</v>
      </c>
      <c r="H29" s="45">
        <v>117.5</v>
      </c>
      <c r="I29" s="44">
        <v>0.08</v>
      </c>
      <c r="J29" s="44">
        <v>0</v>
      </c>
      <c r="K29" s="44">
        <v>1</v>
      </c>
      <c r="L29" s="44">
        <v>11.5</v>
      </c>
      <c r="M29" s="44">
        <v>0</v>
      </c>
      <c r="N29" s="44">
        <v>16.5</v>
      </c>
      <c r="O29" s="44">
        <v>0.65</v>
      </c>
      <c r="P29" s="44">
        <v>43.5</v>
      </c>
    </row>
    <row r="30" ht="29.25" customHeight="1" spans="1:16">
      <c r="A30" s="41" t="s">
        <v>39</v>
      </c>
      <c r="B30" s="42" t="s">
        <v>24</v>
      </c>
      <c r="C30" s="43" t="s">
        <v>40</v>
      </c>
      <c r="D30" s="44" t="s">
        <v>41</v>
      </c>
      <c r="E30" s="45">
        <v>1.98</v>
      </c>
      <c r="F30" s="45">
        <v>0.36</v>
      </c>
      <c r="G30" s="45">
        <v>10.02</v>
      </c>
      <c r="H30" s="45">
        <v>52.2</v>
      </c>
      <c r="I30" s="44">
        <v>0.054</v>
      </c>
      <c r="J30" s="44">
        <v>0</v>
      </c>
      <c r="K30" s="44">
        <v>1.17</v>
      </c>
      <c r="L30" s="44">
        <v>10.5</v>
      </c>
      <c r="M30" s="44">
        <v>0</v>
      </c>
      <c r="N30" s="44">
        <v>14.1</v>
      </c>
      <c r="O30" s="44">
        <v>0.42</v>
      </c>
      <c r="P30" s="44">
        <v>47.4</v>
      </c>
    </row>
    <row r="31" ht="29.25" customHeight="1" spans="1:16">
      <c r="A31" s="46" t="s">
        <v>42</v>
      </c>
      <c r="B31" s="47"/>
      <c r="C31" s="47"/>
      <c r="D31" s="48">
        <f>D25+D26+D27+D28+D29+D30</f>
        <v>710</v>
      </c>
      <c r="E31" s="48">
        <f t="shared" ref="E31:P31" si="3">E25+E26+E27+E28+E29+E30</f>
        <v>26.46</v>
      </c>
      <c r="F31" s="48">
        <f t="shared" si="3"/>
        <v>26.55</v>
      </c>
      <c r="G31" s="48">
        <f t="shared" si="3"/>
        <v>74.05</v>
      </c>
      <c r="H31" s="48">
        <f t="shared" si="3"/>
        <v>646.15</v>
      </c>
      <c r="I31" s="48">
        <f t="shared" si="3"/>
        <v>0.336</v>
      </c>
      <c r="J31" s="48">
        <f t="shared" si="3"/>
        <v>23.085</v>
      </c>
      <c r="K31" s="48">
        <f t="shared" si="3"/>
        <v>7.475</v>
      </c>
      <c r="L31" s="48">
        <f t="shared" si="3"/>
        <v>113.415</v>
      </c>
      <c r="M31" s="48">
        <f t="shared" si="3"/>
        <v>0</v>
      </c>
      <c r="N31" s="48">
        <f t="shared" si="3"/>
        <v>102.395</v>
      </c>
      <c r="O31" s="48">
        <f t="shared" si="3"/>
        <v>7.08</v>
      </c>
      <c r="P31" s="48">
        <f t="shared" si="3"/>
        <v>379.055</v>
      </c>
    </row>
    <row r="32" s="7" customFormat="1" ht="29.25" customHeight="1" spans="1:16">
      <c r="A32" s="41">
        <v>386</v>
      </c>
      <c r="B32" s="42" t="s">
        <v>43</v>
      </c>
      <c r="C32" s="55" t="s">
        <v>54</v>
      </c>
      <c r="D32" s="44" t="s">
        <v>55</v>
      </c>
      <c r="E32" s="50">
        <v>5.4</v>
      </c>
      <c r="F32" s="50">
        <v>1.8</v>
      </c>
      <c r="G32" s="50">
        <v>7.2</v>
      </c>
      <c r="H32" s="50">
        <v>72</v>
      </c>
      <c r="I32" s="44">
        <v>0.072</v>
      </c>
      <c r="J32" s="44">
        <v>1.26</v>
      </c>
      <c r="K32" s="44">
        <v>0.18</v>
      </c>
      <c r="L32" s="44">
        <v>216</v>
      </c>
      <c r="M32" s="44">
        <v>0</v>
      </c>
      <c r="N32" s="44">
        <v>0</v>
      </c>
      <c r="O32" s="44">
        <v>0</v>
      </c>
      <c r="P32" s="56">
        <v>0</v>
      </c>
    </row>
    <row r="33" s="7" customFormat="1" ht="29.25" customHeight="1" spans="1:16">
      <c r="A33" s="41">
        <v>424</v>
      </c>
      <c r="B33" s="42" t="s">
        <v>43</v>
      </c>
      <c r="C33" s="55" t="s">
        <v>56</v>
      </c>
      <c r="D33" s="44" t="s">
        <v>57</v>
      </c>
      <c r="E33" s="50">
        <v>5.46</v>
      </c>
      <c r="F33" s="50">
        <v>9.39</v>
      </c>
      <c r="G33" s="50">
        <v>32.94</v>
      </c>
      <c r="H33" s="50">
        <v>238.5</v>
      </c>
      <c r="I33" s="44">
        <v>0.09</v>
      </c>
      <c r="J33" s="44">
        <v>0</v>
      </c>
      <c r="K33" s="44">
        <v>0.975</v>
      </c>
      <c r="L33" s="44">
        <v>14.85</v>
      </c>
      <c r="M33" s="44">
        <v>0</v>
      </c>
      <c r="N33" s="44">
        <v>20.55</v>
      </c>
      <c r="O33" s="44">
        <v>3.495</v>
      </c>
      <c r="P33" s="56">
        <v>52.5</v>
      </c>
    </row>
    <row r="34" s="7" customFormat="1" ht="29.25" customHeight="1" spans="1:16">
      <c r="A34" s="41" t="s">
        <v>58</v>
      </c>
      <c r="B34" s="42" t="s">
        <v>43</v>
      </c>
      <c r="C34" s="55" t="s">
        <v>59</v>
      </c>
      <c r="D34" s="44" t="s">
        <v>60</v>
      </c>
      <c r="E34" s="50">
        <v>1.8</v>
      </c>
      <c r="F34" s="50">
        <v>0.6</v>
      </c>
      <c r="G34" s="50">
        <v>25.2</v>
      </c>
      <c r="H34" s="50">
        <v>115.2</v>
      </c>
      <c r="I34" s="44">
        <v>0.048</v>
      </c>
      <c r="J34" s="44">
        <v>12</v>
      </c>
      <c r="K34" s="44">
        <v>0</v>
      </c>
      <c r="L34" s="44">
        <v>9.6</v>
      </c>
      <c r="M34" s="44">
        <v>0</v>
      </c>
      <c r="N34" s="44">
        <v>0</v>
      </c>
      <c r="O34" s="44">
        <v>0</v>
      </c>
      <c r="P34" s="56">
        <v>0</v>
      </c>
    </row>
    <row r="35" s="4" customFormat="1" ht="29.25" customHeight="1" spans="1:16">
      <c r="A35" s="46" t="s">
        <v>42</v>
      </c>
      <c r="B35" s="47"/>
      <c r="C35" s="47"/>
      <c r="D35" s="48">
        <f>D32+D33+D34</f>
        <v>375</v>
      </c>
      <c r="E35" s="48">
        <f t="shared" ref="E35:P35" si="4">E32+E33+E34</f>
        <v>12.66</v>
      </c>
      <c r="F35" s="48">
        <f t="shared" si="4"/>
        <v>11.79</v>
      </c>
      <c r="G35" s="48">
        <f t="shared" si="4"/>
        <v>65.34</v>
      </c>
      <c r="H35" s="48">
        <f t="shared" si="4"/>
        <v>425.7</v>
      </c>
      <c r="I35" s="48">
        <f t="shared" si="4"/>
        <v>0.21</v>
      </c>
      <c r="J35" s="48">
        <f t="shared" si="4"/>
        <v>13.26</v>
      </c>
      <c r="K35" s="48">
        <f t="shared" si="4"/>
        <v>1.155</v>
      </c>
      <c r="L35" s="48">
        <f t="shared" si="4"/>
        <v>240.45</v>
      </c>
      <c r="M35" s="48">
        <f t="shared" si="4"/>
        <v>0</v>
      </c>
      <c r="N35" s="48">
        <f t="shared" si="4"/>
        <v>20.55</v>
      </c>
      <c r="O35" s="48">
        <f t="shared" si="4"/>
        <v>3.495</v>
      </c>
      <c r="P35" s="48">
        <f t="shared" si="4"/>
        <v>52.5</v>
      </c>
    </row>
    <row r="36" s="4" customFormat="1" ht="29.25" customHeight="1" spans="1:16">
      <c r="A36" s="51" t="s">
        <v>47</v>
      </c>
      <c r="B36" s="52"/>
      <c r="C36" s="53"/>
      <c r="D36" s="54">
        <f>D31+D35</f>
        <v>1085</v>
      </c>
      <c r="E36" s="54">
        <f t="shared" ref="E36:P36" si="5">E31+E35</f>
        <v>39.12</v>
      </c>
      <c r="F36" s="54">
        <f t="shared" si="5"/>
        <v>38.34</v>
      </c>
      <c r="G36" s="54">
        <f t="shared" si="5"/>
        <v>139.39</v>
      </c>
      <c r="H36" s="54">
        <f t="shared" si="5"/>
        <v>1071.85</v>
      </c>
      <c r="I36" s="54">
        <f t="shared" si="5"/>
        <v>0.546</v>
      </c>
      <c r="J36" s="54">
        <f t="shared" si="5"/>
        <v>36.345</v>
      </c>
      <c r="K36" s="54">
        <f t="shared" si="5"/>
        <v>8.63</v>
      </c>
      <c r="L36" s="54">
        <f t="shared" si="5"/>
        <v>353.865</v>
      </c>
      <c r="M36" s="54">
        <f t="shared" si="5"/>
        <v>0</v>
      </c>
      <c r="N36" s="54">
        <f t="shared" si="5"/>
        <v>122.945</v>
      </c>
      <c r="O36" s="54">
        <f t="shared" si="5"/>
        <v>10.575</v>
      </c>
      <c r="P36" s="54">
        <f t="shared" si="5"/>
        <v>431.555</v>
      </c>
    </row>
    <row r="37" s="4" customFormat="1" ht="29.25" customHeight="1" spans="1:16">
      <c r="A37" s="39" t="s">
        <v>61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ht="29.25" customHeight="1" spans="1:16">
      <c r="A38" s="41" t="s">
        <v>23</v>
      </c>
      <c r="B38" s="42" t="s">
        <v>24</v>
      </c>
      <c r="C38" s="43" t="s">
        <v>49</v>
      </c>
      <c r="D38" s="44">
        <v>60</v>
      </c>
      <c r="E38" s="45">
        <f>D38*0.21/30</f>
        <v>0.42</v>
      </c>
      <c r="F38" s="45">
        <f>D38*0.03/30</f>
        <v>0.06</v>
      </c>
      <c r="G38" s="45">
        <f>D38*0.57/30</f>
        <v>1.14</v>
      </c>
      <c r="H38" s="45">
        <f>D38*3.6/30</f>
        <v>7.2</v>
      </c>
      <c r="I38" s="44">
        <v>0.012</v>
      </c>
      <c r="J38" s="44">
        <v>1.47</v>
      </c>
      <c r="K38" s="44">
        <v>0.15</v>
      </c>
      <c r="L38" s="44">
        <v>5.1</v>
      </c>
      <c r="M38" s="44">
        <v>0</v>
      </c>
      <c r="N38" s="44">
        <v>4.2</v>
      </c>
      <c r="O38" s="44">
        <v>0.03</v>
      </c>
      <c r="P38" s="44">
        <v>9</v>
      </c>
    </row>
    <row r="39" ht="29.25" customHeight="1" spans="1:16">
      <c r="A39" s="41" t="s">
        <v>62</v>
      </c>
      <c r="B39" s="42" t="s">
        <v>24</v>
      </c>
      <c r="C39" s="43" t="s">
        <v>63</v>
      </c>
      <c r="D39" s="44" t="s">
        <v>28</v>
      </c>
      <c r="E39" s="45">
        <v>1.77</v>
      </c>
      <c r="F39" s="45">
        <v>4.95</v>
      </c>
      <c r="G39" s="45">
        <v>7.9</v>
      </c>
      <c r="H39" s="45">
        <v>89.75</v>
      </c>
      <c r="I39" s="44">
        <v>0.05</v>
      </c>
      <c r="J39" s="44">
        <v>15.775</v>
      </c>
      <c r="K39" s="44">
        <v>0.825</v>
      </c>
      <c r="L39" s="44">
        <v>49.25</v>
      </c>
      <c r="M39" s="44">
        <v>0</v>
      </c>
      <c r="N39" s="44">
        <v>22.125</v>
      </c>
      <c r="O39" s="44">
        <v>2.35</v>
      </c>
      <c r="P39" s="44">
        <v>49</v>
      </c>
    </row>
    <row r="40" ht="29.25" customHeight="1" spans="1:16">
      <c r="A40" s="41" t="s">
        <v>64</v>
      </c>
      <c r="B40" s="42" t="s">
        <v>24</v>
      </c>
      <c r="C40" s="43" t="s">
        <v>65</v>
      </c>
      <c r="D40" s="44">
        <v>150</v>
      </c>
      <c r="E40" s="45">
        <v>4.86</v>
      </c>
      <c r="F40" s="45">
        <v>7.16</v>
      </c>
      <c r="G40" s="45">
        <v>48.92</v>
      </c>
      <c r="H40" s="45">
        <v>279.6</v>
      </c>
      <c r="I40" s="44">
        <v>0.04</v>
      </c>
      <c r="J40" s="44">
        <v>0</v>
      </c>
      <c r="K40" s="44">
        <v>0.7</v>
      </c>
      <c r="L40" s="44">
        <v>1.82</v>
      </c>
      <c r="M40" s="44">
        <v>0</v>
      </c>
      <c r="N40" s="44">
        <v>21.78</v>
      </c>
      <c r="O40" s="44">
        <v>0.38</v>
      </c>
      <c r="P40" s="44">
        <v>81.26</v>
      </c>
    </row>
    <row r="41" ht="29.25" customHeight="1" spans="1:16">
      <c r="A41" s="41" t="s">
        <v>66</v>
      </c>
      <c r="B41" s="42" t="s">
        <v>24</v>
      </c>
      <c r="C41" s="43" t="s">
        <v>67</v>
      </c>
      <c r="D41" s="44" t="s">
        <v>60</v>
      </c>
      <c r="E41" s="45">
        <v>13.21</v>
      </c>
      <c r="F41" s="45">
        <v>6.07</v>
      </c>
      <c r="G41" s="45">
        <v>4.56</v>
      </c>
      <c r="H41" s="45">
        <v>133.2</v>
      </c>
      <c r="I41" s="44">
        <v>0.048</v>
      </c>
      <c r="J41" s="44">
        <v>5.652</v>
      </c>
      <c r="K41" s="44">
        <v>0.696</v>
      </c>
      <c r="L41" s="44">
        <v>37.716</v>
      </c>
      <c r="M41" s="44">
        <v>0.012</v>
      </c>
      <c r="N41" s="44">
        <v>31.164</v>
      </c>
      <c r="O41" s="44">
        <v>4.116</v>
      </c>
      <c r="P41" s="44">
        <v>191.244</v>
      </c>
    </row>
    <row r="42" ht="29.25" customHeight="1" spans="1:16">
      <c r="A42" s="41" t="s">
        <v>68</v>
      </c>
      <c r="B42" s="42" t="s">
        <v>24</v>
      </c>
      <c r="C42" s="43" t="s">
        <v>69</v>
      </c>
      <c r="D42" s="44" t="s">
        <v>35</v>
      </c>
      <c r="E42" s="45">
        <v>0.66</v>
      </c>
      <c r="F42" s="45">
        <v>0.08</v>
      </c>
      <c r="G42" s="45">
        <v>32.02</v>
      </c>
      <c r="H42" s="45">
        <v>132.8</v>
      </c>
      <c r="I42" s="44">
        <v>0.02</v>
      </c>
      <c r="J42" s="44">
        <v>0.72</v>
      </c>
      <c r="K42" s="44">
        <v>0.7</v>
      </c>
      <c r="L42" s="44">
        <v>32.48</v>
      </c>
      <c r="M42" s="44">
        <v>0</v>
      </c>
      <c r="N42" s="44">
        <v>17.46</v>
      </c>
      <c r="O42" s="44">
        <v>0.5</v>
      </c>
      <c r="P42" s="44">
        <v>23.44</v>
      </c>
    </row>
    <row r="43" ht="29.25" customHeight="1" spans="1:16">
      <c r="A43" s="41" t="s">
        <v>36</v>
      </c>
      <c r="B43" s="42" t="s">
        <v>24</v>
      </c>
      <c r="C43" s="43" t="s">
        <v>37</v>
      </c>
      <c r="D43" s="44" t="s">
        <v>38</v>
      </c>
      <c r="E43" s="45">
        <v>3.95</v>
      </c>
      <c r="F43" s="45">
        <v>0.5</v>
      </c>
      <c r="G43" s="45">
        <v>24.15</v>
      </c>
      <c r="H43" s="45">
        <v>117.5</v>
      </c>
      <c r="I43" s="44">
        <v>0.08</v>
      </c>
      <c r="J43" s="44">
        <v>0</v>
      </c>
      <c r="K43" s="44">
        <v>1</v>
      </c>
      <c r="L43" s="44">
        <v>11.5</v>
      </c>
      <c r="M43" s="44">
        <v>0</v>
      </c>
      <c r="N43" s="44">
        <v>16.5</v>
      </c>
      <c r="O43" s="44">
        <v>0.65</v>
      </c>
      <c r="P43" s="44">
        <v>43.5</v>
      </c>
    </row>
    <row r="44" ht="29.25" customHeight="1" spans="1:16">
      <c r="A44" s="41" t="s">
        <v>58</v>
      </c>
      <c r="B44" s="42" t="s">
        <v>24</v>
      </c>
      <c r="C44" s="43" t="s">
        <v>59</v>
      </c>
      <c r="D44" s="44" t="s">
        <v>70</v>
      </c>
      <c r="E44" s="45">
        <v>0.4</v>
      </c>
      <c r="F44" s="45">
        <v>0.4</v>
      </c>
      <c r="G44" s="45">
        <v>9.8</v>
      </c>
      <c r="H44" s="45">
        <v>47</v>
      </c>
      <c r="I44" s="44">
        <v>0.03</v>
      </c>
      <c r="J44" s="44">
        <v>10</v>
      </c>
      <c r="K44" s="44">
        <v>2.2</v>
      </c>
      <c r="L44" s="44">
        <v>16</v>
      </c>
      <c r="M44" s="44">
        <v>0</v>
      </c>
      <c r="N44" s="44">
        <v>9</v>
      </c>
      <c r="O44" s="44">
        <v>0.2</v>
      </c>
      <c r="P44" s="44">
        <v>11</v>
      </c>
    </row>
    <row r="45" ht="29.25" customHeight="1" spans="1:16">
      <c r="A45" s="41" t="s">
        <v>39</v>
      </c>
      <c r="B45" s="42" t="s">
        <v>24</v>
      </c>
      <c r="C45" s="43" t="s">
        <v>40</v>
      </c>
      <c r="D45" s="44" t="s">
        <v>41</v>
      </c>
      <c r="E45" s="45">
        <v>1.98</v>
      </c>
      <c r="F45" s="45">
        <v>0.36</v>
      </c>
      <c r="G45" s="45">
        <v>10.02</v>
      </c>
      <c r="H45" s="45">
        <v>52.2</v>
      </c>
      <c r="I45" s="44">
        <v>0.054</v>
      </c>
      <c r="J45" s="44">
        <v>0</v>
      </c>
      <c r="K45" s="44">
        <v>1.17</v>
      </c>
      <c r="L45" s="44">
        <v>10.5</v>
      </c>
      <c r="M45" s="44">
        <v>0</v>
      </c>
      <c r="N45" s="44">
        <v>14.1</v>
      </c>
      <c r="O45" s="44">
        <v>0.42</v>
      </c>
      <c r="P45" s="44">
        <v>47.4</v>
      </c>
    </row>
    <row r="46" ht="29.25" customHeight="1" spans="1:16">
      <c r="A46" s="46" t="s">
        <v>42</v>
      </c>
      <c r="B46" s="47"/>
      <c r="C46" s="47"/>
      <c r="D46" s="48">
        <f>D38+D39+D40+D41+D42+D43+D44+D45</f>
        <v>960</v>
      </c>
      <c r="E46" s="48">
        <f t="shared" ref="E46:P46" si="6">E38+E39+E40+E41+E42+E43+E44+E45</f>
        <v>27.25</v>
      </c>
      <c r="F46" s="48">
        <f t="shared" si="6"/>
        <v>19.58</v>
      </c>
      <c r="G46" s="48">
        <f t="shared" si="6"/>
        <v>138.51</v>
      </c>
      <c r="H46" s="48">
        <f t="shared" si="6"/>
        <v>859.25</v>
      </c>
      <c r="I46" s="48">
        <f t="shared" si="6"/>
        <v>0.334</v>
      </c>
      <c r="J46" s="48">
        <f t="shared" si="6"/>
        <v>33.617</v>
      </c>
      <c r="K46" s="48">
        <f t="shared" si="6"/>
        <v>7.441</v>
      </c>
      <c r="L46" s="48">
        <f t="shared" si="6"/>
        <v>164.366</v>
      </c>
      <c r="M46" s="48">
        <f t="shared" si="6"/>
        <v>0.012</v>
      </c>
      <c r="N46" s="48">
        <f t="shared" si="6"/>
        <v>136.329</v>
      </c>
      <c r="O46" s="48">
        <f t="shared" si="6"/>
        <v>8.646</v>
      </c>
      <c r="P46" s="48">
        <f t="shared" si="6"/>
        <v>455.844</v>
      </c>
    </row>
    <row r="47" s="7" customFormat="1" ht="29.25" customHeight="1" spans="1:16">
      <c r="A47" s="41">
        <v>446</v>
      </c>
      <c r="B47" s="42" t="s">
        <v>43</v>
      </c>
      <c r="C47" s="55" t="s">
        <v>71</v>
      </c>
      <c r="D47" s="44">
        <v>100</v>
      </c>
      <c r="E47" s="50">
        <v>10.27</v>
      </c>
      <c r="F47" s="50">
        <v>12.88</v>
      </c>
      <c r="G47" s="50">
        <v>27.33</v>
      </c>
      <c r="H47" s="50">
        <v>266</v>
      </c>
      <c r="I47" s="44">
        <v>0.15</v>
      </c>
      <c r="J47" s="44">
        <v>0</v>
      </c>
      <c r="K47" s="44">
        <v>22</v>
      </c>
      <c r="L47" s="44">
        <v>23.68</v>
      </c>
      <c r="M47" s="44">
        <v>8.75</v>
      </c>
      <c r="N47" s="44">
        <v>24.91</v>
      </c>
      <c r="O47" s="44">
        <v>1.035</v>
      </c>
      <c r="P47" s="56">
        <v>109.62</v>
      </c>
    </row>
    <row r="48" s="6" customFormat="1" ht="29.25" customHeight="1" spans="1:16">
      <c r="A48" s="41" t="s">
        <v>33</v>
      </c>
      <c r="B48" s="42" t="s">
        <v>43</v>
      </c>
      <c r="C48" s="43" t="s">
        <v>34</v>
      </c>
      <c r="D48" s="44" t="s">
        <v>35</v>
      </c>
      <c r="E48" s="45">
        <v>0.12</v>
      </c>
      <c r="F48" s="45">
        <v>0.02</v>
      </c>
      <c r="G48" s="45">
        <v>13.7</v>
      </c>
      <c r="H48" s="45">
        <v>55.86</v>
      </c>
      <c r="I48" s="44">
        <v>0</v>
      </c>
      <c r="J48" s="44">
        <v>2.54</v>
      </c>
      <c r="K48" s="44">
        <v>0.32</v>
      </c>
      <c r="L48" s="44">
        <v>12.8</v>
      </c>
      <c r="M48" s="44">
        <v>0</v>
      </c>
      <c r="N48" s="44">
        <v>2.16</v>
      </c>
      <c r="O48" s="44">
        <v>0</v>
      </c>
      <c r="P48" s="44">
        <v>3.96</v>
      </c>
    </row>
    <row r="49" s="7" customFormat="1" ht="29.25" customHeight="1" spans="1:16">
      <c r="A49" s="41" t="s">
        <v>58</v>
      </c>
      <c r="B49" s="42" t="s">
        <v>43</v>
      </c>
      <c r="C49" s="55" t="s">
        <v>72</v>
      </c>
      <c r="D49" s="44" t="s">
        <v>70</v>
      </c>
      <c r="E49" s="50">
        <v>0.4</v>
      </c>
      <c r="F49" s="50">
        <v>0.4</v>
      </c>
      <c r="G49" s="50">
        <v>9.8</v>
      </c>
      <c r="H49" s="50">
        <v>47</v>
      </c>
      <c r="I49" s="44">
        <v>0.03</v>
      </c>
      <c r="J49" s="44">
        <v>10</v>
      </c>
      <c r="K49" s="44">
        <v>2.2</v>
      </c>
      <c r="L49" s="44">
        <v>16</v>
      </c>
      <c r="M49" s="44">
        <v>0</v>
      </c>
      <c r="N49" s="44">
        <v>9</v>
      </c>
      <c r="O49" s="44">
        <v>0.2</v>
      </c>
      <c r="P49" s="56">
        <v>11</v>
      </c>
    </row>
    <row r="50" s="4" customFormat="1" ht="29.25" customHeight="1" spans="1:16">
      <c r="A50" s="46" t="s">
        <v>42</v>
      </c>
      <c r="B50" s="47"/>
      <c r="C50" s="47"/>
      <c r="D50" s="48">
        <f>D47+D48+D49</f>
        <v>400</v>
      </c>
      <c r="E50" s="48">
        <f t="shared" ref="E50:P50" si="7">E47+E48+E49</f>
        <v>10.79</v>
      </c>
      <c r="F50" s="48">
        <f t="shared" si="7"/>
        <v>13.3</v>
      </c>
      <c r="G50" s="48">
        <f t="shared" si="7"/>
        <v>50.83</v>
      </c>
      <c r="H50" s="48">
        <f t="shared" si="7"/>
        <v>368.86</v>
      </c>
      <c r="I50" s="48">
        <f t="shared" si="7"/>
        <v>0.18</v>
      </c>
      <c r="J50" s="48">
        <f t="shared" si="7"/>
        <v>12.54</v>
      </c>
      <c r="K50" s="48">
        <f t="shared" si="7"/>
        <v>24.52</v>
      </c>
      <c r="L50" s="48">
        <f t="shared" si="7"/>
        <v>52.48</v>
      </c>
      <c r="M50" s="48">
        <f t="shared" si="7"/>
        <v>8.75</v>
      </c>
      <c r="N50" s="48">
        <f t="shared" si="7"/>
        <v>36.07</v>
      </c>
      <c r="O50" s="48">
        <f t="shared" si="7"/>
        <v>1.235</v>
      </c>
      <c r="P50" s="48">
        <f t="shared" si="7"/>
        <v>124.58</v>
      </c>
    </row>
    <row r="51" s="4" customFormat="1" ht="29.25" customHeight="1" spans="1:16">
      <c r="A51" s="51" t="s">
        <v>47</v>
      </c>
      <c r="B51" s="52"/>
      <c r="C51" s="53"/>
      <c r="D51" s="54">
        <f>D46+D50</f>
        <v>1360</v>
      </c>
      <c r="E51" s="54">
        <f t="shared" ref="E51:P51" si="8">E46+E50</f>
        <v>38.04</v>
      </c>
      <c r="F51" s="54">
        <f t="shared" si="8"/>
        <v>32.88</v>
      </c>
      <c r="G51" s="54">
        <f t="shared" si="8"/>
        <v>189.34</v>
      </c>
      <c r="H51" s="54">
        <f t="shared" si="8"/>
        <v>1228.11</v>
      </c>
      <c r="I51" s="54">
        <f t="shared" si="8"/>
        <v>0.514</v>
      </c>
      <c r="J51" s="54">
        <f t="shared" si="8"/>
        <v>46.157</v>
      </c>
      <c r="K51" s="54">
        <f t="shared" si="8"/>
        <v>31.961</v>
      </c>
      <c r="L51" s="54">
        <f t="shared" si="8"/>
        <v>216.846</v>
      </c>
      <c r="M51" s="54">
        <f t="shared" si="8"/>
        <v>8.762</v>
      </c>
      <c r="N51" s="54">
        <f t="shared" si="8"/>
        <v>172.399</v>
      </c>
      <c r="O51" s="54">
        <f t="shared" si="8"/>
        <v>9.881</v>
      </c>
      <c r="P51" s="54">
        <f t="shared" si="8"/>
        <v>580.424</v>
      </c>
    </row>
    <row r="52" s="4" customFormat="1" ht="29.25" customHeight="1" spans="1:16">
      <c r="A52" s="39" t="s">
        <v>73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ht="29.25" customHeight="1" spans="1:16">
      <c r="A53" s="41" t="s">
        <v>23</v>
      </c>
      <c r="B53" s="42" t="s">
        <v>24</v>
      </c>
      <c r="C53" s="43" t="s">
        <v>25</v>
      </c>
      <c r="D53" s="44">
        <v>60</v>
      </c>
      <c r="E53" s="45">
        <f>D53*0.33/30</f>
        <v>0.66</v>
      </c>
      <c r="F53" s="45">
        <f>D53*0.06/30</f>
        <v>0.12</v>
      </c>
      <c r="G53" s="45">
        <f>D53*1.14/30</f>
        <v>2.28</v>
      </c>
      <c r="H53" s="45">
        <f>D53*6.6/30</f>
        <v>13.2</v>
      </c>
      <c r="I53" s="44">
        <v>0.018</v>
      </c>
      <c r="J53" s="44">
        <v>5.25</v>
      </c>
      <c r="K53" s="44">
        <v>0.27</v>
      </c>
      <c r="L53" s="44">
        <v>4.2</v>
      </c>
      <c r="M53" s="44">
        <v>0</v>
      </c>
      <c r="N53" s="44">
        <v>6</v>
      </c>
      <c r="O53" s="44">
        <v>0.21</v>
      </c>
      <c r="P53" s="44">
        <v>7.8</v>
      </c>
    </row>
    <row r="54" ht="29.25" customHeight="1" spans="1:16">
      <c r="A54" s="41" t="s">
        <v>74</v>
      </c>
      <c r="B54" s="42" t="s">
        <v>24</v>
      </c>
      <c r="C54" s="43" t="s">
        <v>75</v>
      </c>
      <c r="D54" s="44">
        <v>250</v>
      </c>
      <c r="E54" s="45">
        <v>3.7</v>
      </c>
      <c r="F54" s="45">
        <v>5.87</v>
      </c>
      <c r="G54" s="45">
        <v>15.7</v>
      </c>
      <c r="H54" s="45">
        <v>131.6</v>
      </c>
      <c r="I54" s="44">
        <v>0.1</v>
      </c>
      <c r="J54" s="44">
        <v>14.275</v>
      </c>
      <c r="K54" s="44">
        <v>1.65</v>
      </c>
      <c r="L54" s="44">
        <v>66.975</v>
      </c>
      <c r="M54" s="44">
        <v>0.025</v>
      </c>
      <c r="N54" s="44">
        <v>20.625</v>
      </c>
      <c r="O54" s="44">
        <v>0.125</v>
      </c>
      <c r="P54" s="44">
        <v>41.75</v>
      </c>
    </row>
    <row r="55" ht="29.25" customHeight="1" spans="1:16">
      <c r="A55" s="41" t="s">
        <v>76</v>
      </c>
      <c r="B55" s="42" t="s">
        <v>24</v>
      </c>
      <c r="C55" s="43" t="s">
        <v>77</v>
      </c>
      <c r="D55" s="44">
        <v>150</v>
      </c>
      <c r="E55" s="45">
        <v>8.77</v>
      </c>
      <c r="F55" s="45">
        <v>2.3</v>
      </c>
      <c r="G55" s="45">
        <v>49.71</v>
      </c>
      <c r="H55" s="45">
        <v>254</v>
      </c>
      <c r="I55" s="44">
        <v>0.208</v>
      </c>
      <c r="J55" s="44">
        <v>0</v>
      </c>
      <c r="K55" s="44">
        <v>4.736</v>
      </c>
      <c r="L55" s="44">
        <v>24.288</v>
      </c>
      <c r="M55" s="44">
        <v>0</v>
      </c>
      <c r="N55" s="44">
        <v>140.512</v>
      </c>
      <c r="O55" s="44">
        <v>0.4</v>
      </c>
      <c r="P55" s="44">
        <v>207.344</v>
      </c>
    </row>
    <row r="56" ht="29.25" customHeight="1" spans="1:16">
      <c r="A56" s="41" t="s">
        <v>28</v>
      </c>
      <c r="B56" s="42" t="s">
        <v>24</v>
      </c>
      <c r="C56" s="43" t="s">
        <v>78</v>
      </c>
      <c r="D56" s="44" t="s">
        <v>70</v>
      </c>
      <c r="E56" s="45">
        <v>16.06</v>
      </c>
      <c r="F56" s="45">
        <v>22.02</v>
      </c>
      <c r="G56" s="45">
        <v>5.62</v>
      </c>
      <c r="H56" s="45">
        <v>286.04</v>
      </c>
      <c r="I56" s="44">
        <v>0.08</v>
      </c>
      <c r="J56" s="44">
        <v>2.54</v>
      </c>
      <c r="K56" s="44">
        <v>2.48</v>
      </c>
      <c r="L56" s="44">
        <v>46.29</v>
      </c>
      <c r="M56" s="44">
        <v>0</v>
      </c>
      <c r="N56" s="44">
        <v>21.4</v>
      </c>
      <c r="O56" s="44">
        <v>0.52</v>
      </c>
      <c r="P56" s="44">
        <v>164.69</v>
      </c>
    </row>
    <row r="57" ht="29.25" customHeight="1" spans="1:16">
      <c r="A57" s="41" t="s">
        <v>79</v>
      </c>
      <c r="B57" s="42" t="s">
        <v>24</v>
      </c>
      <c r="C57" s="43" t="s">
        <v>80</v>
      </c>
      <c r="D57" s="44" t="s">
        <v>35</v>
      </c>
      <c r="E57" s="45">
        <v>0.14</v>
      </c>
      <c r="F57" s="45">
        <v>0.12</v>
      </c>
      <c r="G57" s="45">
        <v>24.94</v>
      </c>
      <c r="H57" s="45">
        <v>114.4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</row>
    <row r="58" ht="29.25" customHeight="1" spans="1:16">
      <c r="A58" s="41" t="s">
        <v>36</v>
      </c>
      <c r="B58" s="42" t="s">
        <v>24</v>
      </c>
      <c r="C58" s="43" t="s">
        <v>37</v>
      </c>
      <c r="D58" s="44" t="s">
        <v>38</v>
      </c>
      <c r="E58" s="45">
        <v>3.95</v>
      </c>
      <c r="F58" s="45">
        <v>0.5</v>
      </c>
      <c r="G58" s="45">
        <v>24.15</v>
      </c>
      <c r="H58" s="45">
        <v>117.5</v>
      </c>
      <c r="I58" s="44">
        <v>0.08</v>
      </c>
      <c r="J58" s="44">
        <v>0</v>
      </c>
      <c r="K58" s="44">
        <v>1</v>
      </c>
      <c r="L58" s="44">
        <v>11.5</v>
      </c>
      <c r="M58" s="44">
        <v>0</v>
      </c>
      <c r="N58" s="44">
        <v>16.5</v>
      </c>
      <c r="O58" s="44">
        <v>0.65</v>
      </c>
      <c r="P58" s="44">
        <v>43.5</v>
      </c>
    </row>
    <row r="59" ht="29.25" customHeight="1" spans="1:16">
      <c r="A59" s="41" t="s">
        <v>39</v>
      </c>
      <c r="B59" s="42" t="s">
        <v>24</v>
      </c>
      <c r="C59" s="43" t="s">
        <v>40</v>
      </c>
      <c r="D59" s="44" t="s">
        <v>41</v>
      </c>
      <c r="E59" s="45">
        <v>1.98</v>
      </c>
      <c r="F59" s="45">
        <v>0.36</v>
      </c>
      <c r="G59" s="45">
        <v>10.02</v>
      </c>
      <c r="H59" s="45">
        <v>52.2</v>
      </c>
      <c r="I59" s="44">
        <v>0.054</v>
      </c>
      <c r="J59" s="44">
        <v>0</v>
      </c>
      <c r="K59" s="44">
        <v>1.17</v>
      </c>
      <c r="L59" s="44">
        <v>10.5</v>
      </c>
      <c r="M59" s="44">
        <v>0</v>
      </c>
      <c r="N59" s="44">
        <v>14.1</v>
      </c>
      <c r="O59" s="44">
        <v>0.42</v>
      </c>
      <c r="P59" s="44">
        <v>47.4</v>
      </c>
    </row>
    <row r="60" s="8" customFormat="1" ht="29.25" customHeight="1" spans="1:16">
      <c r="A60" s="46" t="s">
        <v>42</v>
      </c>
      <c r="B60" s="47"/>
      <c r="C60" s="47"/>
      <c r="D60" s="48">
        <f>D53+D54+D55+D56+D57+D58+D59</f>
        <v>840</v>
      </c>
      <c r="E60" s="48">
        <f t="shared" ref="E60:P60" si="9">E53+E54+E55+E56+E57+E58+E59</f>
        <v>35.26</v>
      </c>
      <c r="F60" s="48">
        <f t="shared" si="9"/>
        <v>31.29</v>
      </c>
      <c r="G60" s="48">
        <f t="shared" si="9"/>
        <v>132.42</v>
      </c>
      <c r="H60" s="48">
        <f t="shared" si="9"/>
        <v>968.94</v>
      </c>
      <c r="I60" s="48">
        <f t="shared" si="9"/>
        <v>0.54</v>
      </c>
      <c r="J60" s="48">
        <f t="shared" si="9"/>
        <v>22.065</v>
      </c>
      <c r="K60" s="48">
        <f t="shared" si="9"/>
        <v>11.306</v>
      </c>
      <c r="L60" s="48">
        <f t="shared" si="9"/>
        <v>163.753</v>
      </c>
      <c r="M60" s="48">
        <f t="shared" si="9"/>
        <v>0.025</v>
      </c>
      <c r="N60" s="48">
        <f t="shared" si="9"/>
        <v>219.137</v>
      </c>
      <c r="O60" s="48">
        <f t="shared" si="9"/>
        <v>2.325</v>
      </c>
      <c r="P60" s="48">
        <f t="shared" si="9"/>
        <v>512.484</v>
      </c>
    </row>
    <row r="61" s="7" customFormat="1" ht="29.25" customHeight="1" spans="1:16">
      <c r="A61" s="41">
        <v>403</v>
      </c>
      <c r="B61" s="42" t="s">
        <v>43</v>
      </c>
      <c r="C61" s="55" t="s">
        <v>81</v>
      </c>
      <c r="D61" s="44" t="s">
        <v>82</v>
      </c>
      <c r="E61" s="50">
        <v>12.04</v>
      </c>
      <c r="F61" s="50">
        <v>12.22</v>
      </c>
      <c r="G61" s="50">
        <v>68.73</v>
      </c>
      <c r="H61" s="50">
        <v>433.01</v>
      </c>
      <c r="I61" s="44">
        <v>0.238</v>
      </c>
      <c r="J61" s="44">
        <v>1.462</v>
      </c>
      <c r="K61" s="44">
        <v>2.295</v>
      </c>
      <c r="L61" s="44">
        <v>180.574</v>
      </c>
      <c r="M61" s="44">
        <v>0.034</v>
      </c>
      <c r="N61" s="44">
        <v>53.074</v>
      </c>
      <c r="O61" s="44">
        <v>5.457</v>
      </c>
      <c r="P61" s="56">
        <v>216.903</v>
      </c>
    </row>
    <row r="62" s="7" customFormat="1" ht="29.25" customHeight="1" spans="1:16">
      <c r="A62" s="41" t="s">
        <v>83</v>
      </c>
      <c r="B62" s="42" t="s">
        <v>43</v>
      </c>
      <c r="C62" s="43" t="s">
        <v>84</v>
      </c>
      <c r="D62" s="44" t="s">
        <v>35</v>
      </c>
      <c r="E62" s="45">
        <v>3.16</v>
      </c>
      <c r="F62" s="45">
        <v>2.68</v>
      </c>
      <c r="G62" s="45">
        <v>15.94</v>
      </c>
      <c r="H62" s="45">
        <v>100.6</v>
      </c>
      <c r="I62" s="44">
        <v>0.04</v>
      </c>
      <c r="J62" s="44">
        <v>1.3</v>
      </c>
      <c r="K62" s="44">
        <v>0.14</v>
      </c>
      <c r="L62" s="44">
        <v>125.78</v>
      </c>
      <c r="M62" s="44">
        <v>0.02</v>
      </c>
      <c r="N62" s="44">
        <v>14</v>
      </c>
      <c r="O62" s="44">
        <v>0</v>
      </c>
      <c r="P62" s="44">
        <v>90</v>
      </c>
    </row>
    <row r="63" s="4" customFormat="1" ht="29.25" customHeight="1" spans="1:16">
      <c r="A63" s="46" t="s">
        <v>42</v>
      </c>
      <c r="B63" s="47"/>
      <c r="C63" s="47"/>
      <c r="D63" s="48">
        <f>D61+D62</f>
        <v>370</v>
      </c>
      <c r="E63" s="48">
        <f t="shared" ref="E63:P63" si="10">E61+E62</f>
        <v>15.2</v>
      </c>
      <c r="F63" s="48">
        <f t="shared" si="10"/>
        <v>14.9</v>
      </c>
      <c r="G63" s="48">
        <f t="shared" si="10"/>
        <v>84.67</v>
      </c>
      <c r="H63" s="48">
        <f t="shared" si="10"/>
        <v>533.61</v>
      </c>
      <c r="I63" s="48">
        <f t="shared" si="10"/>
        <v>0.278</v>
      </c>
      <c r="J63" s="48">
        <f t="shared" si="10"/>
        <v>2.762</v>
      </c>
      <c r="K63" s="48">
        <f t="shared" si="10"/>
        <v>2.435</v>
      </c>
      <c r="L63" s="48">
        <f t="shared" si="10"/>
        <v>306.354</v>
      </c>
      <c r="M63" s="48">
        <f t="shared" si="10"/>
        <v>0.054</v>
      </c>
      <c r="N63" s="48">
        <f t="shared" si="10"/>
        <v>67.074</v>
      </c>
      <c r="O63" s="48">
        <f t="shared" si="10"/>
        <v>5.457</v>
      </c>
      <c r="P63" s="48">
        <f t="shared" si="10"/>
        <v>306.903</v>
      </c>
    </row>
    <row r="64" s="4" customFormat="1" ht="29.25" customHeight="1" spans="1:16">
      <c r="A64" s="51" t="s">
        <v>47</v>
      </c>
      <c r="B64" s="52"/>
      <c r="C64" s="53"/>
      <c r="D64" s="54">
        <f>D60+D63</f>
        <v>1210</v>
      </c>
      <c r="E64" s="54">
        <f t="shared" ref="E64:P64" si="11">E60+E63</f>
        <v>50.46</v>
      </c>
      <c r="F64" s="54">
        <f t="shared" si="11"/>
        <v>46.19</v>
      </c>
      <c r="G64" s="54">
        <f t="shared" si="11"/>
        <v>217.09</v>
      </c>
      <c r="H64" s="54">
        <f t="shared" si="11"/>
        <v>1502.55</v>
      </c>
      <c r="I64" s="54">
        <f t="shared" si="11"/>
        <v>0.818</v>
      </c>
      <c r="J64" s="54">
        <f t="shared" si="11"/>
        <v>24.827</v>
      </c>
      <c r="K64" s="54">
        <f t="shared" si="11"/>
        <v>13.741</v>
      </c>
      <c r="L64" s="54">
        <f t="shared" si="11"/>
        <v>470.107</v>
      </c>
      <c r="M64" s="54">
        <f t="shared" si="11"/>
        <v>0.079</v>
      </c>
      <c r="N64" s="54">
        <f t="shared" si="11"/>
        <v>286.211</v>
      </c>
      <c r="O64" s="54">
        <f t="shared" si="11"/>
        <v>7.782</v>
      </c>
      <c r="P64" s="54">
        <f t="shared" si="11"/>
        <v>819.387</v>
      </c>
    </row>
    <row r="65" s="4" customFormat="1" ht="29.25" customHeight="1" spans="1:16">
      <c r="A65" s="39" t="s">
        <v>85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ht="29.25" customHeight="1" spans="1:16">
      <c r="A66" s="41" t="s">
        <v>23</v>
      </c>
      <c r="B66" s="42" t="s">
        <v>24</v>
      </c>
      <c r="C66" s="43" t="s">
        <v>25</v>
      </c>
      <c r="D66" s="44">
        <v>60</v>
      </c>
      <c r="E66" s="45">
        <f>D66*0.33/30</f>
        <v>0.66</v>
      </c>
      <c r="F66" s="45">
        <f>D66*0.06/30</f>
        <v>0.12</v>
      </c>
      <c r="G66" s="45">
        <f>D66*1.14/30</f>
        <v>2.28</v>
      </c>
      <c r="H66" s="45">
        <f>D66*6.6/30</f>
        <v>13.2</v>
      </c>
      <c r="I66" s="44">
        <v>0.018</v>
      </c>
      <c r="J66" s="44">
        <v>5.25</v>
      </c>
      <c r="K66" s="44">
        <v>0.27</v>
      </c>
      <c r="L66" s="44">
        <v>4.2</v>
      </c>
      <c r="M66" s="44">
        <v>0</v>
      </c>
      <c r="N66" s="44">
        <v>6</v>
      </c>
      <c r="O66" s="44">
        <v>0.21</v>
      </c>
      <c r="P66" s="44">
        <v>7.8</v>
      </c>
    </row>
    <row r="67" ht="29.25" customHeight="1" spans="1:16">
      <c r="A67" s="41">
        <v>108</v>
      </c>
      <c r="B67" s="42" t="s">
        <v>24</v>
      </c>
      <c r="C67" s="43" t="s">
        <v>86</v>
      </c>
      <c r="D67" s="44" t="s">
        <v>28</v>
      </c>
      <c r="E67" s="45">
        <v>2.2</v>
      </c>
      <c r="F67" s="45">
        <v>2.78</v>
      </c>
      <c r="G67" s="45">
        <v>15.4</v>
      </c>
      <c r="H67" s="45">
        <v>106</v>
      </c>
      <c r="I67" s="44">
        <v>0.125</v>
      </c>
      <c r="J67" s="44">
        <v>11.075</v>
      </c>
      <c r="K67" s="44">
        <v>1.1</v>
      </c>
      <c r="L67" s="44">
        <v>24.175</v>
      </c>
      <c r="M67" s="44">
        <v>0</v>
      </c>
      <c r="N67" s="44">
        <v>29.35</v>
      </c>
      <c r="O67" s="44">
        <v>1.275</v>
      </c>
      <c r="P67" s="44">
        <v>71.1</v>
      </c>
    </row>
    <row r="68" ht="29.25" customHeight="1" spans="1:16">
      <c r="A68" s="41" t="s">
        <v>87</v>
      </c>
      <c r="B68" s="42" t="s">
        <v>24</v>
      </c>
      <c r="C68" s="43" t="s">
        <v>88</v>
      </c>
      <c r="D68" s="44" t="s">
        <v>45</v>
      </c>
      <c r="E68" s="45">
        <v>5.74</v>
      </c>
      <c r="F68" s="45">
        <v>5.45</v>
      </c>
      <c r="G68" s="45">
        <v>34.92</v>
      </c>
      <c r="H68" s="45">
        <v>211.41</v>
      </c>
      <c r="I68" s="44"/>
      <c r="J68" s="44"/>
      <c r="K68" s="44"/>
      <c r="L68" s="44"/>
      <c r="M68" s="44"/>
      <c r="N68" s="44"/>
      <c r="O68" s="44"/>
      <c r="P68" s="44"/>
    </row>
    <row r="69" ht="29.25" customHeight="1" spans="1:16">
      <c r="A69" s="41">
        <v>293</v>
      </c>
      <c r="B69" s="42" t="s">
        <v>24</v>
      </c>
      <c r="C69" s="43" t="s">
        <v>89</v>
      </c>
      <c r="D69" s="44">
        <v>80</v>
      </c>
      <c r="E69" s="45">
        <v>16.65</v>
      </c>
      <c r="F69" s="45">
        <v>20.89</v>
      </c>
      <c r="G69" s="45">
        <v>19.81</v>
      </c>
      <c r="H69" s="45">
        <v>325</v>
      </c>
      <c r="I69" s="44">
        <v>0.247</v>
      </c>
      <c r="J69" s="44">
        <v>4.785</v>
      </c>
      <c r="K69" s="44">
        <v>3.828</v>
      </c>
      <c r="L69" s="44">
        <v>42.456</v>
      </c>
      <c r="M69" s="44">
        <v>0.014</v>
      </c>
      <c r="N69" s="44">
        <v>106.154</v>
      </c>
      <c r="O69" s="44">
        <v>3.625</v>
      </c>
      <c r="P69" s="44">
        <v>283.156</v>
      </c>
    </row>
    <row r="70" ht="29.25" customHeight="1" spans="1:16">
      <c r="A70" s="41" t="s">
        <v>90</v>
      </c>
      <c r="B70" s="42" t="s">
        <v>24</v>
      </c>
      <c r="C70" s="43" t="s">
        <v>91</v>
      </c>
      <c r="D70" s="44" t="s">
        <v>35</v>
      </c>
      <c r="E70" s="45">
        <v>0.68</v>
      </c>
      <c r="F70" s="45">
        <v>0.28</v>
      </c>
      <c r="G70" s="45">
        <v>20.76</v>
      </c>
      <c r="H70" s="45">
        <v>88.2</v>
      </c>
      <c r="I70" s="44">
        <v>0.02</v>
      </c>
      <c r="J70" s="44">
        <v>100</v>
      </c>
      <c r="K70" s="44">
        <v>0.64</v>
      </c>
      <c r="L70" s="44">
        <v>21.34</v>
      </c>
      <c r="M70" s="44">
        <v>0</v>
      </c>
      <c r="N70" s="44">
        <v>3.44</v>
      </c>
      <c r="O70" s="44">
        <v>0.76</v>
      </c>
      <c r="P70" s="44">
        <v>3.44</v>
      </c>
    </row>
    <row r="71" ht="29.25" customHeight="1" spans="1:16">
      <c r="A71" s="41" t="s">
        <v>36</v>
      </c>
      <c r="B71" s="42" t="s">
        <v>24</v>
      </c>
      <c r="C71" s="43" t="s">
        <v>37</v>
      </c>
      <c r="D71" s="44" t="s">
        <v>38</v>
      </c>
      <c r="E71" s="45">
        <v>3.95</v>
      </c>
      <c r="F71" s="45">
        <v>0.5</v>
      </c>
      <c r="G71" s="45">
        <v>24.15</v>
      </c>
      <c r="H71" s="45">
        <v>117.5</v>
      </c>
      <c r="I71" s="44">
        <v>0.08</v>
      </c>
      <c r="J71" s="44">
        <v>0</v>
      </c>
      <c r="K71" s="44">
        <v>1</v>
      </c>
      <c r="L71" s="44">
        <v>11.5</v>
      </c>
      <c r="M71" s="44">
        <v>0</v>
      </c>
      <c r="N71" s="44">
        <v>16.5</v>
      </c>
      <c r="O71" s="44">
        <v>0.65</v>
      </c>
      <c r="P71" s="44">
        <v>43.5</v>
      </c>
    </row>
    <row r="72" ht="29.25" customHeight="1" spans="1:16">
      <c r="A72" s="41" t="s">
        <v>39</v>
      </c>
      <c r="B72" s="42" t="s">
        <v>24</v>
      </c>
      <c r="C72" s="43" t="s">
        <v>40</v>
      </c>
      <c r="D72" s="44" t="s">
        <v>41</v>
      </c>
      <c r="E72" s="45">
        <v>1.98</v>
      </c>
      <c r="F72" s="45">
        <v>0.36</v>
      </c>
      <c r="G72" s="45">
        <v>10.02</v>
      </c>
      <c r="H72" s="45">
        <v>52.2</v>
      </c>
      <c r="I72" s="44">
        <v>0.054</v>
      </c>
      <c r="J72" s="44">
        <v>0</v>
      </c>
      <c r="K72" s="44">
        <v>1.17</v>
      </c>
      <c r="L72" s="44">
        <v>10.5</v>
      </c>
      <c r="M72" s="44">
        <v>0</v>
      </c>
      <c r="N72" s="44">
        <v>14.1</v>
      </c>
      <c r="O72" s="44">
        <v>0.42</v>
      </c>
      <c r="P72" s="44">
        <v>47.4</v>
      </c>
    </row>
    <row r="73" ht="29.25" customHeight="1" spans="1:16">
      <c r="A73" s="46" t="s">
        <v>42</v>
      </c>
      <c r="B73" s="47"/>
      <c r="C73" s="47"/>
      <c r="D73" s="48">
        <f>D66+D67+D69+D70+D71+D72</f>
        <v>670</v>
      </c>
      <c r="E73" s="48">
        <f t="shared" ref="E73:P73" si="12">E66+E67+E69+E70+E71+E72</f>
        <v>26.12</v>
      </c>
      <c r="F73" s="48">
        <f t="shared" si="12"/>
        <v>24.93</v>
      </c>
      <c r="G73" s="48">
        <f t="shared" si="12"/>
        <v>92.42</v>
      </c>
      <c r="H73" s="48">
        <f t="shared" si="12"/>
        <v>702.1</v>
      </c>
      <c r="I73" s="48">
        <f t="shared" si="12"/>
        <v>0.544</v>
      </c>
      <c r="J73" s="48">
        <f t="shared" si="12"/>
        <v>121.11</v>
      </c>
      <c r="K73" s="48">
        <f t="shared" si="12"/>
        <v>8.008</v>
      </c>
      <c r="L73" s="48">
        <f t="shared" si="12"/>
        <v>114.171</v>
      </c>
      <c r="M73" s="48">
        <f t="shared" si="12"/>
        <v>0.014</v>
      </c>
      <c r="N73" s="48">
        <f t="shared" si="12"/>
        <v>175.544</v>
      </c>
      <c r="O73" s="48">
        <f t="shared" si="12"/>
        <v>6.94</v>
      </c>
      <c r="P73" s="48">
        <f t="shared" si="12"/>
        <v>456.396</v>
      </c>
    </row>
    <row r="74" s="7" customFormat="1" ht="29.25" customHeight="1" spans="1:16">
      <c r="A74" s="41">
        <v>190</v>
      </c>
      <c r="B74" s="42" t="s">
        <v>43</v>
      </c>
      <c r="C74" s="55" t="s">
        <v>92</v>
      </c>
      <c r="D74" s="57" t="s">
        <v>93</v>
      </c>
      <c r="E74" s="50">
        <v>10.76</v>
      </c>
      <c r="F74" s="50">
        <v>11.71</v>
      </c>
      <c r="G74" s="50">
        <v>56.83</v>
      </c>
      <c r="H74" s="50">
        <v>373.98</v>
      </c>
      <c r="I74" s="44">
        <v>0.138</v>
      </c>
      <c r="J74" s="44">
        <v>1.679</v>
      </c>
      <c r="K74" s="44">
        <v>1.15</v>
      </c>
      <c r="L74" s="44">
        <v>131.307</v>
      </c>
      <c r="M74" s="44">
        <v>0</v>
      </c>
      <c r="N74" s="44">
        <v>16.422</v>
      </c>
      <c r="O74" s="44">
        <v>1.035</v>
      </c>
      <c r="P74" s="56">
        <v>67.62</v>
      </c>
    </row>
    <row r="75" s="7" customFormat="1" ht="29.25" customHeight="1" spans="1:16">
      <c r="A75" s="41">
        <v>361</v>
      </c>
      <c r="B75" s="42" t="s">
        <v>43</v>
      </c>
      <c r="C75" s="55" t="s">
        <v>94</v>
      </c>
      <c r="D75" s="44" t="s">
        <v>35</v>
      </c>
      <c r="E75" s="50">
        <v>4.06</v>
      </c>
      <c r="F75" s="50">
        <v>4.48</v>
      </c>
      <c r="G75" s="50">
        <v>30.36</v>
      </c>
      <c r="H75" s="50">
        <v>179.14</v>
      </c>
      <c r="I75" s="44">
        <v>0.06</v>
      </c>
      <c r="J75" s="44">
        <v>1.82</v>
      </c>
      <c r="K75" s="44">
        <v>0.18</v>
      </c>
      <c r="L75" s="44">
        <v>174.28</v>
      </c>
      <c r="M75" s="44">
        <v>0</v>
      </c>
      <c r="N75" s="44">
        <v>0.4</v>
      </c>
      <c r="O75" s="44">
        <v>0</v>
      </c>
      <c r="P75" s="56">
        <v>7.7</v>
      </c>
    </row>
    <row r="76" s="4" customFormat="1" ht="29.25" customHeight="1" spans="1:16">
      <c r="A76" s="46" t="s">
        <v>42</v>
      </c>
      <c r="B76" s="47"/>
      <c r="C76" s="47"/>
      <c r="D76" s="48">
        <f>D74+D75</f>
        <v>420</v>
      </c>
      <c r="E76" s="48">
        <f t="shared" ref="E76:P76" si="13">E74+E75</f>
        <v>14.82</v>
      </c>
      <c r="F76" s="48">
        <f t="shared" si="13"/>
        <v>16.19</v>
      </c>
      <c r="G76" s="48">
        <f t="shared" si="13"/>
        <v>87.19</v>
      </c>
      <c r="H76" s="48">
        <f t="shared" si="13"/>
        <v>553.12</v>
      </c>
      <c r="I76" s="48">
        <f t="shared" si="13"/>
        <v>0.198</v>
      </c>
      <c r="J76" s="48">
        <f t="shared" si="13"/>
        <v>3.499</v>
      </c>
      <c r="K76" s="48">
        <f t="shared" si="13"/>
        <v>1.33</v>
      </c>
      <c r="L76" s="48">
        <f t="shared" si="13"/>
        <v>305.587</v>
      </c>
      <c r="M76" s="48">
        <f t="shared" si="13"/>
        <v>0</v>
      </c>
      <c r="N76" s="48">
        <f t="shared" si="13"/>
        <v>16.822</v>
      </c>
      <c r="O76" s="48">
        <f t="shared" si="13"/>
        <v>1.035</v>
      </c>
      <c r="P76" s="48">
        <f t="shared" si="13"/>
        <v>75.32</v>
      </c>
    </row>
    <row r="77" s="4" customFormat="1" ht="29.25" customHeight="1" spans="1:16">
      <c r="A77" s="51" t="s">
        <v>47</v>
      </c>
      <c r="B77" s="52"/>
      <c r="C77" s="53"/>
      <c r="D77" s="54">
        <f>D73+D76</f>
        <v>1090</v>
      </c>
      <c r="E77" s="54">
        <f t="shared" ref="E77:P77" si="14">E73+E76</f>
        <v>40.94</v>
      </c>
      <c r="F77" s="54">
        <f t="shared" si="14"/>
        <v>41.12</v>
      </c>
      <c r="G77" s="54">
        <f t="shared" si="14"/>
        <v>179.61</v>
      </c>
      <c r="H77" s="54">
        <f t="shared" si="14"/>
        <v>1255.22</v>
      </c>
      <c r="I77" s="54">
        <f t="shared" si="14"/>
        <v>0.742</v>
      </c>
      <c r="J77" s="54">
        <f t="shared" si="14"/>
        <v>124.609</v>
      </c>
      <c r="K77" s="54">
        <f t="shared" si="14"/>
        <v>9.338</v>
      </c>
      <c r="L77" s="54">
        <f t="shared" si="14"/>
        <v>419.758</v>
      </c>
      <c r="M77" s="54">
        <f t="shared" si="14"/>
        <v>0.014</v>
      </c>
      <c r="N77" s="54">
        <f t="shared" si="14"/>
        <v>192.366</v>
      </c>
      <c r="O77" s="54">
        <f t="shared" si="14"/>
        <v>7.975</v>
      </c>
      <c r="P77" s="54">
        <f t="shared" si="14"/>
        <v>531.716</v>
      </c>
    </row>
    <row r="78" s="4" customFormat="1" ht="29.25" customHeight="1" spans="1:16">
      <c r="A78" s="39" t="s">
        <v>95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ht="29.25" customHeight="1" spans="1:16">
      <c r="A79" s="41" t="s">
        <v>23</v>
      </c>
      <c r="B79" s="42" t="s">
        <v>24</v>
      </c>
      <c r="C79" s="43" t="s">
        <v>49</v>
      </c>
      <c r="D79" s="44">
        <v>60</v>
      </c>
      <c r="E79" s="45">
        <f>D79*0.21/30</f>
        <v>0.42</v>
      </c>
      <c r="F79" s="45">
        <f>D79*0.03/30</f>
        <v>0.06</v>
      </c>
      <c r="G79" s="45">
        <f>D79*0.57/30</f>
        <v>1.14</v>
      </c>
      <c r="H79" s="45">
        <f>D79*3.6/30</f>
        <v>7.2</v>
      </c>
      <c r="I79" s="44">
        <v>0.012</v>
      </c>
      <c r="J79" s="44">
        <v>1.47</v>
      </c>
      <c r="K79" s="44">
        <v>0.15</v>
      </c>
      <c r="L79" s="44">
        <v>5.1</v>
      </c>
      <c r="M79" s="44">
        <v>0</v>
      </c>
      <c r="N79" s="44">
        <v>4.2</v>
      </c>
      <c r="O79" s="44">
        <v>0.03</v>
      </c>
      <c r="P79" s="44">
        <v>9</v>
      </c>
    </row>
    <row r="80" ht="29.25" customHeight="1" spans="1:16">
      <c r="A80" s="41" t="s">
        <v>96</v>
      </c>
      <c r="B80" s="42" t="s">
        <v>24</v>
      </c>
      <c r="C80" s="43" t="s">
        <v>97</v>
      </c>
      <c r="D80" s="44" t="s">
        <v>28</v>
      </c>
      <c r="E80" s="45">
        <v>1.98</v>
      </c>
      <c r="F80" s="45">
        <v>2.7</v>
      </c>
      <c r="G80" s="45">
        <v>12.1</v>
      </c>
      <c r="H80" s="45">
        <v>85.75</v>
      </c>
      <c r="I80" s="44">
        <v>0.1</v>
      </c>
      <c r="J80" s="44">
        <v>8.25</v>
      </c>
      <c r="K80" s="44">
        <v>0.875</v>
      </c>
      <c r="L80" s="44">
        <v>26.7</v>
      </c>
      <c r="M80" s="44">
        <v>0</v>
      </c>
      <c r="N80" s="44">
        <v>22.775</v>
      </c>
      <c r="O80" s="44">
        <v>1.225</v>
      </c>
      <c r="P80" s="44">
        <v>55.975</v>
      </c>
    </row>
    <row r="81" ht="29.25" customHeight="1" spans="1:16">
      <c r="A81" s="41" t="s">
        <v>98</v>
      </c>
      <c r="B81" s="42" t="s">
        <v>24</v>
      </c>
      <c r="C81" s="43" t="s">
        <v>99</v>
      </c>
      <c r="D81" s="44" t="s">
        <v>45</v>
      </c>
      <c r="E81" s="45">
        <v>3.48</v>
      </c>
      <c r="F81" s="45">
        <v>3.43</v>
      </c>
      <c r="G81" s="45">
        <v>14.62</v>
      </c>
      <c r="H81" s="45">
        <v>105.45</v>
      </c>
      <c r="I81" s="44">
        <v>0.06</v>
      </c>
      <c r="J81" s="44">
        <v>78.12</v>
      </c>
      <c r="K81" s="44">
        <v>1.2</v>
      </c>
      <c r="L81" s="44">
        <v>92.55</v>
      </c>
      <c r="M81" s="44">
        <v>0</v>
      </c>
      <c r="N81" s="44">
        <v>28.725</v>
      </c>
      <c r="O81" s="44">
        <v>0.18</v>
      </c>
      <c r="P81" s="44">
        <v>57.9</v>
      </c>
    </row>
    <row r="82" ht="29.25" customHeight="1" spans="1:16">
      <c r="A82" s="41" t="s">
        <v>100</v>
      </c>
      <c r="B82" s="42" t="s">
        <v>24</v>
      </c>
      <c r="C82" s="43" t="s">
        <v>101</v>
      </c>
      <c r="D82" s="44" t="s">
        <v>32</v>
      </c>
      <c r="E82" s="45">
        <v>12.68</v>
      </c>
      <c r="F82" s="45">
        <v>12.19</v>
      </c>
      <c r="G82" s="45">
        <v>11.84</v>
      </c>
      <c r="H82" s="45">
        <v>208</v>
      </c>
      <c r="I82" s="44">
        <v>0.144</v>
      </c>
      <c r="J82" s="44">
        <v>0.656</v>
      </c>
      <c r="K82" s="44">
        <v>2.632</v>
      </c>
      <c r="L82" s="44">
        <v>43.48</v>
      </c>
      <c r="M82" s="44">
        <v>0.04</v>
      </c>
      <c r="N82" s="44">
        <v>16.144</v>
      </c>
      <c r="O82" s="44">
        <v>49.744</v>
      </c>
      <c r="P82" s="44">
        <v>58.184</v>
      </c>
    </row>
    <row r="83" ht="29.25" customHeight="1" spans="1:16">
      <c r="A83" s="41" t="s">
        <v>102</v>
      </c>
      <c r="B83" s="42" t="s">
        <v>24</v>
      </c>
      <c r="C83" s="43" t="s">
        <v>103</v>
      </c>
      <c r="D83" s="44" t="s">
        <v>35</v>
      </c>
      <c r="E83" s="45">
        <v>0.44</v>
      </c>
      <c r="F83" s="45">
        <v>0.16</v>
      </c>
      <c r="G83" s="45">
        <v>28.2</v>
      </c>
      <c r="H83" s="45">
        <v>116.6</v>
      </c>
      <c r="I83" s="44">
        <v>0</v>
      </c>
      <c r="J83" s="44">
        <v>2.7</v>
      </c>
      <c r="K83" s="44">
        <v>0.8</v>
      </c>
      <c r="L83" s="44">
        <v>20.56</v>
      </c>
      <c r="M83" s="44">
        <v>0</v>
      </c>
      <c r="N83" s="44">
        <v>11.06</v>
      </c>
      <c r="O83" s="44">
        <v>0.12</v>
      </c>
      <c r="P83" s="44">
        <v>11.2</v>
      </c>
    </row>
    <row r="84" ht="29.25" customHeight="1" spans="1:16">
      <c r="A84" s="41" t="s">
        <v>36</v>
      </c>
      <c r="B84" s="42" t="s">
        <v>24</v>
      </c>
      <c r="C84" s="43" t="s">
        <v>37</v>
      </c>
      <c r="D84" s="44" t="s">
        <v>38</v>
      </c>
      <c r="E84" s="45">
        <v>3.95</v>
      </c>
      <c r="F84" s="45">
        <v>0.5</v>
      </c>
      <c r="G84" s="45">
        <v>24.15</v>
      </c>
      <c r="H84" s="45">
        <v>117.5</v>
      </c>
      <c r="I84" s="44">
        <v>0.08</v>
      </c>
      <c r="J84" s="44">
        <v>0</v>
      </c>
      <c r="K84" s="44">
        <v>1</v>
      </c>
      <c r="L84" s="44">
        <v>11.5</v>
      </c>
      <c r="M84" s="44">
        <v>0</v>
      </c>
      <c r="N84" s="44">
        <v>16.5</v>
      </c>
      <c r="O84" s="44">
        <v>0.65</v>
      </c>
      <c r="P84" s="44">
        <v>43.5</v>
      </c>
    </row>
    <row r="85" ht="29.25" customHeight="1" spans="1:16">
      <c r="A85" s="41" t="s">
        <v>39</v>
      </c>
      <c r="B85" s="42" t="s">
        <v>24</v>
      </c>
      <c r="C85" s="43" t="s">
        <v>40</v>
      </c>
      <c r="D85" s="44" t="s">
        <v>41</v>
      </c>
      <c r="E85" s="45">
        <v>1.98</v>
      </c>
      <c r="F85" s="45">
        <v>0.36</v>
      </c>
      <c r="G85" s="45">
        <v>10.02</v>
      </c>
      <c r="H85" s="45">
        <v>52.2</v>
      </c>
      <c r="I85" s="44">
        <v>0.054</v>
      </c>
      <c r="J85" s="44">
        <v>0</v>
      </c>
      <c r="K85" s="44">
        <v>1.17</v>
      </c>
      <c r="L85" s="44">
        <v>10.5</v>
      </c>
      <c r="M85" s="44">
        <v>0</v>
      </c>
      <c r="N85" s="44">
        <v>14.1</v>
      </c>
      <c r="O85" s="44">
        <v>0.42</v>
      </c>
      <c r="P85" s="44">
        <v>47.4</v>
      </c>
    </row>
    <row r="86" ht="29.25" customHeight="1" spans="1:16">
      <c r="A86" s="41" t="s">
        <v>58</v>
      </c>
      <c r="B86" s="42" t="s">
        <v>24</v>
      </c>
      <c r="C86" s="43" t="s">
        <v>59</v>
      </c>
      <c r="D86" s="44" t="s">
        <v>70</v>
      </c>
      <c r="E86" s="45">
        <v>0.4</v>
      </c>
      <c r="F86" s="45">
        <v>0.4</v>
      </c>
      <c r="G86" s="45">
        <v>9.8</v>
      </c>
      <c r="H86" s="45">
        <v>47</v>
      </c>
      <c r="I86" s="44">
        <v>0.03</v>
      </c>
      <c r="J86" s="44">
        <v>10</v>
      </c>
      <c r="K86" s="44">
        <v>2.2</v>
      </c>
      <c r="L86" s="44">
        <v>16</v>
      </c>
      <c r="M86" s="44">
        <v>0</v>
      </c>
      <c r="N86" s="44">
        <v>9</v>
      </c>
      <c r="O86" s="44">
        <v>0.2</v>
      </c>
      <c r="P86" s="44">
        <v>11</v>
      </c>
    </row>
    <row r="87" ht="29.25" customHeight="1" spans="1:16">
      <c r="A87" s="46" t="s">
        <v>42</v>
      </c>
      <c r="B87" s="47"/>
      <c r="C87" s="47"/>
      <c r="D87" s="48">
        <f>D79+D80+D81+D82+D83+D84+D85+D86</f>
        <v>920</v>
      </c>
      <c r="E87" s="48">
        <f t="shared" ref="E87:P87" si="15">E79+E80+E81+E82+E83+E84+E85+E86</f>
        <v>25.33</v>
      </c>
      <c r="F87" s="48">
        <f t="shared" si="15"/>
        <v>19.8</v>
      </c>
      <c r="G87" s="48">
        <f t="shared" si="15"/>
        <v>111.87</v>
      </c>
      <c r="H87" s="48">
        <f t="shared" si="15"/>
        <v>739.7</v>
      </c>
      <c r="I87" s="48">
        <f t="shared" si="15"/>
        <v>0.48</v>
      </c>
      <c r="J87" s="48">
        <f t="shared" si="15"/>
        <v>101.196</v>
      </c>
      <c r="K87" s="48">
        <f t="shared" si="15"/>
        <v>10.027</v>
      </c>
      <c r="L87" s="48">
        <f t="shared" si="15"/>
        <v>226.39</v>
      </c>
      <c r="M87" s="48">
        <f t="shared" si="15"/>
        <v>0.04</v>
      </c>
      <c r="N87" s="48">
        <f t="shared" si="15"/>
        <v>122.504</v>
      </c>
      <c r="O87" s="48">
        <f t="shared" si="15"/>
        <v>52.569</v>
      </c>
      <c r="P87" s="48">
        <f t="shared" si="15"/>
        <v>294.159</v>
      </c>
    </row>
    <row r="88" s="7" customFormat="1" ht="29.25" customHeight="1" spans="1:16">
      <c r="A88" s="41" t="s">
        <v>104</v>
      </c>
      <c r="B88" s="42" t="s">
        <v>43</v>
      </c>
      <c r="C88" s="43" t="s">
        <v>105</v>
      </c>
      <c r="D88" s="44" t="s">
        <v>35</v>
      </c>
      <c r="E88" s="45">
        <v>4.08</v>
      </c>
      <c r="F88" s="45">
        <v>3.54</v>
      </c>
      <c r="G88" s="45">
        <v>17.58</v>
      </c>
      <c r="H88" s="45">
        <v>118.6</v>
      </c>
      <c r="I88" s="44">
        <v>0.06</v>
      </c>
      <c r="J88" s="44">
        <v>1.58</v>
      </c>
      <c r="K88" s="44">
        <v>0.48</v>
      </c>
      <c r="L88" s="44">
        <v>152.22</v>
      </c>
      <c r="M88" s="44">
        <v>0.02</v>
      </c>
      <c r="N88" s="44">
        <v>21.34</v>
      </c>
      <c r="O88" s="44">
        <v>0</v>
      </c>
      <c r="P88" s="44">
        <v>124.56</v>
      </c>
    </row>
    <row r="89" s="7" customFormat="1" ht="29.25" customHeight="1" spans="1:16">
      <c r="A89" s="41">
        <v>421</v>
      </c>
      <c r="B89" s="42" t="s">
        <v>43</v>
      </c>
      <c r="C89" s="55" t="s">
        <v>106</v>
      </c>
      <c r="D89" s="44" t="s">
        <v>57</v>
      </c>
      <c r="E89" s="50">
        <v>5.46</v>
      </c>
      <c r="F89" s="50">
        <v>9.39</v>
      </c>
      <c r="G89" s="50">
        <v>32.94</v>
      </c>
      <c r="H89" s="50">
        <v>238.5</v>
      </c>
      <c r="I89" s="44">
        <v>0.09</v>
      </c>
      <c r="J89" s="44">
        <v>0</v>
      </c>
      <c r="K89" s="44">
        <v>0.975</v>
      </c>
      <c r="L89" s="44">
        <v>14.85</v>
      </c>
      <c r="M89" s="44">
        <v>0</v>
      </c>
      <c r="N89" s="44">
        <v>20.55</v>
      </c>
      <c r="O89" s="44">
        <v>3.495</v>
      </c>
      <c r="P89" s="56">
        <v>52.5</v>
      </c>
    </row>
    <row r="90" s="7" customFormat="1" ht="29.25" customHeight="1" spans="1:16">
      <c r="A90" s="41">
        <v>372</v>
      </c>
      <c r="B90" s="42" t="s">
        <v>43</v>
      </c>
      <c r="C90" s="55" t="s">
        <v>107</v>
      </c>
      <c r="D90" s="44">
        <v>75</v>
      </c>
      <c r="E90" s="50">
        <v>0.43</v>
      </c>
      <c r="F90" s="50">
        <v>0.42</v>
      </c>
      <c r="G90" s="50">
        <v>42.82</v>
      </c>
      <c r="H90" s="50">
        <v>171.2</v>
      </c>
      <c r="I90" s="44">
        <v>0.036</v>
      </c>
      <c r="J90" s="44">
        <v>5.52</v>
      </c>
      <c r="K90" s="44">
        <v>2.436</v>
      </c>
      <c r="L90" s="44">
        <v>19.836</v>
      </c>
      <c r="M90" s="44">
        <v>0</v>
      </c>
      <c r="N90" s="44">
        <v>9.924</v>
      </c>
      <c r="O90" s="44">
        <v>0.228</v>
      </c>
      <c r="P90" s="56">
        <v>12.156</v>
      </c>
    </row>
    <row r="91" s="4" customFormat="1" ht="29.25" customHeight="1" spans="1:16">
      <c r="A91" s="46" t="s">
        <v>42</v>
      </c>
      <c r="B91" s="47"/>
      <c r="C91" s="47"/>
      <c r="D91" s="48">
        <f>D88+D89+D90</f>
        <v>350</v>
      </c>
      <c r="E91" s="48">
        <f t="shared" ref="E91:P91" si="16">E88+E89+E90</f>
        <v>9.97</v>
      </c>
      <c r="F91" s="48">
        <f t="shared" si="16"/>
        <v>13.35</v>
      </c>
      <c r="G91" s="48">
        <f t="shared" si="16"/>
        <v>93.34</v>
      </c>
      <c r="H91" s="48">
        <f t="shared" si="16"/>
        <v>528.3</v>
      </c>
      <c r="I91" s="48">
        <f t="shared" si="16"/>
        <v>0.186</v>
      </c>
      <c r="J91" s="48">
        <f t="shared" si="16"/>
        <v>7.1</v>
      </c>
      <c r="K91" s="48">
        <f t="shared" si="16"/>
        <v>3.891</v>
      </c>
      <c r="L91" s="48">
        <f t="shared" si="16"/>
        <v>186.906</v>
      </c>
      <c r="M91" s="48">
        <f t="shared" si="16"/>
        <v>0.02</v>
      </c>
      <c r="N91" s="48">
        <f t="shared" si="16"/>
        <v>51.814</v>
      </c>
      <c r="O91" s="48">
        <f t="shared" si="16"/>
        <v>3.723</v>
      </c>
      <c r="P91" s="48">
        <f t="shared" si="16"/>
        <v>189.216</v>
      </c>
    </row>
    <row r="92" s="4" customFormat="1" ht="29.25" customHeight="1" spans="1:16">
      <c r="A92" s="51" t="s">
        <v>47</v>
      </c>
      <c r="B92" s="52"/>
      <c r="C92" s="53"/>
      <c r="D92" s="54">
        <f>D87+D91</f>
        <v>1270</v>
      </c>
      <c r="E92" s="54">
        <f t="shared" ref="E92:P92" si="17">E87+E91</f>
        <v>35.3</v>
      </c>
      <c r="F92" s="54">
        <f t="shared" si="17"/>
        <v>33.15</v>
      </c>
      <c r="G92" s="54">
        <f t="shared" si="17"/>
        <v>205.21</v>
      </c>
      <c r="H92" s="54">
        <f t="shared" si="17"/>
        <v>1268</v>
      </c>
      <c r="I92" s="54">
        <f t="shared" si="17"/>
        <v>0.666</v>
      </c>
      <c r="J92" s="54">
        <f t="shared" si="17"/>
        <v>108.296</v>
      </c>
      <c r="K92" s="54">
        <f t="shared" si="17"/>
        <v>13.918</v>
      </c>
      <c r="L92" s="54">
        <f t="shared" si="17"/>
        <v>413.296</v>
      </c>
      <c r="M92" s="54">
        <f t="shared" si="17"/>
        <v>0.06</v>
      </c>
      <c r="N92" s="54">
        <f t="shared" si="17"/>
        <v>174.318</v>
      </c>
      <c r="O92" s="54">
        <f t="shared" si="17"/>
        <v>56.292</v>
      </c>
      <c r="P92" s="54">
        <f t="shared" si="17"/>
        <v>483.375</v>
      </c>
    </row>
    <row r="93" s="4" customFormat="1" ht="29.25" customHeight="1" spans="1:16">
      <c r="A93" s="39" t="s">
        <v>108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ht="29.25" customHeight="1" spans="1:16">
      <c r="A94" s="41" t="s">
        <v>23</v>
      </c>
      <c r="B94" s="42" t="s">
        <v>24</v>
      </c>
      <c r="C94" s="43" t="s">
        <v>49</v>
      </c>
      <c r="D94" s="44">
        <v>60</v>
      </c>
      <c r="E94" s="45">
        <f>D94*0.21/30</f>
        <v>0.42</v>
      </c>
      <c r="F94" s="45">
        <f>D94*0.03/30</f>
        <v>0.06</v>
      </c>
      <c r="G94" s="45">
        <f>D94*0.57/30</f>
        <v>1.14</v>
      </c>
      <c r="H94" s="45">
        <f>D94*3.6/30</f>
        <v>7.2</v>
      </c>
      <c r="I94" s="44">
        <v>0.012</v>
      </c>
      <c r="J94" s="44">
        <v>1.47</v>
      </c>
      <c r="K94" s="44">
        <v>0.15</v>
      </c>
      <c r="L94" s="44">
        <v>5.1</v>
      </c>
      <c r="M94" s="44">
        <v>0</v>
      </c>
      <c r="N94" s="44">
        <v>4.2</v>
      </c>
      <c r="O94" s="44">
        <v>0.03</v>
      </c>
      <c r="P94" s="44">
        <v>9</v>
      </c>
    </row>
    <row r="95" ht="29.25" customHeight="1" spans="1:16">
      <c r="A95" s="41" t="s">
        <v>109</v>
      </c>
      <c r="B95" s="42" t="s">
        <v>24</v>
      </c>
      <c r="C95" s="43" t="s">
        <v>110</v>
      </c>
      <c r="D95" s="44" t="s">
        <v>28</v>
      </c>
      <c r="E95" s="45">
        <v>2.03</v>
      </c>
      <c r="F95" s="45">
        <v>5.1</v>
      </c>
      <c r="G95" s="45">
        <v>11.97</v>
      </c>
      <c r="H95" s="45">
        <v>107.25</v>
      </c>
      <c r="I95" s="44">
        <v>0.1</v>
      </c>
      <c r="J95" s="44">
        <v>8.375</v>
      </c>
      <c r="K95" s="44">
        <v>0.925</v>
      </c>
      <c r="L95" s="44">
        <v>29.15</v>
      </c>
      <c r="M95" s="44">
        <v>0</v>
      </c>
      <c r="N95" s="44">
        <v>24.175</v>
      </c>
      <c r="O95" s="44">
        <v>2.35</v>
      </c>
      <c r="P95" s="44">
        <v>56.725</v>
      </c>
    </row>
    <row r="96" ht="29.25" customHeight="1" spans="1:16">
      <c r="A96" s="41" t="s">
        <v>111</v>
      </c>
      <c r="B96" s="42" t="s">
        <v>24</v>
      </c>
      <c r="C96" s="43" t="s">
        <v>112</v>
      </c>
      <c r="D96" s="44" t="s">
        <v>35</v>
      </c>
      <c r="E96" s="45">
        <v>4.08</v>
      </c>
      <c r="F96" s="45">
        <v>6.4</v>
      </c>
      <c r="G96" s="45">
        <v>27.26</v>
      </c>
      <c r="H96" s="45">
        <v>183</v>
      </c>
      <c r="I96" s="44">
        <v>0.18</v>
      </c>
      <c r="J96" s="44">
        <v>24.22</v>
      </c>
      <c r="K96" s="44">
        <v>1.34</v>
      </c>
      <c r="L96" s="44">
        <v>49.3</v>
      </c>
      <c r="M96" s="44">
        <v>0</v>
      </c>
      <c r="N96" s="44">
        <v>37</v>
      </c>
      <c r="O96" s="44">
        <v>0.24</v>
      </c>
      <c r="P96" s="44">
        <v>115.46</v>
      </c>
    </row>
    <row r="97" ht="29.25" customHeight="1" spans="1:16">
      <c r="A97" s="41" t="s">
        <v>113</v>
      </c>
      <c r="B97" s="42" t="s">
        <v>24</v>
      </c>
      <c r="C97" s="43" t="s">
        <v>114</v>
      </c>
      <c r="D97" s="44" t="s">
        <v>32</v>
      </c>
      <c r="E97" s="45">
        <v>11.33</v>
      </c>
      <c r="F97" s="45">
        <v>11.39</v>
      </c>
      <c r="G97" s="45">
        <v>6.65</v>
      </c>
      <c r="H97" s="45">
        <v>174.54</v>
      </c>
      <c r="I97" s="44">
        <v>0.048</v>
      </c>
      <c r="J97" s="44">
        <v>3.488</v>
      </c>
      <c r="K97" s="44">
        <v>2.24</v>
      </c>
      <c r="L97" s="44">
        <v>57.792</v>
      </c>
      <c r="M97" s="44">
        <v>0.04</v>
      </c>
      <c r="N97" s="44">
        <v>25.264</v>
      </c>
      <c r="O97" s="44">
        <v>4.8</v>
      </c>
      <c r="P97" s="44">
        <v>172.2</v>
      </c>
    </row>
    <row r="98" ht="29.25" customHeight="1" spans="1:16">
      <c r="A98" s="41" t="s">
        <v>102</v>
      </c>
      <c r="B98" s="42" t="s">
        <v>24</v>
      </c>
      <c r="C98" s="43" t="s">
        <v>103</v>
      </c>
      <c r="D98" s="44" t="s">
        <v>35</v>
      </c>
      <c r="E98" s="45">
        <v>0.44</v>
      </c>
      <c r="F98" s="45">
        <v>0.16</v>
      </c>
      <c r="G98" s="45">
        <v>28.2</v>
      </c>
      <c r="H98" s="45">
        <v>116.6</v>
      </c>
      <c r="I98" s="44">
        <v>0</v>
      </c>
      <c r="J98" s="44">
        <v>2.7</v>
      </c>
      <c r="K98" s="44">
        <v>0.8</v>
      </c>
      <c r="L98" s="44">
        <v>20.56</v>
      </c>
      <c r="M98" s="44">
        <v>0</v>
      </c>
      <c r="N98" s="44">
        <v>11.06</v>
      </c>
      <c r="O98" s="44">
        <v>0.12</v>
      </c>
      <c r="P98" s="44">
        <v>11.2</v>
      </c>
    </row>
    <row r="99" ht="29.25" customHeight="1" spans="1:16">
      <c r="A99" s="41" t="s">
        <v>36</v>
      </c>
      <c r="B99" s="42" t="s">
        <v>24</v>
      </c>
      <c r="C99" s="43" t="s">
        <v>37</v>
      </c>
      <c r="D99" s="44" t="s">
        <v>38</v>
      </c>
      <c r="E99" s="45">
        <v>3.95</v>
      </c>
      <c r="F99" s="45">
        <v>0.5</v>
      </c>
      <c r="G99" s="45">
        <v>24.15</v>
      </c>
      <c r="H99" s="45">
        <v>117.5</v>
      </c>
      <c r="I99" s="44">
        <v>0.08</v>
      </c>
      <c r="J99" s="44">
        <v>0</v>
      </c>
      <c r="K99" s="44">
        <v>1</v>
      </c>
      <c r="L99" s="44">
        <v>11.5</v>
      </c>
      <c r="M99" s="44">
        <v>0</v>
      </c>
      <c r="N99" s="44">
        <v>16.5</v>
      </c>
      <c r="O99" s="44">
        <v>0.65</v>
      </c>
      <c r="P99" s="44">
        <v>43.5</v>
      </c>
    </row>
    <row r="100" ht="29.25" customHeight="1" spans="1:16">
      <c r="A100" s="41" t="s">
        <v>39</v>
      </c>
      <c r="B100" s="42" t="s">
        <v>24</v>
      </c>
      <c r="C100" s="43" t="s">
        <v>40</v>
      </c>
      <c r="D100" s="44" t="s">
        <v>41</v>
      </c>
      <c r="E100" s="45">
        <v>1.98</v>
      </c>
      <c r="F100" s="45">
        <v>0.36</v>
      </c>
      <c r="G100" s="45">
        <v>10.02</v>
      </c>
      <c r="H100" s="45">
        <v>52.2</v>
      </c>
      <c r="I100" s="44">
        <v>0.054</v>
      </c>
      <c r="J100" s="44">
        <v>0</v>
      </c>
      <c r="K100" s="44">
        <v>1.17</v>
      </c>
      <c r="L100" s="44">
        <v>10.5</v>
      </c>
      <c r="M100" s="44">
        <v>0</v>
      </c>
      <c r="N100" s="44">
        <v>14.1</v>
      </c>
      <c r="O100" s="44">
        <v>0.42</v>
      </c>
      <c r="P100" s="44">
        <v>47.4</v>
      </c>
    </row>
    <row r="101" ht="29.25" customHeight="1" spans="1:16">
      <c r="A101" s="46" t="s">
        <v>42</v>
      </c>
      <c r="B101" s="47"/>
      <c r="C101" s="47"/>
      <c r="D101" s="48">
        <f>D94+D95+D96+D97+D98+D99+D100</f>
        <v>870</v>
      </c>
      <c r="E101" s="48">
        <f t="shared" ref="E101:P101" si="18">E94+E95+E96+E97+E98+E99+E100</f>
        <v>24.23</v>
      </c>
      <c r="F101" s="48">
        <f t="shared" si="18"/>
        <v>23.97</v>
      </c>
      <c r="G101" s="48">
        <f t="shared" si="18"/>
        <v>109.39</v>
      </c>
      <c r="H101" s="48">
        <f t="shared" si="18"/>
        <v>758.29</v>
      </c>
      <c r="I101" s="48">
        <f t="shared" si="18"/>
        <v>0.474</v>
      </c>
      <c r="J101" s="48">
        <f t="shared" si="18"/>
        <v>40.253</v>
      </c>
      <c r="K101" s="48">
        <f t="shared" si="18"/>
        <v>7.625</v>
      </c>
      <c r="L101" s="48">
        <f t="shared" si="18"/>
        <v>183.902</v>
      </c>
      <c r="M101" s="48">
        <f t="shared" si="18"/>
        <v>0.04</v>
      </c>
      <c r="N101" s="48">
        <f t="shared" si="18"/>
        <v>132.299</v>
      </c>
      <c r="O101" s="48">
        <f t="shared" si="18"/>
        <v>8.61</v>
      </c>
      <c r="P101" s="48">
        <f t="shared" si="18"/>
        <v>455.485</v>
      </c>
    </row>
    <row r="102" s="7" customFormat="1" ht="29.25" customHeight="1" spans="1:16">
      <c r="A102" s="41">
        <v>403</v>
      </c>
      <c r="B102" s="42" t="s">
        <v>43</v>
      </c>
      <c r="C102" s="43" t="s">
        <v>81</v>
      </c>
      <c r="D102" s="44">
        <v>170</v>
      </c>
      <c r="E102" s="50">
        <v>12.04</v>
      </c>
      <c r="F102" s="50">
        <v>12.22</v>
      </c>
      <c r="G102" s="50">
        <v>68.73</v>
      </c>
      <c r="H102" s="50">
        <v>433.01</v>
      </c>
      <c r="I102" s="44">
        <v>0.238</v>
      </c>
      <c r="J102" s="44">
        <v>1.462</v>
      </c>
      <c r="K102" s="44">
        <v>2.295</v>
      </c>
      <c r="L102" s="44">
        <v>180.574</v>
      </c>
      <c r="M102" s="44">
        <v>0.034</v>
      </c>
      <c r="N102" s="44">
        <v>53.074</v>
      </c>
      <c r="O102" s="44">
        <v>5.457</v>
      </c>
      <c r="P102" s="56">
        <v>216.903</v>
      </c>
    </row>
    <row r="103" s="7" customFormat="1" ht="29.25" customHeight="1" spans="1:16">
      <c r="A103" s="41" t="s">
        <v>33</v>
      </c>
      <c r="B103" s="42" t="s">
        <v>43</v>
      </c>
      <c r="C103" s="43" t="s">
        <v>34</v>
      </c>
      <c r="D103" s="44" t="s">
        <v>35</v>
      </c>
      <c r="E103" s="45">
        <v>0.12</v>
      </c>
      <c r="F103" s="45">
        <v>0.02</v>
      </c>
      <c r="G103" s="45">
        <v>13.7</v>
      </c>
      <c r="H103" s="45">
        <v>55.86</v>
      </c>
      <c r="I103" s="44">
        <v>0</v>
      </c>
      <c r="J103" s="44">
        <v>2.54</v>
      </c>
      <c r="K103" s="44">
        <v>0.32</v>
      </c>
      <c r="L103" s="44">
        <v>12.8</v>
      </c>
      <c r="M103" s="44">
        <v>0</v>
      </c>
      <c r="N103" s="44">
        <v>2.16</v>
      </c>
      <c r="O103" s="44">
        <v>0</v>
      </c>
      <c r="P103" s="44">
        <v>3.96</v>
      </c>
    </row>
    <row r="104" s="4" customFormat="1" ht="29.25" customHeight="1" spans="1:16">
      <c r="A104" s="46" t="s">
        <v>42</v>
      </c>
      <c r="B104" s="47"/>
      <c r="C104" s="47"/>
      <c r="D104" s="48">
        <f>D102+D103</f>
        <v>370</v>
      </c>
      <c r="E104" s="48">
        <f t="shared" ref="E104:P104" si="19">E102+E103</f>
        <v>12.16</v>
      </c>
      <c r="F104" s="48">
        <f t="shared" si="19"/>
        <v>12.24</v>
      </c>
      <c r="G104" s="48">
        <f t="shared" si="19"/>
        <v>82.43</v>
      </c>
      <c r="H104" s="48">
        <f t="shared" si="19"/>
        <v>488.87</v>
      </c>
      <c r="I104" s="48">
        <f t="shared" si="19"/>
        <v>0.238</v>
      </c>
      <c r="J104" s="48">
        <f t="shared" si="19"/>
        <v>4.002</v>
      </c>
      <c r="K104" s="48">
        <f t="shared" si="19"/>
        <v>2.615</v>
      </c>
      <c r="L104" s="48">
        <f t="shared" si="19"/>
        <v>193.374</v>
      </c>
      <c r="M104" s="48">
        <f t="shared" si="19"/>
        <v>0.034</v>
      </c>
      <c r="N104" s="48">
        <f t="shared" si="19"/>
        <v>55.234</v>
      </c>
      <c r="O104" s="48">
        <f t="shared" si="19"/>
        <v>5.457</v>
      </c>
      <c r="P104" s="48">
        <f t="shared" si="19"/>
        <v>220.863</v>
      </c>
    </row>
    <row r="105" s="4" customFormat="1" ht="29.25" customHeight="1" spans="1:16">
      <c r="A105" s="51" t="s">
        <v>47</v>
      </c>
      <c r="B105" s="52"/>
      <c r="C105" s="53"/>
      <c r="D105" s="54">
        <f>D101+D104</f>
        <v>1240</v>
      </c>
      <c r="E105" s="54">
        <f t="shared" ref="E105:P105" si="20">E101+E104</f>
        <v>36.39</v>
      </c>
      <c r="F105" s="54">
        <f t="shared" si="20"/>
        <v>36.21</v>
      </c>
      <c r="G105" s="54">
        <f t="shared" si="20"/>
        <v>191.82</v>
      </c>
      <c r="H105" s="54">
        <f t="shared" si="20"/>
        <v>1247.16</v>
      </c>
      <c r="I105" s="54">
        <f t="shared" si="20"/>
        <v>0.712</v>
      </c>
      <c r="J105" s="54">
        <f t="shared" si="20"/>
        <v>44.255</v>
      </c>
      <c r="K105" s="54">
        <f t="shared" si="20"/>
        <v>10.24</v>
      </c>
      <c r="L105" s="54">
        <f t="shared" si="20"/>
        <v>377.276</v>
      </c>
      <c r="M105" s="54">
        <f t="shared" si="20"/>
        <v>0.074</v>
      </c>
      <c r="N105" s="54">
        <f t="shared" si="20"/>
        <v>187.533</v>
      </c>
      <c r="O105" s="54">
        <f t="shared" si="20"/>
        <v>14.067</v>
      </c>
      <c r="P105" s="54">
        <f t="shared" si="20"/>
        <v>676.348</v>
      </c>
    </row>
    <row r="106" s="4" customFormat="1" ht="29.25" customHeight="1" spans="1:16">
      <c r="A106" s="39" t="s">
        <v>115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ht="29.25" customHeight="1" spans="1:16">
      <c r="A107" s="41" t="s">
        <v>23</v>
      </c>
      <c r="B107" s="42" t="s">
        <v>24</v>
      </c>
      <c r="C107" s="43" t="s">
        <v>25</v>
      </c>
      <c r="D107" s="44">
        <v>60</v>
      </c>
      <c r="E107" s="45">
        <f>D107*0.33/30</f>
        <v>0.66</v>
      </c>
      <c r="F107" s="45">
        <f>D107*0.06/30</f>
        <v>0.12</v>
      </c>
      <c r="G107" s="45">
        <f>D107*1.14/30</f>
        <v>2.28</v>
      </c>
      <c r="H107" s="45">
        <f>D107*6.6/30</f>
        <v>13.2</v>
      </c>
      <c r="I107" s="44">
        <v>0.018</v>
      </c>
      <c r="J107" s="44">
        <v>5.25</v>
      </c>
      <c r="K107" s="44">
        <v>0.27</v>
      </c>
      <c r="L107" s="44">
        <v>4.2</v>
      </c>
      <c r="M107" s="44">
        <v>0</v>
      </c>
      <c r="N107" s="44">
        <v>6</v>
      </c>
      <c r="O107" s="44">
        <v>0.21</v>
      </c>
      <c r="P107" s="44">
        <v>7.8</v>
      </c>
    </row>
    <row r="108" ht="29.25" customHeight="1" spans="1:16">
      <c r="A108" s="41" t="s">
        <v>116</v>
      </c>
      <c r="B108" s="42" t="s">
        <v>24</v>
      </c>
      <c r="C108" s="43" t="s">
        <v>117</v>
      </c>
      <c r="D108" s="44" t="s">
        <v>28</v>
      </c>
      <c r="E108" s="45">
        <v>2.7</v>
      </c>
      <c r="F108" s="45">
        <v>2.85</v>
      </c>
      <c r="G108" s="45">
        <v>17.45</v>
      </c>
      <c r="H108" s="45">
        <v>118.25</v>
      </c>
      <c r="I108" s="44">
        <v>0.1</v>
      </c>
      <c r="J108" s="44">
        <v>8.25</v>
      </c>
      <c r="K108" s="44">
        <v>1.125</v>
      </c>
      <c r="L108" s="44">
        <v>29.2</v>
      </c>
      <c r="M108" s="44">
        <v>0</v>
      </c>
      <c r="N108" s="44">
        <v>27.275</v>
      </c>
      <c r="O108" s="44">
        <v>1.425</v>
      </c>
      <c r="P108" s="44">
        <v>67.575</v>
      </c>
    </row>
    <row r="109" ht="29.25" customHeight="1" spans="1:16">
      <c r="A109" s="41" t="s">
        <v>118</v>
      </c>
      <c r="B109" s="42" t="s">
        <v>24</v>
      </c>
      <c r="C109" s="43" t="s">
        <v>119</v>
      </c>
      <c r="D109" s="44" t="s">
        <v>120</v>
      </c>
      <c r="E109" s="45">
        <v>12.56</v>
      </c>
      <c r="F109" s="45">
        <v>11.72</v>
      </c>
      <c r="G109" s="45">
        <v>15.21</v>
      </c>
      <c r="H109" s="45">
        <v>217</v>
      </c>
      <c r="I109" s="44">
        <v>0.07</v>
      </c>
      <c r="J109" s="44">
        <v>11.322</v>
      </c>
      <c r="K109" s="44">
        <v>1.925</v>
      </c>
      <c r="L109" s="44">
        <v>36.803</v>
      </c>
      <c r="M109" s="44">
        <v>0.017</v>
      </c>
      <c r="N109" s="44">
        <v>38.693</v>
      </c>
      <c r="O109" s="44">
        <v>1.96</v>
      </c>
      <c r="P109" s="44">
        <v>108.203</v>
      </c>
    </row>
    <row r="110" ht="29.25" customHeight="1" spans="1:16">
      <c r="A110" s="41" t="s">
        <v>121</v>
      </c>
      <c r="B110" s="42" t="s">
        <v>24</v>
      </c>
      <c r="C110" s="43" t="s">
        <v>122</v>
      </c>
      <c r="D110" s="44" t="s">
        <v>35</v>
      </c>
      <c r="E110" s="45">
        <v>0.82</v>
      </c>
      <c r="F110" s="45">
        <v>0.16</v>
      </c>
      <c r="G110" s="45">
        <v>26.2</v>
      </c>
      <c r="H110" s="45">
        <v>110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</row>
    <row r="111" ht="29.25" customHeight="1" spans="1:16">
      <c r="A111" s="41" t="s">
        <v>36</v>
      </c>
      <c r="B111" s="42" t="s">
        <v>24</v>
      </c>
      <c r="C111" s="43" t="s">
        <v>37</v>
      </c>
      <c r="D111" s="44" t="s">
        <v>38</v>
      </c>
      <c r="E111" s="45">
        <v>3.95</v>
      </c>
      <c r="F111" s="45">
        <v>0.5</v>
      </c>
      <c r="G111" s="45">
        <v>24.15</v>
      </c>
      <c r="H111" s="45">
        <v>117.5</v>
      </c>
      <c r="I111" s="44">
        <v>0.08</v>
      </c>
      <c r="J111" s="44">
        <v>0</v>
      </c>
      <c r="K111" s="44">
        <v>1</v>
      </c>
      <c r="L111" s="44">
        <v>11.5</v>
      </c>
      <c r="M111" s="44">
        <v>0</v>
      </c>
      <c r="N111" s="44">
        <v>16.5</v>
      </c>
      <c r="O111" s="44">
        <v>0.65</v>
      </c>
      <c r="P111" s="44">
        <v>43.5</v>
      </c>
    </row>
    <row r="112" ht="29.25" customHeight="1" spans="1:16">
      <c r="A112" s="41" t="s">
        <v>39</v>
      </c>
      <c r="B112" s="42" t="s">
        <v>24</v>
      </c>
      <c r="C112" s="43" t="s">
        <v>40</v>
      </c>
      <c r="D112" s="44" t="s">
        <v>41</v>
      </c>
      <c r="E112" s="45">
        <v>1.98</v>
      </c>
      <c r="F112" s="45">
        <v>0.36</v>
      </c>
      <c r="G112" s="45">
        <v>10.02</v>
      </c>
      <c r="H112" s="45">
        <v>52.2</v>
      </c>
      <c r="I112" s="44">
        <v>0.054</v>
      </c>
      <c r="J112" s="44">
        <v>0</v>
      </c>
      <c r="K112" s="44">
        <v>1.17</v>
      </c>
      <c r="L112" s="44">
        <v>10.5</v>
      </c>
      <c r="M112" s="44">
        <v>0</v>
      </c>
      <c r="N112" s="44">
        <v>14.1</v>
      </c>
      <c r="O112" s="44">
        <v>0.42</v>
      </c>
      <c r="P112" s="44">
        <v>47.4</v>
      </c>
    </row>
    <row r="113" ht="29.25" customHeight="1" spans="1:16">
      <c r="A113" s="46" t="s">
        <v>42</v>
      </c>
      <c r="B113" s="47"/>
      <c r="C113" s="47"/>
      <c r="D113" s="48">
        <f>D107+D108+D109+D110+D111+D112</f>
        <v>765</v>
      </c>
      <c r="E113" s="48">
        <f t="shared" ref="E113:H113" si="21">E107+E108+E109+E110+E111+E112</f>
        <v>22.67</v>
      </c>
      <c r="F113" s="48">
        <f t="shared" si="21"/>
        <v>15.71</v>
      </c>
      <c r="G113" s="48">
        <f t="shared" si="21"/>
        <v>95.31</v>
      </c>
      <c r="H113" s="48">
        <f t="shared" si="21"/>
        <v>628.15</v>
      </c>
      <c r="I113" s="48" t="e">
        <f>I107+I108+I109+I110+I111+I112+#REF!</f>
        <v>#REF!</v>
      </c>
      <c r="J113" s="48" t="e">
        <f>J107+J108+J109+J110+J111+J112+#REF!</f>
        <v>#REF!</v>
      </c>
      <c r="K113" s="48" t="e">
        <f>K107+K108+K109+K110+K111+K112+#REF!</f>
        <v>#REF!</v>
      </c>
      <c r="L113" s="48" t="e">
        <f>L107+L108+L109+L110+L111+L112+#REF!</f>
        <v>#REF!</v>
      </c>
      <c r="M113" s="48" t="e">
        <f>M107+M108+M109+M110+M111+M112+#REF!</f>
        <v>#REF!</v>
      </c>
      <c r="N113" s="48" t="e">
        <f>N107+N108+N109+N110+N111+N112+#REF!</f>
        <v>#REF!</v>
      </c>
      <c r="O113" s="48" t="e">
        <f>O107+O108+O109+O110+O111+O112+#REF!</f>
        <v>#REF!</v>
      </c>
      <c r="P113" s="48" t="e">
        <f>P107+P108+P109+P110+P111+P112+#REF!</f>
        <v>#REF!</v>
      </c>
    </row>
    <row r="114" s="7" customFormat="1" ht="29.25" customHeight="1" spans="1:16">
      <c r="A114" s="41">
        <v>223</v>
      </c>
      <c r="B114" s="58" t="s">
        <v>123</v>
      </c>
      <c r="C114" s="43" t="s">
        <v>124</v>
      </c>
      <c r="D114" s="44">
        <v>160</v>
      </c>
      <c r="E114" s="50">
        <v>21.7</v>
      </c>
      <c r="F114" s="50">
        <v>11.65</v>
      </c>
      <c r="G114" s="50">
        <v>33.15</v>
      </c>
      <c r="H114" s="50">
        <v>324</v>
      </c>
      <c r="I114" s="44">
        <v>0.064</v>
      </c>
      <c r="J114" s="44">
        <v>0.512</v>
      </c>
      <c r="K114" s="44">
        <v>0.544</v>
      </c>
      <c r="L114" s="44">
        <v>211.344</v>
      </c>
      <c r="M114" s="44">
        <v>0.08</v>
      </c>
      <c r="N114" s="44">
        <v>31.472</v>
      </c>
      <c r="O114" s="44">
        <v>0.48</v>
      </c>
      <c r="P114" s="56">
        <v>245.072</v>
      </c>
    </row>
    <row r="115" s="7" customFormat="1" ht="29.25" customHeight="1" spans="1:16">
      <c r="A115" s="41" t="s">
        <v>33</v>
      </c>
      <c r="B115" s="42" t="s">
        <v>43</v>
      </c>
      <c r="C115" s="43" t="s">
        <v>34</v>
      </c>
      <c r="D115" s="44" t="s">
        <v>35</v>
      </c>
      <c r="E115" s="45">
        <v>0.12</v>
      </c>
      <c r="F115" s="45">
        <v>0.02</v>
      </c>
      <c r="G115" s="45">
        <v>13.7</v>
      </c>
      <c r="H115" s="45">
        <v>55.86</v>
      </c>
      <c r="I115" s="44">
        <v>0.06</v>
      </c>
      <c r="J115" s="44">
        <v>1</v>
      </c>
      <c r="K115" s="44">
        <v>0.2</v>
      </c>
      <c r="L115" s="44">
        <v>224</v>
      </c>
      <c r="M115" s="44">
        <v>0.02</v>
      </c>
      <c r="N115" s="44">
        <v>26</v>
      </c>
      <c r="O115" s="44">
        <v>0</v>
      </c>
      <c r="P115" s="56">
        <v>172</v>
      </c>
    </row>
    <row r="116" s="4" customFormat="1" ht="29.25" customHeight="1" spans="1:16">
      <c r="A116" s="46" t="s">
        <v>42</v>
      </c>
      <c r="B116" s="47"/>
      <c r="C116" s="47"/>
      <c r="D116" s="48">
        <f>D114+D115</f>
        <v>360</v>
      </c>
      <c r="E116" s="48">
        <f t="shared" ref="E116:P116" si="22">E114+E115</f>
        <v>21.82</v>
      </c>
      <c r="F116" s="48">
        <f t="shared" si="22"/>
        <v>11.67</v>
      </c>
      <c r="G116" s="48">
        <f t="shared" si="22"/>
        <v>46.85</v>
      </c>
      <c r="H116" s="48">
        <f t="shared" si="22"/>
        <v>379.86</v>
      </c>
      <c r="I116" s="48">
        <f t="shared" si="22"/>
        <v>0.124</v>
      </c>
      <c r="J116" s="48">
        <f t="shared" si="22"/>
        <v>1.512</v>
      </c>
      <c r="K116" s="48">
        <f t="shared" si="22"/>
        <v>0.744</v>
      </c>
      <c r="L116" s="48">
        <f t="shared" si="22"/>
        <v>435.344</v>
      </c>
      <c r="M116" s="48">
        <f t="shared" si="22"/>
        <v>0.1</v>
      </c>
      <c r="N116" s="48">
        <f t="shared" si="22"/>
        <v>57.472</v>
      </c>
      <c r="O116" s="48">
        <f t="shared" si="22"/>
        <v>0.48</v>
      </c>
      <c r="P116" s="48">
        <f t="shared" si="22"/>
        <v>417.072</v>
      </c>
    </row>
    <row r="117" s="4" customFormat="1" ht="29.25" customHeight="1" spans="1:16">
      <c r="A117" s="51" t="s">
        <v>47</v>
      </c>
      <c r="B117" s="52"/>
      <c r="C117" s="53"/>
      <c r="D117" s="54">
        <f>D113+D116</f>
        <v>1125</v>
      </c>
      <c r="E117" s="54">
        <f t="shared" ref="E117:P117" si="23">E113+E116</f>
        <v>44.49</v>
      </c>
      <c r="F117" s="54">
        <f t="shared" si="23"/>
        <v>27.38</v>
      </c>
      <c r="G117" s="54">
        <f t="shared" si="23"/>
        <v>142.16</v>
      </c>
      <c r="H117" s="54">
        <f t="shared" si="23"/>
        <v>1008.01</v>
      </c>
      <c r="I117" s="54" t="e">
        <f t="shared" si="23"/>
        <v>#REF!</v>
      </c>
      <c r="J117" s="54" t="e">
        <f t="shared" si="23"/>
        <v>#REF!</v>
      </c>
      <c r="K117" s="54" t="e">
        <f t="shared" si="23"/>
        <v>#REF!</v>
      </c>
      <c r="L117" s="54" t="e">
        <f t="shared" si="23"/>
        <v>#REF!</v>
      </c>
      <c r="M117" s="54" t="e">
        <f t="shared" si="23"/>
        <v>#REF!</v>
      </c>
      <c r="N117" s="54" t="e">
        <f t="shared" si="23"/>
        <v>#REF!</v>
      </c>
      <c r="O117" s="54" t="e">
        <f t="shared" si="23"/>
        <v>#REF!</v>
      </c>
      <c r="P117" s="54" t="e">
        <f t="shared" si="23"/>
        <v>#REF!</v>
      </c>
    </row>
    <row r="118" s="4" customFormat="1" ht="29.25" customHeight="1" spans="1:16">
      <c r="A118" s="39" t="s">
        <v>125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ht="29.25" customHeight="1" spans="1:16">
      <c r="A119" s="41" t="s">
        <v>23</v>
      </c>
      <c r="B119" s="42" t="s">
        <v>24</v>
      </c>
      <c r="C119" s="43" t="s">
        <v>49</v>
      </c>
      <c r="D119" s="44">
        <v>60</v>
      </c>
      <c r="E119" s="45">
        <f>D119*0.21/30</f>
        <v>0.42</v>
      </c>
      <c r="F119" s="45">
        <f>D119*0.03/30</f>
        <v>0.06</v>
      </c>
      <c r="G119" s="45">
        <f>D119*0.57/30</f>
        <v>1.14</v>
      </c>
      <c r="H119" s="45">
        <f>D119*3.6/30</f>
        <v>7.2</v>
      </c>
      <c r="I119" s="44">
        <v>0.012</v>
      </c>
      <c r="J119" s="44">
        <v>1.47</v>
      </c>
      <c r="K119" s="44">
        <v>0.15</v>
      </c>
      <c r="L119" s="44">
        <v>5.1</v>
      </c>
      <c r="M119" s="44">
        <v>0</v>
      </c>
      <c r="N119" s="44">
        <v>4.2</v>
      </c>
      <c r="O119" s="44">
        <v>0.03</v>
      </c>
      <c r="P119" s="44">
        <v>9</v>
      </c>
    </row>
    <row r="120" ht="29.25" customHeight="1" spans="1:16">
      <c r="A120" s="41">
        <v>82</v>
      </c>
      <c r="B120" s="42" t="s">
        <v>24</v>
      </c>
      <c r="C120" s="43" t="s">
        <v>75</v>
      </c>
      <c r="D120" s="44" t="s">
        <v>28</v>
      </c>
      <c r="E120" s="45">
        <v>3.7</v>
      </c>
      <c r="F120" s="45">
        <v>5.87</v>
      </c>
      <c r="G120" s="45">
        <v>15.7</v>
      </c>
      <c r="H120" s="45">
        <v>131.6</v>
      </c>
      <c r="I120" s="44">
        <v>0.1</v>
      </c>
      <c r="J120" s="44">
        <v>14.275</v>
      </c>
      <c r="K120" s="44">
        <v>1.65</v>
      </c>
      <c r="L120" s="44">
        <v>66.975</v>
      </c>
      <c r="M120" s="44">
        <v>0.025</v>
      </c>
      <c r="N120" s="44">
        <v>20.625</v>
      </c>
      <c r="O120" s="44">
        <v>0.125</v>
      </c>
      <c r="P120" s="44">
        <v>41.75</v>
      </c>
    </row>
    <row r="121" ht="29.25" customHeight="1" spans="1:16">
      <c r="A121" s="41">
        <v>171</v>
      </c>
      <c r="B121" s="42" t="s">
        <v>24</v>
      </c>
      <c r="C121" s="43" t="s">
        <v>126</v>
      </c>
      <c r="D121" s="44" t="s">
        <v>45</v>
      </c>
      <c r="E121" s="45">
        <v>5.74</v>
      </c>
      <c r="F121" s="45">
        <v>5.45</v>
      </c>
      <c r="G121" s="45">
        <v>34.92</v>
      </c>
      <c r="H121" s="45">
        <v>211.41</v>
      </c>
      <c r="I121" s="44">
        <v>0.09</v>
      </c>
      <c r="J121" s="44">
        <v>0</v>
      </c>
      <c r="K121" s="44">
        <v>1.14</v>
      </c>
      <c r="L121" s="44">
        <v>36.78</v>
      </c>
      <c r="M121" s="44">
        <v>0</v>
      </c>
      <c r="N121" s="44">
        <v>3.555</v>
      </c>
      <c r="O121" s="44">
        <v>0</v>
      </c>
      <c r="P121" s="44">
        <v>1.89</v>
      </c>
    </row>
    <row r="122" ht="29.25" customHeight="1" spans="1:16">
      <c r="A122" s="41" t="s">
        <v>127</v>
      </c>
      <c r="B122" s="42" t="s">
        <v>24</v>
      </c>
      <c r="C122" s="43" t="s">
        <v>128</v>
      </c>
      <c r="D122" s="44" t="s">
        <v>70</v>
      </c>
      <c r="E122" s="45">
        <v>14.13</v>
      </c>
      <c r="F122" s="45">
        <v>10.55</v>
      </c>
      <c r="G122" s="45">
        <v>7.68</v>
      </c>
      <c r="H122" s="45">
        <v>183.19</v>
      </c>
      <c r="I122" s="44">
        <v>0.24</v>
      </c>
      <c r="J122" s="44">
        <v>25.93</v>
      </c>
      <c r="K122" s="44">
        <v>5.39</v>
      </c>
      <c r="L122" s="44">
        <v>35.07</v>
      </c>
      <c r="M122" s="44">
        <v>6.2</v>
      </c>
      <c r="N122" s="44">
        <v>18.91</v>
      </c>
      <c r="O122" s="44">
        <v>0.79</v>
      </c>
      <c r="P122" s="44">
        <v>252.22</v>
      </c>
    </row>
    <row r="123" ht="29.25" customHeight="1" spans="1:16">
      <c r="A123" s="41" t="s">
        <v>102</v>
      </c>
      <c r="B123" s="42" t="s">
        <v>24</v>
      </c>
      <c r="C123" s="43" t="s">
        <v>129</v>
      </c>
      <c r="D123" s="44" t="s">
        <v>35</v>
      </c>
      <c r="E123" s="45">
        <v>0.16</v>
      </c>
      <c r="F123" s="45">
        <v>0.16</v>
      </c>
      <c r="G123" s="45">
        <v>27.88</v>
      </c>
      <c r="H123" s="45">
        <v>114.6</v>
      </c>
      <c r="I123" s="44">
        <v>0.02</v>
      </c>
      <c r="J123" s="44">
        <v>0.9</v>
      </c>
      <c r="K123" s="44">
        <v>0.96</v>
      </c>
      <c r="L123" s="44">
        <v>14.18</v>
      </c>
      <c r="M123" s="44">
        <v>0</v>
      </c>
      <c r="N123" s="44">
        <v>5.14</v>
      </c>
      <c r="O123" s="44">
        <v>0.08</v>
      </c>
      <c r="P123" s="44">
        <v>4.4</v>
      </c>
    </row>
    <row r="124" ht="29.25" customHeight="1" spans="1:16">
      <c r="A124" s="41" t="s">
        <v>36</v>
      </c>
      <c r="B124" s="42" t="s">
        <v>24</v>
      </c>
      <c r="C124" s="43" t="s">
        <v>37</v>
      </c>
      <c r="D124" s="44" t="s">
        <v>38</v>
      </c>
      <c r="E124" s="45">
        <v>3.95</v>
      </c>
      <c r="F124" s="45">
        <v>0.5</v>
      </c>
      <c r="G124" s="45">
        <v>24.15</v>
      </c>
      <c r="H124" s="45">
        <v>117.5</v>
      </c>
      <c r="I124" s="44">
        <v>0.08</v>
      </c>
      <c r="J124" s="44">
        <v>0</v>
      </c>
      <c r="K124" s="44">
        <v>1</v>
      </c>
      <c r="L124" s="44">
        <v>11.5</v>
      </c>
      <c r="M124" s="44">
        <v>0</v>
      </c>
      <c r="N124" s="44">
        <v>16.5</v>
      </c>
      <c r="O124" s="44">
        <v>0.65</v>
      </c>
      <c r="P124" s="44">
        <v>43.5</v>
      </c>
    </row>
    <row r="125" ht="29.25" customHeight="1" spans="1:16">
      <c r="A125" s="41" t="s">
        <v>39</v>
      </c>
      <c r="B125" s="42" t="s">
        <v>24</v>
      </c>
      <c r="C125" s="43" t="s">
        <v>40</v>
      </c>
      <c r="D125" s="44" t="s">
        <v>41</v>
      </c>
      <c r="E125" s="45">
        <v>1.98</v>
      </c>
      <c r="F125" s="45">
        <v>0.36</v>
      </c>
      <c r="G125" s="45">
        <v>10.02</v>
      </c>
      <c r="H125" s="45">
        <v>52.2</v>
      </c>
      <c r="I125" s="44">
        <v>0.054</v>
      </c>
      <c r="J125" s="44">
        <v>0</v>
      </c>
      <c r="K125" s="44">
        <v>1.17</v>
      </c>
      <c r="L125" s="44">
        <v>10.5</v>
      </c>
      <c r="M125" s="44">
        <v>0</v>
      </c>
      <c r="N125" s="44">
        <v>14.1</v>
      </c>
      <c r="O125" s="44">
        <v>0.42</v>
      </c>
      <c r="P125" s="44">
        <v>47.4</v>
      </c>
    </row>
    <row r="126" ht="29.25" customHeight="1" spans="1:16">
      <c r="A126" s="46" t="s">
        <v>42</v>
      </c>
      <c r="B126" s="47"/>
      <c r="C126" s="47"/>
      <c r="D126" s="48">
        <f>D119+D120+D121+D122+D123+D124+D125</f>
        <v>840</v>
      </c>
      <c r="E126" s="48">
        <f t="shared" ref="E126:P126" si="24">E119+E120+E121+E122+E123+E124+E125</f>
        <v>30.08</v>
      </c>
      <c r="F126" s="48">
        <f t="shared" si="24"/>
        <v>22.95</v>
      </c>
      <c r="G126" s="48">
        <f t="shared" si="24"/>
        <v>121.49</v>
      </c>
      <c r="H126" s="48">
        <f t="shared" si="24"/>
        <v>817.7</v>
      </c>
      <c r="I126" s="48">
        <f t="shared" si="24"/>
        <v>0.596</v>
      </c>
      <c r="J126" s="48">
        <f t="shared" si="24"/>
        <v>42.575</v>
      </c>
      <c r="K126" s="48">
        <f t="shared" si="24"/>
        <v>11.46</v>
      </c>
      <c r="L126" s="48">
        <f t="shared" si="24"/>
        <v>180.105</v>
      </c>
      <c r="M126" s="48">
        <f t="shared" si="24"/>
        <v>6.225</v>
      </c>
      <c r="N126" s="48">
        <f t="shared" si="24"/>
        <v>83.03</v>
      </c>
      <c r="O126" s="48">
        <f t="shared" si="24"/>
        <v>2.095</v>
      </c>
      <c r="P126" s="48">
        <f t="shared" si="24"/>
        <v>400.16</v>
      </c>
    </row>
    <row r="127" s="7" customFormat="1" ht="29.25" customHeight="1" spans="1:16">
      <c r="A127" s="41">
        <v>396</v>
      </c>
      <c r="B127" s="42" t="s">
        <v>43</v>
      </c>
      <c r="C127" s="55" t="s">
        <v>130</v>
      </c>
      <c r="D127" s="44">
        <v>170</v>
      </c>
      <c r="E127" s="50">
        <v>12.04</v>
      </c>
      <c r="F127" s="50">
        <v>12.22</v>
      </c>
      <c r="G127" s="50">
        <v>68.73</v>
      </c>
      <c r="H127" s="50">
        <v>433.01</v>
      </c>
      <c r="I127" s="44">
        <v>0.072</v>
      </c>
      <c r="J127" s="44">
        <v>2.34</v>
      </c>
      <c r="K127" s="44">
        <v>0.18</v>
      </c>
      <c r="L127" s="44">
        <v>216</v>
      </c>
      <c r="M127" s="44">
        <v>0</v>
      </c>
      <c r="N127" s="44">
        <v>0</v>
      </c>
      <c r="O127" s="44">
        <v>0</v>
      </c>
      <c r="P127" s="56">
        <v>0</v>
      </c>
    </row>
    <row r="128" s="7" customFormat="1" ht="29.25" customHeight="1" spans="1:16">
      <c r="A128" s="41" t="s">
        <v>33</v>
      </c>
      <c r="B128" s="42" t="s">
        <v>43</v>
      </c>
      <c r="C128" s="43" t="s">
        <v>34</v>
      </c>
      <c r="D128" s="44" t="s">
        <v>35</v>
      </c>
      <c r="E128" s="45">
        <v>0.12</v>
      </c>
      <c r="F128" s="45">
        <v>0.02</v>
      </c>
      <c r="G128" s="45">
        <v>13.7</v>
      </c>
      <c r="H128" s="45">
        <v>55.86</v>
      </c>
      <c r="I128" s="44">
        <v>0.09</v>
      </c>
      <c r="J128" s="44">
        <v>0</v>
      </c>
      <c r="K128" s="44">
        <v>0.975</v>
      </c>
      <c r="L128" s="44">
        <v>14.85</v>
      </c>
      <c r="M128" s="44">
        <v>0</v>
      </c>
      <c r="N128" s="44">
        <v>20.55</v>
      </c>
      <c r="O128" s="44">
        <v>3.495</v>
      </c>
      <c r="P128" s="56">
        <v>52.5</v>
      </c>
    </row>
    <row r="129" s="4" customFormat="1" ht="29.25" customHeight="1" spans="1:16">
      <c r="A129" s="46" t="s">
        <v>42</v>
      </c>
      <c r="B129" s="47"/>
      <c r="C129" s="47"/>
      <c r="D129" s="48">
        <f>D127+D128</f>
        <v>370</v>
      </c>
      <c r="E129" s="48">
        <f t="shared" ref="E129:H129" si="25">E127+E128</f>
        <v>12.16</v>
      </c>
      <c r="F129" s="48">
        <f t="shared" si="25"/>
        <v>12.24</v>
      </c>
      <c r="G129" s="48">
        <f t="shared" si="25"/>
        <v>82.43</v>
      </c>
      <c r="H129" s="48">
        <f t="shared" si="25"/>
        <v>488.87</v>
      </c>
      <c r="I129" s="48" t="e">
        <f>I127+I128+#REF!</f>
        <v>#REF!</v>
      </c>
      <c r="J129" s="48" t="e">
        <f>J127+J128+#REF!</f>
        <v>#REF!</v>
      </c>
      <c r="K129" s="48" t="e">
        <f>K127+K128+#REF!</f>
        <v>#REF!</v>
      </c>
      <c r="L129" s="48" t="e">
        <f>L127+L128+#REF!</f>
        <v>#REF!</v>
      </c>
      <c r="M129" s="48" t="e">
        <f>M127+M128+#REF!</f>
        <v>#REF!</v>
      </c>
      <c r="N129" s="48" t="e">
        <f>N127+N128+#REF!</f>
        <v>#REF!</v>
      </c>
      <c r="O129" s="48" t="e">
        <f>O127+O128+#REF!</f>
        <v>#REF!</v>
      </c>
      <c r="P129" s="48" t="e">
        <f>P127+P128+#REF!</f>
        <v>#REF!</v>
      </c>
    </row>
    <row r="130" s="4" customFormat="1" ht="29.25" customHeight="1" spans="1:16">
      <c r="A130" s="51" t="s">
        <v>47</v>
      </c>
      <c r="B130" s="52"/>
      <c r="C130" s="53"/>
      <c r="D130" s="54">
        <f t="shared" ref="D130:P130" si="26">D126+D129</f>
        <v>1210</v>
      </c>
      <c r="E130" s="54">
        <f t="shared" si="26"/>
        <v>42.24</v>
      </c>
      <c r="F130" s="54">
        <f t="shared" si="26"/>
        <v>35.19</v>
      </c>
      <c r="G130" s="54">
        <f t="shared" si="26"/>
        <v>203.92</v>
      </c>
      <c r="H130" s="54">
        <f t="shared" si="26"/>
        <v>1306.57</v>
      </c>
      <c r="I130" s="54" t="e">
        <f t="shared" si="26"/>
        <v>#REF!</v>
      </c>
      <c r="J130" s="54" t="e">
        <f t="shared" si="26"/>
        <v>#REF!</v>
      </c>
      <c r="K130" s="54" t="e">
        <f t="shared" si="26"/>
        <v>#REF!</v>
      </c>
      <c r="L130" s="54" t="e">
        <f t="shared" si="26"/>
        <v>#REF!</v>
      </c>
      <c r="M130" s="54" t="e">
        <f t="shared" si="26"/>
        <v>#REF!</v>
      </c>
      <c r="N130" s="54" t="e">
        <f t="shared" si="26"/>
        <v>#REF!</v>
      </c>
      <c r="O130" s="54" t="e">
        <f t="shared" si="26"/>
        <v>#REF!</v>
      </c>
      <c r="P130" s="54" t="e">
        <f t="shared" si="26"/>
        <v>#REF!</v>
      </c>
    </row>
    <row r="131" s="4" customFormat="1" ht="29.25" customHeight="1" spans="1:16">
      <c r="A131" s="39" t="s">
        <v>131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ht="29.25" customHeight="1" spans="1:16">
      <c r="A132" s="41" t="s">
        <v>23</v>
      </c>
      <c r="B132" s="42" t="s">
        <v>24</v>
      </c>
      <c r="C132" s="43" t="s">
        <v>25</v>
      </c>
      <c r="D132" s="44">
        <v>60</v>
      </c>
      <c r="E132" s="45">
        <f>D132*0.33/30</f>
        <v>0.66</v>
      </c>
      <c r="F132" s="45">
        <f>D132*0.06/30</f>
        <v>0.12</v>
      </c>
      <c r="G132" s="45">
        <f>D132*1.14/30</f>
        <v>2.28</v>
      </c>
      <c r="H132" s="45">
        <f>D132*6.6/30</f>
        <v>13.2</v>
      </c>
      <c r="I132" s="44">
        <v>0.018</v>
      </c>
      <c r="J132" s="44">
        <v>5.25</v>
      </c>
      <c r="K132" s="44">
        <v>0.27</v>
      </c>
      <c r="L132" s="44">
        <v>4.2</v>
      </c>
      <c r="M132" s="44">
        <v>0</v>
      </c>
      <c r="N132" s="44">
        <v>6</v>
      </c>
      <c r="O132" s="44">
        <v>0.21</v>
      </c>
      <c r="P132" s="44">
        <v>7.8</v>
      </c>
    </row>
    <row r="133" ht="29.25" customHeight="1" spans="1:16">
      <c r="A133" s="41" t="s">
        <v>132</v>
      </c>
      <c r="B133" s="42" t="s">
        <v>24</v>
      </c>
      <c r="C133" s="43" t="s">
        <v>86</v>
      </c>
      <c r="D133" s="44" t="s">
        <v>28</v>
      </c>
      <c r="E133" s="45">
        <v>3.55</v>
      </c>
      <c r="F133" s="45">
        <v>4.6</v>
      </c>
      <c r="G133" s="45">
        <v>18.8</v>
      </c>
      <c r="H133" s="45">
        <v>144.25</v>
      </c>
      <c r="I133" s="44">
        <v>0.1</v>
      </c>
      <c r="J133" s="44">
        <v>5.75</v>
      </c>
      <c r="K133" s="44">
        <v>1.175</v>
      </c>
      <c r="L133" s="44">
        <v>33.4</v>
      </c>
      <c r="M133" s="44">
        <v>0.025</v>
      </c>
      <c r="N133" s="44">
        <v>25.35</v>
      </c>
      <c r="O133" s="44">
        <v>1.625</v>
      </c>
      <c r="P133" s="44">
        <v>72.225</v>
      </c>
    </row>
    <row r="134" ht="29.25" customHeight="1" spans="1:16">
      <c r="A134" s="41" t="s">
        <v>133</v>
      </c>
      <c r="B134" s="42" t="s">
        <v>24</v>
      </c>
      <c r="C134" s="43" t="s">
        <v>134</v>
      </c>
      <c r="D134" s="44" t="s">
        <v>120</v>
      </c>
      <c r="E134" s="45">
        <v>19.23</v>
      </c>
      <c r="F134" s="45">
        <v>19.71</v>
      </c>
      <c r="G134" s="45">
        <v>30.36</v>
      </c>
      <c r="H134" s="45">
        <v>375.67</v>
      </c>
      <c r="I134" s="44">
        <v>0.07</v>
      </c>
      <c r="J134" s="44">
        <v>1.488</v>
      </c>
      <c r="K134" s="44">
        <v>3.097</v>
      </c>
      <c r="L134" s="44">
        <v>16.607</v>
      </c>
      <c r="M134" s="44">
        <v>0</v>
      </c>
      <c r="N134" s="44">
        <v>45.833</v>
      </c>
      <c r="O134" s="44">
        <v>3.203</v>
      </c>
      <c r="P134" s="44">
        <v>233.502</v>
      </c>
    </row>
    <row r="135" ht="29.25" customHeight="1" spans="1:16">
      <c r="A135" s="41" t="s">
        <v>121</v>
      </c>
      <c r="B135" s="42" t="s">
        <v>24</v>
      </c>
      <c r="C135" s="43" t="s">
        <v>122</v>
      </c>
      <c r="D135" s="44" t="s">
        <v>35</v>
      </c>
      <c r="E135" s="45">
        <v>0.82</v>
      </c>
      <c r="F135" s="45">
        <v>0.16</v>
      </c>
      <c r="G135" s="45">
        <v>26.2</v>
      </c>
      <c r="H135" s="45">
        <v>110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</row>
    <row r="136" ht="29.25" customHeight="1" spans="1:16">
      <c r="A136" s="41" t="s">
        <v>36</v>
      </c>
      <c r="B136" s="42" t="s">
        <v>24</v>
      </c>
      <c r="C136" s="43" t="s">
        <v>37</v>
      </c>
      <c r="D136" s="44" t="s">
        <v>38</v>
      </c>
      <c r="E136" s="45">
        <v>3.95</v>
      </c>
      <c r="F136" s="45">
        <v>0.5</v>
      </c>
      <c r="G136" s="45">
        <v>24.15</v>
      </c>
      <c r="H136" s="45">
        <v>117.5</v>
      </c>
      <c r="I136" s="44">
        <v>0.08</v>
      </c>
      <c r="J136" s="44">
        <v>0</v>
      </c>
      <c r="K136" s="44">
        <v>1</v>
      </c>
      <c r="L136" s="44">
        <v>11.5</v>
      </c>
      <c r="M136" s="44">
        <v>0</v>
      </c>
      <c r="N136" s="44">
        <v>16.5</v>
      </c>
      <c r="O136" s="44">
        <v>0.65</v>
      </c>
      <c r="P136" s="44">
        <v>43.5</v>
      </c>
    </row>
    <row r="137" ht="29.25" customHeight="1" spans="1:16">
      <c r="A137" s="41" t="s">
        <v>39</v>
      </c>
      <c r="B137" s="42" t="s">
        <v>24</v>
      </c>
      <c r="C137" s="43" t="s">
        <v>40</v>
      </c>
      <c r="D137" s="44" t="s">
        <v>41</v>
      </c>
      <c r="E137" s="45">
        <v>1.98</v>
      </c>
      <c r="F137" s="45">
        <v>0.36</v>
      </c>
      <c r="G137" s="45">
        <v>10.02</v>
      </c>
      <c r="H137" s="45">
        <v>52.2</v>
      </c>
      <c r="I137" s="44">
        <v>0.054</v>
      </c>
      <c r="J137" s="44">
        <v>0</v>
      </c>
      <c r="K137" s="44">
        <v>1.17</v>
      </c>
      <c r="L137" s="44">
        <v>10.5</v>
      </c>
      <c r="M137" s="44">
        <v>0</v>
      </c>
      <c r="N137" s="44">
        <v>14.1</v>
      </c>
      <c r="O137" s="44">
        <v>0.42</v>
      </c>
      <c r="P137" s="44">
        <v>47.4</v>
      </c>
    </row>
    <row r="138" ht="29.25" customHeight="1" spans="1:16">
      <c r="A138" s="46" t="s">
        <v>42</v>
      </c>
      <c r="B138" s="47"/>
      <c r="C138" s="47"/>
      <c r="D138" s="48">
        <f>D132+D133+D134+D135+D136+D137</f>
        <v>765</v>
      </c>
      <c r="E138" s="48">
        <f t="shared" ref="E138:P138" si="27">E132+E133+E134+E135+E136+E137</f>
        <v>30.19</v>
      </c>
      <c r="F138" s="48">
        <f t="shared" si="27"/>
        <v>25.45</v>
      </c>
      <c r="G138" s="48">
        <f t="shared" si="27"/>
        <v>111.81</v>
      </c>
      <c r="H138" s="48">
        <f t="shared" si="27"/>
        <v>812.82</v>
      </c>
      <c r="I138" s="48">
        <f t="shared" si="27"/>
        <v>0.322</v>
      </c>
      <c r="J138" s="48">
        <f t="shared" si="27"/>
        <v>12.488</v>
      </c>
      <c r="K138" s="48">
        <f t="shared" si="27"/>
        <v>6.712</v>
      </c>
      <c r="L138" s="48">
        <f t="shared" si="27"/>
        <v>76.207</v>
      </c>
      <c r="M138" s="48">
        <f t="shared" si="27"/>
        <v>0.025</v>
      </c>
      <c r="N138" s="48">
        <f t="shared" si="27"/>
        <v>107.783</v>
      </c>
      <c r="O138" s="48">
        <f t="shared" si="27"/>
        <v>6.108</v>
      </c>
      <c r="P138" s="48">
        <f t="shared" si="27"/>
        <v>404.427</v>
      </c>
    </row>
    <row r="139" s="7" customFormat="1" ht="29.25" customHeight="1" spans="1:16">
      <c r="A139" s="41">
        <v>389</v>
      </c>
      <c r="B139" s="42" t="s">
        <v>43</v>
      </c>
      <c r="C139" s="43" t="s">
        <v>135</v>
      </c>
      <c r="D139" s="44">
        <v>200</v>
      </c>
      <c r="E139" s="50">
        <v>5.22</v>
      </c>
      <c r="F139" s="50">
        <v>5.76</v>
      </c>
      <c r="G139" s="50">
        <v>8.46</v>
      </c>
      <c r="H139" s="50">
        <v>108</v>
      </c>
      <c r="I139" s="44">
        <v>0.238</v>
      </c>
      <c r="J139" s="44">
        <v>1.462</v>
      </c>
      <c r="K139" s="44">
        <v>2.295</v>
      </c>
      <c r="L139" s="44">
        <v>180.574</v>
      </c>
      <c r="M139" s="44">
        <v>0.034</v>
      </c>
      <c r="N139" s="44">
        <v>53.074</v>
      </c>
      <c r="O139" s="44">
        <v>5.457</v>
      </c>
      <c r="P139" s="56">
        <v>216.903</v>
      </c>
    </row>
    <row r="140" s="7" customFormat="1" ht="29.25" customHeight="1" spans="1:16">
      <c r="A140" s="41">
        <v>424</v>
      </c>
      <c r="B140" s="42" t="s">
        <v>43</v>
      </c>
      <c r="C140" s="43" t="s">
        <v>56</v>
      </c>
      <c r="D140" s="44" t="s">
        <v>57</v>
      </c>
      <c r="E140" s="50">
        <v>5.46</v>
      </c>
      <c r="F140" s="50">
        <v>9.39</v>
      </c>
      <c r="G140" s="50">
        <v>32.94</v>
      </c>
      <c r="H140" s="50">
        <v>238.5</v>
      </c>
      <c r="I140" s="44">
        <v>0</v>
      </c>
      <c r="J140" s="44">
        <v>2.54</v>
      </c>
      <c r="K140" s="44">
        <v>0.32</v>
      </c>
      <c r="L140" s="44">
        <v>12.8</v>
      </c>
      <c r="M140" s="44">
        <v>0</v>
      </c>
      <c r="N140" s="44">
        <v>2.16</v>
      </c>
      <c r="O140" s="44">
        <v>0</v>
      </c>
      <c r="P140" s="44">
        <v>3.96</v>
      </c>
    </row>
    <row r="141" s="4" customFormat="1" ht="29.25" customHeight="1" spans="1:16">
      <c r="A141" s="46" t="s">
        <v>42</v>
      </c>
      <c r="B141" s="47"/>
      <c r="C141" s="47"/>
      <c r="D141" s="48">
        <f>D139+D140</f>
        <v>275</v>
      </c>
      <c r="E141" s="48">
        <f t="shared" ref="E141:H141" si="28">E139+E140</f>
        <v>10.68</v>
      </c>
      <c r="F141" s="48">
        <f t="shared" si="28"/>
        <v>15.15</v>
      </c>
      <c r="G141" s="48">
        <f t="shared" si="28"/>
        <v>41.4</v>
      </c>
      <c r="H141" s="48">
        <f t="shared" si="28"/>
        <v>346.5</v>
      </c>
      <c r="I141" s="48" t="e">
        <f>I139+I140+#REF!</f>
        <v>#REF!</v>
      </c>
      <c r="J141" s="48" t="e">
        <f>J139+J140+#REF!</f>
        <v>#REF!</v>
      </c>
      <c r="K141" s="48" t="e">
        <f>K139+K140+#REF!</f>
        <v>#REF!</v>
      </c>
      <c r="L141" s="48" t="e">
        <f>L139+L140+#REF!</f>
        <v>#REF!</v>
      </c>
      <c r="M141" s="48" t="e">
        <f>M139+M140+#REF!</f>
        <v>#REF!</v>
      </c>
      <c r="N141" s="48" t="e">
        <f>N139+N140+#REF!</f>
        <v>#REF!</v>
      </c>
      <c r="O141" s="48" t="e">
        <f>O139+O140+#REF!</f>
        <v>#REF!</v>
      </c>
      <c r="P141" s="48" t="e">
        <f>P139+P140+#REF!</f>
        <v>#REF!</v>
      </c>
    </row>
    <row r="142" s="4" customFormat="1" ht="29.25" customHeight="1" spans="1:16">
      <c r="A142" s="51" t="s">
        <v>47</v>
      </c>
      <c r="B142" s="52"/>
      <c r="C142" s="52"/>
      <c r="D142" s="54">
        <f t="shared" ref="D142:P142" si="29">D138+D141</f>
        <v>1040</v>
      </c>
      <c r="E142" s="54">
        <f t="shared" si="29"/>
        <v>40.87</v>
      </c>
      <c r="F142" s="54">
        <f t="shared" si="29"/>
        <v>40.6</v>
      </c>
      <c r="G142" s="54">
        <f t="shared" si="29"/>
        <v>153.21</v>
      </c>
      <c r="H142" s="54">
        <f t="shared" si="29"/>
        <v>1159.32</v>
      </c>
      <c r="I142" s="54" t="e">
        <f t="shared" si="29"/>
        <v>#REF!</v>
      </c>
      <c r="J142" s="54" t="e">
        <f t="shared" si="29"/>
        <v>#REF!</v>
      </c>
      <c r="K142" s="54" t="e">
        <f t="shared" si="29"/>
        <v>#REF!</v>
      </c>
      <c r="L142" s="54" t="e">
        <f t="shared" si="29"/>
        <v>#REF!</v>
      </c>
      <c r="M142" s="54" t="e">
        <f t="shared" si="29"/>
        <v>#REF!</v>
      </c>
      <c r="N142" s="54" t="e">
        <f t="shared" si="29"/>
        <v>#REF!</v>
      </c>
      <c r="O142" s="54" t="e">
        <f t="shared" si="29"/>
        <v>#REF!</v>
      </c>
      <c r="P142" s="54" t="e">
        <f t="shared" si="29"/>
        <v>#REF!</v>
      </c>
    </row>
    <row r="143" s="4" customFormat="1" ht="29.25" customHeight="1" spans="1:16">
      <c r="A143" s="39" t="s">
        <v>136</v>
      </c>
      <c r="B143" s="40"/>
      <c r="C143" s="40"/>
      <c r="D143" s="59">
        <f t="shared" ref="D143:P143" si="30">D23+D36+D51+D64+D77+D92+D105+D117+D130+D142</f>
        <v>11800</v>
      </c>
      <c r="E143" s="59">
        <f t="shared" si="30"/>
        <v>415.49</v>
      </c>
      <c r="F143" s="59">
        <f t="shared" si="30"/>
        <v>363.45</v>
      </c>
      <c r="G143" s="59">
        <f t="shared" si="30"/>
        <v>1751.35</v>
      </c>
      <c r="H143" s="59">
        <f t="shared" si="30"/>
        <v>12057.91</v>
      </c>
      <c r="I143" s="59" t="e">
        <f t="shared" si="30"/>
        <v>#REF!</v>
      </c>
      <c r="J143" s="59" t="e">
        <f t="shared" si="30"/>
        <v>#REF!</v>
      </c>
      <c r="K143" s="59" t="e">
        <f t="shared" si="30"/>
        <v>#REF!</v>
      </c>
      <c r="L143" s="59" t="e">
        <f t="shared" si="30"/>
        <v>#REF!</v>
      </c>
      <c r="M143" s="59" t="e">
        <f t="shared" si="30"/>
        <v>#REF!</v>
      </c>
      <c r="N143" s="59" t="e">
        <f t="shared" si="30"/>
        <v>#REF!</v>
      </c>
      <c r="O143" s="59" t="e">
        <f t="shared" si="30"/>
        <v>#REF!</v>
      </c>
      <c r="P143" s="59" t="e">
        <f t="shared" si="30"/>
        <v>#REF!</v>
      </c>
    </row>
    <row r="144" s="4" customFormat="1" ht="29.25" customHeight="1" spans="1:16">
      <c r="A144" s="46" t="s">
        <v>137</v>
      </c>
      <c r="B144" s="47"/>
      <c r="C144" s="47"/>
      <c r="D144" s="48">
        <f>D143/10</f>
        <v>1180</v>
      </c>
      <c r="E144" s="48">
        <f t="shared" ref="E144:P144" si="31">E143/10</f>
        <v>41.549</v>
      </c>
      <c r="F144" s="48">
        <f t="shared" si="31"/>
        <v>36.345</v>
      </c>
      <c r="G144" s="48">
        <f t="shared" si="31"/>
        <v>175.135</v>
      </c>
      <c r="H144" s="48">
        <f t="shared" si="31"/>
        <v>1205.791</v>
      </c>
      <c r="I144" s="48" t="e">
        <f t="shared" si="31"/>
        <v>#REF!</v>
      </c>
      <c r="J144" s="48" t="e">
        <f t="shared" si="31"/>
        <v>#REF!</v>
      </c>
      <c r="K144" s="48" t="e">
        <f t="shared" si="31"/>
        <v>#REF!</v>
      </c>
      <c r="L144" s="48" t="e">
        <f t="shared" si="31"/>
        <v>#REF!</v>
      </c>
      <c r="M144" s="48" t="e">
        <f t="shared" si="31"/>
        <v>#REF!</v>
      </c>
      <c r="N144" s="48" t="e">
        <f t="shared" si="31"/>
        <v>#REF!</v>
      </c>
      <c r="O144" s="48" t="e">
        <f t="shared" si="31"/>
        <v>#REF!</v>
      </c>
      <c r="P144" s="48" t="e">
        <f t="shared" si="31"/>
        <v>#REF!</v>
      </c>
    </row>
    <row r="145" s="6" customFormat="1" ht="29.25" customHeight="1" spans="1:16">
      <c r="A145" s="9"/>
      <c r="B145" s="60" t="s">
        <v>138</v>
      </c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="6" customFormat="1" ht="29.25" customHeight="1" spans="1:16">
      <c r="A146" s="9"/>
      <c r="B146" s="61" t="s">
        <v>139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</row>
    <row r="147" s="6" customFormat="1" ht="29.25" customHeight="1" spans="1:16">
      <c r="A147" s="9"/>
      <c r="B147" s="62" t="s">
        <v>140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</row>
    <row r="148" s="6" customFormat="1" ht="29.25" customHeight="1" spans="1:16">
      <c r="A148" s="9"/>
      <c r="B148" s="61" t="s">
        <v>141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</row>
    <row r="149" s="6" customFormat="1" ht="29.25" customHeight="1" spans="1:16">
      <c r="A149" s="9"/>
      <c r="B149" s="63" t="s">
        <v>142</v>
      </c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</row>
    <row r="150" s="6" customFormat="1" ht="29.25" customHeight="1" spans="1:16">
      <c r="A150" s="9"/>
      <c r="B150" s="63" t="s">
        <v>143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</row>
    <row r="151" s="6" customFormat="1" ht="29.25" customHeight="1" spans="1:16">
      <c r="A151" s="9"/>
      <c r="B151" s="63" t="s">
        <v>144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</row>
    <row r="152" s="6" customFormat="1" ht="29.25" customHeight="1" spans="1:16">
      <c r="A152" s="9"/>
      <c r="B152" s="64" t="s">
        <v>145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</row>
    <row r="153" s="6" customFormat="1" ht="29.25" customHeight="1" spans="1:16">
      <c r="A153" s="9"/>
      <c r="B153" s="64" t="s">
        <v>146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</row>
    <row r="154" s="6" customFormat="1" ht="29.25" customHeight="1" spans="1:16">
      <c r="A154" s="9"/>
      <c r="B154" s="64" t="s">
        <v>147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</row>
    <row r="155" s="6" customFormat="1" ht="29.25" customHeight="1" spans="1:16">
      <c r="A155" s="9"/>
      <c r="B155" s="64" t="s">
        <v>148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</row>
    <row r="156" s="6" customFormat="1" ht="29.25" customHeight="1" spans="1:16">
      <c r="A156" s="9"/>
      <c r="B156" s="64" t="s">
        <v>149</v>
      </c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</row>
    <row r="157" s="6" customFormat="1" ht="29.25" customHeight="1" spans="1:16">
      <c r="A157" s="9"/>
      <c r="B157" s="65" t="s">
        <v>150</v>
      </c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</row>
    <row r="158" s="6" customFormat="1" ht="29.25" customHeight="1" spans="1:16">
      <c r="A158" s="9"/>
      <c r="B158" s="64" t="s">
        <v>151</v>
      </c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</row>
    <row r="159" s="6" customFormat="1" ht="29.25" customHeight="1" spans="1:16">
      <c r="A159" s="9"/>
      <c r="B159" s="65" t="s">
        <v>152</v>
      </c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</row>
    <row r="160" s="6" customFormat="1" ht="29.25" customHeight="1" spans="1:16">
      <c r="A160" s="9"/>
      <c r="B160" s="65" t="s">
        <v>153</v>
      </c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</row>
    <row r="161" s="6" customFormat="1" ht="29.25" customHeight="1" spans="1:16">
      <c r="A161" s="9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</row>
    <row r="162" s="6" customFormat="1" ht="29.25" customHeight="1" spans="1:16">
      <c r="A162" s="9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</row>
    <row r="163" s="6" customFormat="1" ht="29.25" customHeight="1" spans="1:16">
      <c r="A163" s="9"/>
      <c r="B163" s="66" t="s">
        <v>154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</row>
    <row r="164" s="6" customFormat="1" ht="29.25" customHeight="1" spans="1:16">
      <c r="A164" s="9"/>
      <c r="B164" s="67" t="s">
        <v>155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</row>
    <row r="165" s="6" customFormat="1" ht="42.75" customHeight="1" spans="1:16">
      <c r="A165" s="9"/>
      <c r="B165" s="68" t="s">
        <v>156</v>
      </c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</row>
    <row r="166" s="6" customFormat="1" ht="54" customHeight="1" spans="1:16">
      <c r="A166" s="9"/>
      <c r="B166" s="68" t="s">
        <v>157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</row>
    <row r="167" s="6" customFormat="1" ht="69" customHeight="1" spans="1:16">
      <c r="A167" s="9"/>
      <c r="B167" s="69" t="s">
        <v>158</v>
      </c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</row>
    <row r="168" s="6" customFormat="1" ht="29.25" customHeight="1" spans="1:16">
      <c r="A168" s="9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</row>
    <row r="169" s="6" customFormat="1" ht="29.25" customHeight="1" spans="1:16">
      <c r="A169" s="9"/>
      <c r="B169" s="64" t="s">
        <v>159</v>
      </c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</row>
    <row r="170" s="6" customFormat="1" ht="29.25" customHeight="1" spans="1:16">
      <c r="A170" s="9"/>
      <c r="B170" s="70" t="s">
        <v>160</v>
      </c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</row>
    <row r="171" s="6" customFormat="1" ht="98.25" customHeight="1" spans="1:16">
      <c r="A171" s="9"/>
      <c r="B171" s="70" t="s">
        <v>161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</row>
    <row r="172" s="6" customFormat="1" ht="29.25" customHeight="1" spans="1:16">
      <c r="A172" s="9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</row>
    <row r="173" s="6" customFormat="1" ht="29.25" customHeight="1" spans="1:16">
      <c r="A173" s="9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</row>
    <row r="174" s="6" customFormat="1" ht="29.25" customHeight="1" spans="1:16">
      <c r="A174" s="9"/>
      <c r="B174" s="64" t="s">
        <v>162</v>
      </c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</row>
    <row r="175" s="6" customFormat="1" ht="29.25" customHeight="1" spans="1:16">
      <c r="A175" s="9"/>
      <c r="B175" s="72"/>
      <c r="D175" s="73"/>
      <c r="E175" s="74"/>
      <c r="F175" s="74"/>
      <c r="G175" s="74"/>
      <c r="H175" s="74"/>
      <c r="I175" s="73"/>
      <c r="J175" s="73"/>
      <c r="K175" s="73"/>
      <c r="L175" s="73"/>
      <c r="M175" s="73"/>
      <c r="N175" s="73"/>
      <c r="O175" s="73"/>
      <c r="P175" s="73"/>
    </row>
  </sheetData>
  <mergeCells count="88">
    <mergeCell ref="B7:C7"/>
    <mergeCell ref="B8:C8"/>
    <mergeCell ref="E9:G9"/>
    <mergeCell ref="A11:P11"/>
    <mergeCell ref="A19:C19"/>
    <mergeCell ref="A22:C22"/>
    <mergeCell ref="A23:B23"/>
    <mergeCell ref="A24:P24"/>
    <mergeCell ref="A31:C31"/>
    <mergeCell ref="A35:C35"/>
    <mergeCell ref="A36:B36"/>
    <mergeCell ref="A37:P37"/>
    <mergeCell ref="A46:C46"/>
    <mergeCell ref="A50:C50"/>
    <mergeCell ref="A51:B51"/>
    <mergeCell ref="A52:P52"/>
    <mergeCell ref="A60:C60"/>
    <mergeCell ref="A63:C63"/>
    <mergeCell ref="A64:B64"/>
    <mergeCell ref="A65:P65"/>
    <mergeCell ref="A73:C73"/>
    <mergeCell ref="A76:C76"/>
    <mergeCell ref="A77:B77"/>
    <mergeCell ref="A78:P78"/>
    <mergeCell ref="A87:C87"/>
    <mergeCell ref="A91:C91"/>
    <mergeCell ref="A92:B92"/>
    <mergeCell ref="A93:P93"/>
    <mergeCell ref="A101:C101"/>
    <mergeCell ref="A104:C104"/>
    <mergeCell ref="A105:B105"/>
    <mergeCell ref="A106:P106"/>
    <mergeCell ref="A113:C113"/>
    <mergeCell ref="A116:C116"/>
    <mergeCell ref="A117:B117"/>
    <mergeCell ref="A118:P118"/>
    <mergeCell ref="A126:C126"/>
    <mergeCell ref="A129:C129"/>
    <mergeCell ref="A130:B130"/>
    <mergeCell ref="A131:P131"/>
    <mergeCell ref="A138:C138"/>
    <mergeCell ref="A141:C141"/>
    <mergeCell ref="A142:C142"/>
    <mergeCell ref="A143:C143"/>
    <mergeCell ref="A144:C144"/>
    <mergeCell ref="B145:P145"/>
    <mergeCell ref="B146:P146"/>
    <mergeCell ref="B147:P147"/>
    <mergeCell ref="B148:P148"/>
    <mergeCell ref="B149:P149"/>
    <mergeCell ref="B150:P150"/>
    <mergeCell ref="B151:P151"/>
    <mergeCell ref="B152:P152"/>
    <mergeCell ref="B153:P153"/>
    <mergeCell ref="B154:P154"/>
    <mergeCell ref="B155:P155"/>
    <mergeCell ref="B156:P156"/>
    <mergeCell ref="B157:P157"/>
    <mergeCell ref="B158:P158"/>
    <mergeCell ref="B159:P159"/>
    <mergeCell ref="B160:P160"/>
    <mergeCell ref="B161:P161"/>
    <mergeCell ref="B162:P162"/>
    <mergeCell ref="B163:P163"/>
    <mergeCell ref="B164:P164"/>
    <mergeCell ref="B165:P165"/>
    <mergeCell ref="B166:P166"/>
    <mergeCell ref="B167:P167"/>
    <mergeCell ref="B168:P168"/>
    <mergeCell ref="B169:P169"/>
    <mergeCell ref="B170:P170"/>
    <mergeCell ref="B171:P171"/>
    <mergeCell ref="B172:P172"/>
    <mergeCell ref="B173:P173"/>
    <mergeCell ref="B174:P174"/>
    <mergeCell ref="A9:A10"/>
    <mergeCell ref="B9:B10"/>
    <mergeCell ref="C9:C10"/>
    <mergeCell ref="D9:D10"/>
    <mergeCell ref="H9:H10"/>
    <mergeCell ref="I9:I10"/>
    <mergeCell ref="J9:J10"/>
    <mergeCell ref="K9:K10"/>
    <mergeCell ref="L9:L10"/>
    <mergeCell ref="M9:M10"/>
    <mergeCell ref="N9:N10"/>
    <mergeCell ref="O9:O10"/>
    <mergeCell ref="P9:P10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ГПД обед и полдник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2024-11-23T08:34:25Z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7E55DC520CA74AAEACE2A7867006FA72_12</vt:lpwstr>
  </property>
  <property fmtid="{D5CDD505-2E9C-101B-9397-08002B2CF9AE}" pid="3" name="KSOProductBuildVer">
    <vt:lpwstr>1049-12.2.0.18911</vt:lpwstr>
  </property>
</Properties>
</file>