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ksac\Desktop\"/>
    </mc:Choice>
  </mc:AlternateContent>
  <bookViews>
    <workbookView xWindow="0" yWindow="0" windowWidth="20490" windowHeight="5850" activeTab="2"/>
  </bookViews>
  <sheets>
    <sheet name="стр.1" sheetId="1" r:id="rId1"/>
    <sheet name="стр.2-5" sheetId="16" r:id="rId2"/>
    <sheet name="стр.6" sheetId="15" r:id="rId3"/>
    <sheet name="Лист1" sheetId="17" r:id="rId4"/>
  </sheets>
  <definedNames>
    <definedName name="_xlnm.Print_Area" localSheetId="0">стр.1!$A$1:$DD$50</definedName>
    <definedName name="_xlnm.Print_Area" localSheetId="2">стр.6!$A$1:$H$47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6" l="1"/>
  <c r="G50" i="16"/>
  <c r="G12" i="16"/>
  <c r="F48" i="16"/>
  <c r="F50" i="16"/>
  <c r="F12" i="16"/>
  <c r="G18" i="16"/>
  <c r="F18" i="16"/>
  <c r="G25" i="15"/>
  <c r="G32" i="15" s="1"/>
  <c r="F25" i="15"/>
  <c r="F32" i="15" s="1"/>
  <c r="E32" i="15"/>
  <c r="E25" i="15"/>
  <c r="E48" i="16"/>
  <c r="E50" i="16"/>
  <c r="E18" i="16"/>
  <c r="E12" i="16"/>
  <c r="H33" i="15" l="1"/>
  <c r="G33" i="15"/>
  <c r="F33" i="15"/>
  <c r="E33" i="15"/>
  <c r="E31" i="15"/>
  <c r="H31" i="15"/>
  <c r="G31" i="15"/>
  <c r="F31" i="15"/>
  <c r="H27" i="15"/>
  <c r="G27" i="15"/>
  <c r="F27" i="15"/>
  <c r="E27" i="15"/>
  <c r="H23" i="15"/>
  <c r="G23" i="15"/>
  <c r="F23" i="15"/>
  <c r="E23" i="15"/>
  <c r="H18" i="15"/>
  <c r="G18" i="15"/>
  <c r="F18" i="15"/>
  <c r="E18" i="15"/>
  <c r="H14" i="15"/>
  <c r="G14" i="15"/>
  <c r="F14" i="15"/>
  <c r="E14" i="15"/>
  <c r="H12" i="15"/>
  <c r="H8" i="15" s="1"/>
  <c r="G60" i="16"/>
  <c r="F60" i="16"/>
  <c r="E60" i="16"/>
  <c r="G55" i="16"/>
  <c r="F55" i="16"/>
  <c r="E55" i="16"/>
  <c r="G51" i="16"/>
  <c r="F51" i="16"/>
  <c r="E51" i="16"/>
  <c r="G46" i="16"/>
  <c r="G43" i="16" s="1"/>
  <c r="F46" i="16"/>
  <c r="F43" i="16" s="1"/>
  <c r="E46" i="16"/>
  <c r="E43" i="16" s="1"/>
  <c r="G41" i="16"/>
  <c r="F41" i="16"/>
  <c r="E41" i="16"/>
  <c r="G36" i="16"/>
  <c r="F36" i="16"/>
  <c r="E36" i="16"/>
  <c r="G31" i="16"/>
  <c r="G26" i="16" s="1"/>
  <c r="F31" i="16"/>
  <c r="F26" i="16" s="1"/>
  <c r="E31" i="16"/>
  <c r="E26" i="16" s="1"/>
  <c r="G16" i="16"/>
  <c r="F16" i="16"/>
  <c r="E16" i="16"/>
  <c r="G10" i="16"/>
  <c r="F10" i="16"/>
  <c r="E10" i="16"/>
  <c r="F12" i="15" l="1"/>
  <c r="F8" i="15" s="1"/>
  <c r="G12" i="15"/>
  <c r="G8" i="15" s="1"/>
  <c r="G24" i="16"/>
  <c r="F24" i="16"/>
  <c r="G7" i="16"/>
  <c r="F7" i="16"/>
  <c r="E7" i="16"/>
  <c r="E24" i="16"/>
  <c r="E12" i="15"/>
  <c r="E8" i="15" s="1"/>
  <c r="J7" i="16" l="1"/>
  <c r="J8" i="16"/>
</calcChain>
</file>

<file path=xl/sharedStrings.xml><?xml version="1.0" encoding="utf-8"?>
<sst xmlns="http://schemas.openxmlformats.org/spreadsheetml/2006/main" count="249" uniqueCount="187">
  <si>
    <t xml:space="preserve">Приложение 
к Порядку составления и утверждения                      плана финансово-хозяйственной деятельности муниципальных учреждений Советского района Республики Крым
</t>
  </si>
  <si>
    <t>УТВЕРЖДАЮ</t>
  </si>
  <si>
    <t>Начальник МКУ "Отдел образования администрации Советского района Республики Крым"</t>
  </si>
  <si>
    <t>(должность лица, утверждающего документ)</t>
  </si>
  <si>
    <t xml:space="preserve">М.П. </t>
  </si>
  <si>
    <t>В.И.Акуленко</t>
  </si>
  <si>
    <t>(подпись, расшифровка подписи)</t>
  </si>
  <si>
    <t>"</t>
  </si>
  <si>
    <t xml:space="preserve"> г.</t>
  </si>
  <si>
    <t>(составляется на очередной финансовый год и плановый период )</t>
  </si>
  <si>
    <t>Муниципальное бюджетное дошкольное образовательное учреждение "Пушкинский детский сад "Радуга" Советского района Республики Крым</t>
  </si>
  <si>
    <t>КОДЫ</t>
  </si>
  <si>
    <t>Дата</t>
  </si>
  <si>
    <t>(наименование муниципального бюджетного (автономного) учреждения</t>
  </si>
  <si>
    <t>по сводному реестру</t>
  </si>
  <si>
    <t>353Щ9855</t>
  </si>
  <si>
    <t>глава по БК</t>
  </si>
  <si>
    <t>353D0743</t>
  </si>
  <si>
    <t>ИНН</t>
  </si>
  <si>
    <t>КПП</t>
  </si>
  <si>
    <t>Единица измерения</t>
  </si>
  <si>
    <t>по ОКЕИ</t>
  </si>
  <si>
    <t>МКУ "Отдел образования администрации Советского района Республики Крым"</t>
  </si>
  <si>
    <t>(наименование отраслевого органа администрации)</t>
  </si>
  <si>
    <t>297241, Республика Крым Советский район с.Пушкино, ул. Молодежная, дом 35</t>
  </si>
  <si>
    <t>(адрес фактического местонахождения муниципального бюджетного (автономного) учреждения)</t>
  </si>
  <si>
    <t>раздел 1. Поступления и выплаты(Подразделения)</t>
  </si>
  <si>
    <t>Наименование показателя*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</si>
  <si>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</si>
  <si>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</si>
  <si>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</si>
  <si>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</si>
  <si>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За переделами планового периода</t>
  </si>
  <si>
    <t xml:space="preserve">Остаток средств на начало текущего финансового года </t>
  </si>
  <si>
    <t>0001</t>
  </si>
  <si>
    <t>Х</t>
  </si>
  <si>
    <t>Остаток средств на конец текущего финансового года 
лет в доход бюджета (-)</t>
  </si>
  <si>
    <t>0002</t>
  </si>
  <si>
    <t>Доходы, всего:</t>
  </si>
  <si>
    <t>1000</t>
  </si>
  <si>
    <t>в том числе:</t>
  </si>
  <si>
    <t>Доходы от собственности, всего:</t>
  </si>
  <si>
    <t>1100</t>
  </si>
  <si>
    <t>Доходы от оказания услуг, работ, компенсации затрат учреждений, всего</t>
  </si>
  <si>
    <t>1200</t>
  </si>
  <si>
    <t>Субсидии на финансовое обеспечение выполнения муниципального задания</t>
  </si>
  <si>
    <t>1210</t>
  </si>
  <si>
    <t>Родительская плата, пристмотр и уход за детьми</t>
  </si>
  <si>
    <t>1230</t>
  </si>
  <si>
    <t>Возмещение коммунальных затрат</t>
  </si>
  <si>
    <t>1240</t>
  </si>
  <si>
    <t>Доходы от штрафов, пеней, иных сумм принудительного изъятия, всего</t>
  </si>
  <si>
    <t>1300</t>
  </si>
  <si>
    <t>Прочие доходы, всего:</t>
  </si>
  <si>
    <t>1400</t>
  </si>
  <si>
    <t>Целевые субсидии</t>
  </si>
  <si>
    <t>1410</t>
  </si>
  <si>
    <t>Субсидия на осуществление капитальных вложений</t>
  </si>
  <si>
    <t>1420</t>
  </si>
  <si>
    <t>Субсидия на осуществление капитального ремонта</t>
  </si>
  <si>
    <t>1430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</si>
  <si>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</si>
  <si>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1440</t>
  </si>
  <si>
    <t xml:space="preserve">Уменьшение стоимости материальных запасов </t>
  </si>
  <si>
    <t>1450</t>
  </si>
  <si>
    <t>Увеличение остатков денежных средств за счет возврата дебиторской задолженности прошлых лет</t>
  </si>
  <si>
    <t>1981</t>
  </si>
  <si>
    <t>Расходы , всего:</t>
  </si>
  <si>
    <t>2000</t>
  </si>
  <si>
    <t>На выплаты персоналу,всего:</t>
  </si>
  <si>
    <t>2100</t>
  </si>
  <si>
    <t>отплата труда</t>
  </si>
  <si>
    <t>2110</t>
  </si>
  <si>
    <t>прочие выплаты персоналу, в том числе компенсационного характера</t>
  </si>
  <si>
    <t>2120</t>
  </si>
  <si>
    <t>иные выплаты, за исключение фонда оплаты труда учреждения, для выполнения отдельных полномочий</t>
  </si>
  <si>
    <t>2130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</si>
  <si>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</si>
  <si>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</si>
  <si>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на выплаты по оплате труда</t>
  </si>
  <si>
    <t>на иные выплаты работникам</t>
  </si>
  <si>
    <t>пособия, компенсации и иные социальные выплаты гражданам, кроме публичных нормативных обязательств</t>
  </si>
  <si>
    <t>уплата налогов, сборов и иных платежей, всего: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</si>
  <si>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</si>
  <si>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</si>
  <si>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</si>
  <si>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</si>
  <si>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</si>
  <si>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 xml:space="preserve">расходы на закупку товаров, работ, услуг, всего 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</si>
  <si>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</si>
  <si>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</si>
  <si>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прочая закупка товаров, работ и услуг для обеспечения муниципальных нужд</t>
  </si>
  <si>
    <t>закупку научно-исследовательских и опытно-конструкторских работ</t>
  </si>
  <si>
    <t>Закупка энергетиеских ресурсов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</si>
  <si>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</si>
  <si>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</si>
  <si>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</si>
  <si>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 xml:space="preserve">Выплаты, уменьшающие доход, всего 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</si>
  <si>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</si>
  <si>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</si>
  <si>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</si>
  <si>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всего:</t>
  </si>
  <si>
    <t>возврат в бюджет средств субсидии</t>
  </si>
  <si>
    <t>Раздел 2. Сведения по выплатам на закупки товаров, работ, услуг</t>
  </si>
  <si>
    <t>№ п/п</t>
  </si>
  <si>
    <t>Наименование показателя</t>
  </si>
  <si>
    <t>Год начала закупки</t>
  </si>
  <si>
    <t>за пределами планового периода</t>
  </si>
  <si>
    <t>Выплаты на закупку товаров, работ, услуг всего:</t>
  </si>
  <si>
    <t>26000</t>
  </si>
  <si>
    <t>1.1</t>
  </si>
  <si>
    <t xml:space="preserve">в том числе:
по контрактам (договорам), заключенным до начала текущего финансового года без применения норм Федерального закона от 05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 </t>
  </si>
  <si>
    <t>26100</t>
  </si>
  <si>
    <t>1.2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</si>
  <si>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№44-ФЗ и Федерального закона №223-ФЗ </t>
  </si>
  <si>
    <t>26200</t>
  </si>
  <si>
    <t>1.3</t>
  </si>
  <si>
    <t xml:space="preserve">по контрактам (договорам), заключенным до начала текущего финансового года с учетом требований Федерального закона №44-ФЗ и Федерального закона №223-ФЗ </t>
  </si>
  <si>
    <t>26300</t>
  </si>
  <si>
    <t>1.4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</si>
  <si>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№44-ФЗ и Федерального закона      №223-ФЗ </t>
  </si>
  <si>
    <t>26400</t>
  </si>
  <si>
    <t>1.4.1</t>
  </si>
  <si>
    <t>за счет субсидий, предоставляемых на финансовое обеспечение выполнения муниципального задания</t>
  </si>
  <si>
    <t>26410</t>
  </si>
  <si>
    <t>1.4.1.1</t>
  </si>
  <si>
    <t>в соответствии с Федеральным законом №44-ФЗ</t>
  </si>
  <si>
    <t>26411</t>
  </si>
  <si>
    <t>1.4.1.2</t>
  </si>
  <si>
    <t>в соответствии с Федеральным законом №223-ФЗ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</si>
  <si>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</si>
  <si>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</si>
  <si>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</si>
  <si>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</si>
  <si>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</si>
  <si>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</si>
  <si>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</si>
  <si>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</si>
  <si>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</si>
  <si>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</si>
  <si>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</si>
  <si>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</si>
  <si>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</si>
  <si>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</si>
  <si>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</si>
  <si>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</si>
  <si>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</si>
  <si>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</si>
  <si>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</si>
  <si>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</si>
  <si>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</si>
  <si>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</si>
  <si>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</si>
  <si>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</si>
  <si>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</t>
  </si>
  <si>
    <t xml:space="preserve">Итого по контрактам, планируемым к заключению в соответствующем финансовом году в соответствии с Федеральным законом        №44-ФЗ, по соответствующему году закупки </t>
  </si>
  <si>
    <t>26500</t>
  </si>
  <si>
    <t>в том числе по году начала закупки:</t>
  </si>
  <si>
    <t>26510</t>
  </si>
  <si>
    <t>3</t>
  </si>
  <si>
    <t>Итого по договорам, планируемым к заключению в соответствующем финансовом году в соответствии с Федеральным законом          №223-ФЗ, по соответствующему году закупки</t>
  </si>
  <si>
    <t>26600</t>
  </si>
  <si>
    <t>26610</t>
  </si>
  <si>
    <t>Руководиетль учреждения (уполномоченное лицо учреждения)</t>
  </si>
  <si>
    <t>Заведующий</t>
  </si>
  <si>
    <t>Алиева О.В.</t>
  </si>
  <si>
    <t>(должность)</t>
  </si>
  <si>
    <t>(подпись)</t>
  </si>
  <si>
    <t>(расшифровка подписи)</t>
  </si>
  <si>
    <t>Исполнитель</t>
  </si>
  <si>
    <t xml:space="preserve"> Заведующий</t>
  </si>
  <si>
    <t>(фамилия,инициалы)</t>
  </si>
  <si>
    <t>(телефон)</t>
  </si>
  <si>
    <t>за счет средств субсидий на иные цели</t>
  </si>
  <si>
    <t>23</t>
  </si>
  <si>
    <t>января</t>
  </si>
  <si>
    <t>26</t>
  </si>
  <si>
    <t>План финансово-хозяйственной деятельности на 2026 г.</t>
  </si>
  <si>
    <t>и плановый период 2027-2028 гг.</t>
  </si>
  <si>
    <t xml:space="preserve">от «23» января  2026  г. </t>
  </si>
  <si>
    <t>на 2026г. текущий финансовый год</t>
  </si>
  <si>
    <t>на 2027г. первый год планового периода</t>
  </si>
  <si>
    <t>на 2028г. второй год планового периода</t>
  </si>
  <si>
    <t>на 2026 г. текущий финансовый год</t>
  </si>
  <si>
    <t>на 2027 г.     
(первый год планового периода)</t>
  </si>
  <si>
    <t>на 2028 г.        (второйой год планового периода)</t>
  </si>
  <si>
    <t>23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</si>
</sst>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dd\.mm\.yyyy"/>
  </numFmts>
  <fonts count="13">
    <font>
      <sz val="10"/>
      <name val="Arial Cyr"/>
      <charset val="204"/>
    </font>
    <font>
      <sz val="10"/>
      <name val="Times New Roman"/>
      <charset val="204"/>
    </font>
    <font>
      <sz val="13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sz val="9"/>
      <name val="Times New Roman"/>
      <charset val="204"/>
    </font>
    <font>
      <sz val="11"/>
      <color rgb="FFFFFFFF"/>
      <name val="Times New Roman"/>
      <charset val="204"/>
    </font>
    <font>
      <sz val="11"/>
      <color indexed="9"/>
      <name val="Times New Roman"/>
      <charset val="204"/>
    </font>
    <font>
      <sz val="14"/>
      <name val="Times New Roman"/>
      <charset val="204"/>
    </font>
    <font>
      <sz val="11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top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1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4" fontId="0" fillId="0" borderId="0" xfId="0" applyNumberFormat="1"/>
    <xf numFmtId="164" fontId="5" fillId="0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7" fillId="0" borderId="0" xfId="0" applyFont="1"/>
    <xf numFmtId="0" fontId="5" fillId="0" borderId="0" xfId="0" applyFont="1"/>
    <xf numFmtId="0" fontId="2" fillId="0" borderId="6" xfId="0" applyFont="1" applyBorder="1"/>
    <xf numFmtId="0" fontId="5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top"/>
    </xf>
    <xf numFmtId="0" fontId="5" fillId="0" borderId="0" xfId="0" applyFont="1" applyBorder="1"/>
    <xf numFmtId="49" fontId="7" fillId="0" borderId="0" xfId="0" applyNumberFormat="1" applyFont="1" applyFill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>
      <alignment wrapText="1"/>
    </xf>
    <xf numFmtId="0" fontId="8" fillId="0" borderId="0" xfId="0" applyFont="1" applyBorder="1" applyAlignment="1">
      <alignment vertical="top"/>
    </xf>
    <xf numFmtId="0" fontId="2" fillId="0" borderId="6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8" fillId="0" borderId="0" xfId="0" applyFont="1" applyAlignment="1">
      <alignment horizontal="justify" vertical="top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49" fontId="5" fillId="0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right"/>
    </xf>
    <xf numFmtId="49" fontId="5" fillId="0" borderId="6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9"/>
  <sheetViews>
    <sheetView view="pageBreakPreview" topLeftCell="A8" zoomScaleNormal="100" workbookViewId="0">
      <selection activeCell="CG16" sqref="CG16"/>
    </sheetView>
  </sheetViews>
  <sheetFormatPr defaultColWidth="0.85546875" defaultRowHeight="15"/>
  <cols>
    <col min="1" max="72" width="0.85546875" style="55"/>
    <col min="73" max="73" width="3" style="55" customWidth="1"/>
    <col min="74" max="87" width="0.85546875" style="55"/>
    <col min="88" max="88" width="2.28515625" style="55" customWidth="1"/>
    <col min="89" max="16384" width="0.85546875" style="55"/>
  </cols>
  <sheetData>
    <row r="1" spans="1:108" ht="60" customHeight="1">
      <c r="BH1" s="93" t="s">
        <v>0</v>
      </c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</row>
    <row r="2" spans="1:108" ht="12" customHeight="1"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</row>
    <row r="3" spans="1:108" ht="12.75" customHeight="1">
      <c r="BI3" s="94" t="s">
        <v>1</v>
      </c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</row>
    <row r="4" spans="1:108" ht="12.75" customHeight="1">
      <c r="BH4" s="97" t="s">
        <v>2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</row>
    <row r="5" spans="1:108" ht="36.75" customHeight="1"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</row>
    <row r="6" spans="1:108" s="50" customFormat="1" ht="12">
      <c r="BH6" s="95" t="s">
        <v>3</v>
      </c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</row>
    <row r="7" spans="1:108" ht="12.75" customHeight="1">
      <c r="BM7" s="82" t="s">
        <v>4</v>
      </c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 t="s">
        <v>5</v>
      </c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</row>
    <row r="8" spans="1:108" s="50" customFormat="1" ht="13.5" customHeight="1">
      <c r="BN8" s="99" t="s">
        <v>6</v>
      </c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</row>
    <row r="9" spans="1:108" ht="12.75" customHeight="1">
      <c r="BO9" s="100" t="s">
        <v>7</v>
      </c>
      <c r="BP9" s="100"/>
      <c r="BQ9" s="101" t="s">
        <v>174</v>
      </c>
      <c r="BR9" s="101"/>
      <c r="BS9" s="101"/>
      <c r="BT9" s="101"/>
      <c r="BU9" s="102" t="s">
        <v>7</v>
      </c>
      <c r="BV9" s="102"/>
      <c r="BW9" s="102"/>
      <c r="BX9" s="101" t="s">
        <v>175</v>
      </c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3">
        <v>20</v>
      </c>
      <c r="CO9" s="103"/>
      <c r="CP9" s="103"/>
      <c r="CQ9" s="103"/>
      <c r="CR9" s="104" t="s">
        <v>176</v>
      </c>
      <c r="CS9" s="104"/>
      <c r="CT9" s="104"/>
      <c r="CU9" s="104"/>
      <c r="CV9" s="102" t="s">
        <v>8</v>
      </c>
      <c r="CW9" s="102"/>
      <c r="CX9" s="102"/>
    </row>
    <row r="10" spans="1:108" ht="12.75" customHeight="1">
      <c r="DB10" s="89"/>
    </row>
    <row r="11" spans="1:108" ht="16.5">
      <c r="A11" s="105" t="s">
        <v>177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</row>
    <row r="12" spans="1:108" s="51" customFormat="1" ht="16.5">
      <c r="V12" s="105" t="s">
        <v>178</v>
      </c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</row>
    <row r="13" spans="1:108" s="51" customFormat="1" ht="6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75"/>
      <c r="Y13" s="75"/>
      <c r="Z13" s="75"/>
      <c r="AA13" s="56"/>
      <c r="AB13" s="56"/>
      <c r="AC13" s="75"/>
      <c r="AD13" s="77"/>
      <c r="AE13" s="77"/>
      <c r="AF13" s="77"/>
      <c r="AG13" s="77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7"/>
      <c r="BQ13" s="77"/>
      <c r="BR13" s="77"/>
      <c r="BS13" s="77"/>
      <c r="BT13" s="56"/>
      <c r="BU13" s="56"/>
      <c r="BV13" s="56"/>
      <c r="BW13" s="56"/>
      <c r="BX13" s="56"/>
      <c r="BY13" s="56"/>
      <c r="BZ13" s="75"/>
      <c r="CA13" s="77"/>
      <c r="CB13" s="77"/>
      <c r="CC13" s="77"/>
      <c r="CD13" s="77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</row>
    <row r="14" spans="1:108" s="51" customFormat="1" ht="15" customHeight="1">
      <c r="A14" s="106" t="s">
        <v>9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</row>
    <row r="15" spans="1:108" ht="18" customHeight="1"/>
    <row r="16" spans="1:108" ht="19.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107" t="s">
        <v>179</v>
      </c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</row>
    <row r="17" spans="1:108" s="50" customFormat="1" ht="12.7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</row>
    <row r="18" spans="1:108" ht="12.7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</row>
    <row r="19" spans="1:108" ht="22.5" customHeight="1">
      <c r="A19" s="60"/>
      <c r="B19" s="60"/>
      <c r="C19" s="60"/>
      <c r="D19" s="60"/>
      <c r="E19" s="60"/>
      <c r="F19" s="60"/>
      <c r="G19" s="60"/>
      <c r="H19" s="117" t="s">
        <v>10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60"/>
      <c r="BX19" s="60"/>
      <c r="BY19" s="60"/>
      <c r="BZ19" s="60"/>
      <c r="CA19" s="60"/>
      <c r="CB19" s="60"/>
      <c r="CC19" s="60"/>
      <c r="CD19" s="60"/>
      <c r="CE19" s="60"/>
      <c r="CF19" s="85"/>
      <c r="CG19" s="108" t="s">
        <v>11</v>
      </c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80"/>
      <c r="DD19" s="80"/>
    </row>
    <row r="20" spans="1:108" ht="12.75" customHeight="1">
      <c r="A20" s="61"/>
      <c r="B20" s="61"/>
      <c r="C20" s="61"/>
      <c r="D20" s="61"/>
      <c r="E20" s="61"/>
      <c r="F20" s="61"/>
      <c r="G20" s="61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83"/>
      <c r="BX20" s="118" t="s">
        <v>12</v>
      </c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9"/>
      <c r="CK20" s="138">
        <v>46045</v>
      </c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90"/>
      <c r="DD20" s="90"/>
    </row>
    <row r="21" spans="1:108" ht="12" customHeight="1">
      <c r="A21" s="61"/>
      <c r="B21" s="61"/>
      <c r="C21" s="61"/>
      <c r="D21" s="61"/>
      <c r="E21" s="61"/>
      <c r="F21" s="61"/>
      <c r="G21" s="61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64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90"/>
      <c r="DD21" s="90"/>
    </row>
    <row r="22" spans="1:108" ht="10.5" customHeight="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109" t="s">
        <v>13</v>
      </c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64"/>
      <c r="BV22" s="64"/>
      <c r="BW22" s="64"/>
      <c r="BX22" s="126" t="s">
        <v>14</v>
      </c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36"/>
      <c r="CK22" s="127" t="s">
        <v>15</v>
      </c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9"/>
      <c r="DC22" s="90"/>
      <c r="DD22" s="90"/>
    </row>
    <row r="23" spans="1:108" ht="5.2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0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36"/>
      <c r="CK23" s="130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2"/>
      <c r="DC23" s="90"/>
      <c r="DD23" s="90"/>
    </row>
    <row r="24" spans="1:108" s="52" customFormat="1" ht="9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4"/>
      <c r="AO24" s="64"/>
      <c r="AP24" s="64"/>
      <c r="AQ24" s="64"/>
      <c r="AR24" s="80"/>
      <c r="AS24" s="80"/>
      <c r="AT24" s="80"/>
      <c r="AU24" s="80"/>
      <c r="AV24" s="64"/>
      <c r="AW24" s="64"/>
      <c r="AX24" s="80"/>
      <c r="AY24" s="80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84"/>
      <c r="BW24" s="64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36"/>
      <c r="CK24" s="130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2"/>
      <c r="DC24" s="90"/>
      <c r="DD24" s="90"/>
    </row>
    <row r="25" spans="1:108" s="52" customFormat="1" ht="6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80"/>
      <c r="AS25" s="80"/>
      <c r="AT25" s="80"/>
      <c r="AU25" s="80"/>
      <c r="AV25" s="64"/>
      <c r="AW25" s="64"/>
      <c r="AX25" s="80"/>
      <c r="AY25" s="80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84"/>
      <c r="BW25" s="64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36"/>
      <c r="CK25" s="130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2"/>
      <c r="DC25" s="90"/>
      <c r="DD25" s="90"/>
    </row>
    <row r="26" spans="1:108" s="52" customFormat="1" ht="12.75" customHeight="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76"/>
      <c r="Y26" s="78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80"/>
      <c r="AS26" s="80"/>
      <c r="AT26" s="80"/>
      <c r="AU26" s="80"/>
      <c r="AV26" s="64"/>
      <c r="AW26" s="64"/>
      <c r="AX26" s="80"/>
      <c r="AY26" s="80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84"/>
      <c r="BW26" s="64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36"/>
      <c r="CK26" s="133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5"/>
      <c r="DC26" s="90"/>
      <c r="DD26" s="90"/>
    </row>
    <row r="27" spans="1:108" s="53" customFormat="1" ht="9.75" customHeight="1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5"/>
      <c r="AU27" s="65"/>
      <c r="AV27" s="65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126" t="s">
        <v>16</v>
      </c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36"/>
      <c r="CK27" s="137">
        <v>910</v>
      </c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91"/>
      <c r="DD27" s="91"/>
    </row>
    <row r="28" spans="1:108" ht="11.25" customHeight="1"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36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</row>
    <row r="29" spans="1:108" s="54" customFormat="1" ht="11.2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36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52"/>
      <c r="DD29" s="52"/>
    </row>
    <row r="30" spans="1:108" ht="1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118" t="s">
        <v>14</v>
      </c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9"/>
      <c r="CK30" s="120" t="s">
        <v>17</v>
      </c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2"/>
      <c r="DC30" s="67"/>
      <c r="DD30" s="67"/>
    </row>
    <row r="31" spans="1:108" ht="12.75" customHeight="1"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9"/>
      <c r="CK31" s="123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  <c r="CZ31" s="124"/>
      <c r="DA31" s="124"/>
      <c r="DB31" s="125"/>
    </row>
    <row r="32" spans="1:108" ht="12.75" customHeight="1"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9"/>
      <c r="CK32" s="123"/>
      <c r="CL32" s="124"/>
      <c r="CM32" s="124"/>
      <c r="CN32" s="124"/>
      <c r="CO32" s="124"/>
      <c r="CP32" s="124"/>
      <c r="CQ32" s="124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25"/>
    </row>
    <row r="33" spans="1:108" s="54" customFormat="1" ht="12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126" t="s">
        <v>18</v>
      </c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16">
        <v>9108117191</v>
      </c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52"/>
      <c r="DD33" s="52"/>
    </row>
    <row r="34" spans="1:108" s="54" customFormat="1" ht="10.5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68"/>
      <c r="DD34" s="68"/>
    </row>
    <row r="35" spans="1:108" ht="9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67"/>
      <c r="DD35" s="67"/>
    </row>
    <row r="36" spans="1:108" ht="18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140" t="s">
        <v>19</v>
      </c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16">
        <v>910801001</v>
      </c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67"/>
      <c r="DD36" s="67"/>
    </row>
    <row r="37" spans="1:108" s="54" customFormat="1" ht="12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52"/>
      <c r="DD37" s="52"/>
    </row>
    <row r="38" spans="1:108" ht="12.75" customHeight="1">
      <c r="AZ38" s="141" t="s">
        <v>20</v>
      </c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X38" s="140" t="s">
        <v>21</v>
      </c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16">
        <v>383</v>
      </c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</row>
    <row r="39" spans="1:108" s="54" customFormat="1" ht="16.5" customHeight="1">
      <c r="A39" s="52"/>
      <c r="B39" s="52"/>
      <c r="C39" s="52"/>
      <c r="D39" s="52"/>
      <c r="E39" s="52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52"/>
      <c r="AT39" s="52"/>
      <c r="AU39" s="52"/>
      <c r="AV39" s="52"/>
      <c r="AW39" s="52"/>
      <c r="AX39" s="52"/>
      <c r="AY39" s="52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52"/>
      <c r="BW39" s="52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52"/>
      <c r="DD39" s="52"/>
    </row>
    <row r="40" spans="1:108" s="54" customFormat="1" ht="15.7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7"/>
      <c r="BY40" s="67"/>
      <c r="BZ40" s="67"/>
      <c r="CA40" s="67"/>
      <c r="CB40" s="67"/>
      <c r="CC40" s="67"/>
      <c r="CD40" s="67"/>
      <c r="CE40" s="67"/>
      <c r="CF40" s="86"/>
      <c r="CG40" s="86"/>
      <c r="CH40" s="87"/>
      <c r="CI40" s="67"/>
      <c r="CJ40" s="80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8"/>
      <c r="DD40" s="68"/>
    </row>
    <row r="41" spans="1:108" ht="15" customHeight="1">
      <c r="A41" s="67"/>
      <c r="B41" s="67"/>
      <c r="C41" s="67"/>
      <c r="D41" s="67"/>
      <c r="E41" s="67"/>
      <c r="F41" s="112" t="s">
        <v>22</v>
      </c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80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</row>
    <row r="42" spans="1:108" ht="18.75">
      <c r="A42" s="67"/>
      <c r="B42" s="67"/>
      <c r="C42" s="67"/>
      <c r="D42" s="67"/>
      <c r="E42" s="67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52"/>
      <c r="BY42" s="52"/>
      <c r="BZ42" s="52"/>
      <c r="CA42" s="52"/>
      <c r="CB42" s="52"/>
      <c r="CC42" s="52"/>
      <c r="CD42" s="52"/>
      <c r="CE42" s="80"/>
      <c r="CF42" s="86"/>
      <c r="CG42" s="86"/>
      <c r="CH42" s="87"/>
      <c r="CI42" s="80"/>
      <c r="CJ42" s="80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67"/>
      <c r="DD42" s="67"/>
    </row>
    <row r="43" spans="1:108" s="54" customFormat="1" ht="14.25" customHeight="1">
      <c r="A43" s="68"/>
      <c r="B43" s="68"/>
      <c r="C43" s="68"/>
      <c r="D43" s="68"/>
      <c r="E43" s="68"/>
      <c r="F43" s="110" t="s">
        <v>23</v>
      </c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55"/>
      <c r="BY43" s="55"/>
      <c r="BZ43" s="55"/>
      <c r="CA43" s="55"/>
      <c r="CB43" s="55"/>
      <c r="CC43" s="55"/>
      <c r="CD43" s="55"/>
      <c r="CE43" s="60"/>
      <c r="CF43" s="86"/>
      <c r="CG43" s="86"/>
      <c r="CH43" s="87"/>
      <c r="CI43" s="60"/>
      <c r="CJ43" s="80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68"/>
      <c r="DD43" s="68"/>
    </row>
    <row r="44" spans="1:108" ht="18.7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52"/>
      <c r="BY44" s="52"/>
      <c r="BZ44" s="52"/>
      <c r="CA44" s="52"/>
      <c r="CB44" s="52"/>
      <c r="CC44" s="52"/>
      <c r="CD44" s="52"/>
      <c r="CE44" s="80"/>
      <c r="CF44" s="86"/>
      <c r="CG44" s="86"/>
      <c r="CH44" s="87"/>
      <c r="CI44" s="80"/>
      <c r="CJ44" s="80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67"/>
      <c r="DD44" s="67"/>
    </row>
    <row r="45" spans="1:108" s="54" customFormat="1" ht="14.2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55"/>
      <c r="BY45" s="55"/>
      <c r="BZ45" s="55"/>
      <c r="CA45" s="55"/>
      <c r="CB45" s="55"/>
      <c r="CC45" s="55"/>
      <c r="CD45" s="55"/>
      <c r="CE45" s="60"/>
      <c r="CF45" s="86"/>
      <c r="CG45" s="86"/>
      <c r="CH45" s="87"/>
      <c r="CI45" s="60"/>
      <c r="CJ45" s="80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68"/>
      <c r="DD45" s="68"/>
    </row>
    <row r="46" spans="1:108" ht="13.5" customHeight="1">
      <c r="A46" s="67"/>
      <c r="B46" s="67"/>
      <c r="C46" s="67"/>
      <c r="D46" s="67"/>
      <c r="E46" s="67"/>
      <c r="F46" s="114" t="s">
        <v>24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67"/>
      <c r="BP46" s="67"/>
      <c r="BQ46" s="67"/>
      <c r="BR46" s="67"/>
      <c r="BS46" s="67"/>
      <c r="BT46" s="67"/>
      <c r="BU46" s="67"/>
      <c r="BV46" s="67"/>
      <c r="BW46" s="67"/>
      <c r="BX46" s="52"/>
      <c r="BY46" s="52"/>
      <c r="BZ46" s="52"/>
      <c r="CA46" s="52"/>
      <c r="CB46" s="52"/>
      <c r="CC46" s="52"/>
      <c r="CD46" s="52"/>
      <c r="CE46" s="80"/>
      <c r="CF46" s="86"/>
      <c r="CG46" s="86"/>
      <c r="CH46" s="87"/>
      <c r="CI46" s="80"/>
      <c r="CJ46" s="80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67"/>
      <c r="DD46" s="67"/>
    </row>
    <row r="47" spans="1:108" s="54" customFormat="1" ht="14.25" customHeight="1">
      <c r="A47" s="68"/>
      <c r="B47" s="68"/>
      <c r="C47" s="68"/>
      <c r="D47" s="68"/>
      <c r="E47" s="68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68"/>
      <c r="BP47" s="68"/>
      <c r="BQ47" s="68"/>
      <c r="BR47" s="68"/>
      <c r="BS47" s="68"/>
      <c r="BT47" s="68"/>
      <c r="BU47" s="68"/>
      <c r="BV47" s="68"/>
      <c r="BW47" s="68"/>
      <c r="BX47" s="55"/>
      <c r="BY47" s="55"/>
      <c r="BZ47" s="55"/>
      <c r="CA47" s="55"/>
      <c r="CB47" s="55"/>
      <c r="CC47" s="55"/>
      <c r="CD47" s="55"/>
      <c r="CE47" s="60"/>
      <c r="CF47" s="86"/>
      <c r="CG47" s="86"/>
      <c r="CH47" s="87"/>
      <c r="CI47" s="60"/>
      <c r="CJ47" s="80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68"/>
      <c r="DD47" s="68"/>
    </row>
    <row r="48" spans="1:108" ht="13.5" customHeight="1">
      <c r="A48" s="67"/>
      <c r="B48" s="67"/>
      <c r="C48" s="67"/>
      <c r="D48" s="67"/>
      <c r="E48" s="67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67"/>
      <c r="BP48" s="67"/>
      <c r="BQ48" s="67"/>
      <c r="BR48" s="67"/>
      <c r="BS48" s="67"/>
      <c r="BT48" s="67"/>
      <c r="BU48" s="67"/>
      <c r="BV48" s="67"/>
      <c r="BW48" s="67"/>
      <c r="BX48" s="52"/>
      <c r="BY48" s="52"/>
      <c r="BZ48" s="52"/>
      <c r="CA48" s="52"/>
      <c r="CB48" s="52"/>
      <c r="CC48" s="52"/>
      <c r="CD48" s="52"/>
      <c r="CE48" s="80"/>
      <c r="CF48" s="86"/>
      <c r="CG48" s="86"/>
      <c r="CH48" s="87"/>
      <c r="CI48" s="80"/>
      <c r="CJ48" s="80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67"/>
      <c r="DD48" s="67"/>
    </row>
    <row r="49" spans="1:108" ht="27" customHeight="1">
      <c r="A49" s="67"/>
      <c r="B49" s="67"/>
      <c r="C49" s="67"/>
      <c r="D49" s="67"/>
      <c r="E49" s="67"/>
      <c r="F49" s="111" t="s">
        <v>25</v>
      </c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67"/>
      <c r="BP49" s="67"/>
      <c r="BQ49" s="67"/>
      <c r="BR49" s="67"/>
      <c r="BS49" s="67"/>
      <c r="BT49" s="67"/>
      <c r="BU49" s="67"/>
      <c r="BV49" s="67"/>
      <c r="BW49" s="67"/>
      <c r="BX49" s="68"/>
      <c r="BY49" s="68"/>
      <c r="BZ49" s="68"/>
      <c r="CA49" s="68"/>
      <c r="CB49" s="68"/>
      <c r="CC49" s="68"/>
      <c r="CD49" s="68"/>
      <c r="CE49" s="88"/>
      <c r="CF49" s="86"/>
      <c r="CG49" s="86"/>
      <c r="CH49" s="87"/>
      <c r="CI49" s="88"/>
      <c r="CJ49" s="80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7"/>
      <c r="DD49" s="67"/>
    </row>
    <row r="50" spans="1:108" ht="13.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86"/>
      <c r="CG50" s="86"/>
      <c r="CH50" s="87"/>
      <c r="CI50" s="67"/>
      <c r="CJ50" s="80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</row>
    <row r="51" spans="1:108" ht="19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80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9"/>
      <c r="DD51" s="69"/>
    </row>
    <row r="52" spans="1:108" ht="135.75" customHeight="1">
      <c r="A52" s="70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68"/>
      <c r="BY52" s="68"/>
      <c r="BZ52" s="68"/>
      <c r="CA52" s="68"/>
      <c r="CB52" s="68"/>
      <c r="CC52" s="68"/>
      <c r="CD52" s="68"/>
      <c r="CE52" s="88"/>
      <c r="CF52" s="86"/>
      <c r="CG52" s="86"/>
      <c r="CH52" s="87"/>
      <c r="CI52" s="88"/>
      <c r="CJ52" s="80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71"/>
      <c r="DD52" s="71"/>
    </row>
    <row r="53" spans="1:108" ht="45.75" customHeight="1">
      <c r="A53" s="70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67"/>
      <c r="BY53" s="67"/>
      <c r="BZ53" s="67"/>
      <c r="CA53" s="67"/>
      <c r="CB53" s="67"/>
      <c r="CC53" s="67"/>
      <c r="CD53" s="67"/>
      <c r="CE53" s="67"/>
      <c r="CF53" s="86"/>
      <c r="CG53" s="86"/>
      <c r="CH53" s="87"/>
      <c r="CI53" s="67"/>
      <c r="CJ53" s="80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71"/>
      <c r="DD53" s="71"/>
    </row>
    <row r="54" spans="1:108" ht="16.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80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72"/>
      <c r="DD54" s="72"/>
    </row>
    <row r="55" spans="1:108" ht="3" customHeight="1"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80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</row>
    <row r="56" spans="1:108"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</row>
    <row r="57" spans="1:108"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</row>
    <row r="58" spans="1:108"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</row>
    <row r="59" spans="1:108"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</row>
  </sheetData>
  <mergeCells count="42">
    <mergeCell ref="CK33:DB35"/>
    <mergeCell ref="CK36:DB37"/>
    <mergeCell ref="CK38:DB39"/>
    <mergeCell ref="H19:BV21"/>
    <mergeCell ref="BX30:CJ32"/>
    <mergeCell ref="CK30:DB32"/>
    <mergeCell ref="BX33:CJ35"/>
    <mergeCell ref="CK22:DB26"/>
    <mergeCell ref="BX22:CJ26"/>
    <mergeCell ref="CK27:DB29"/>
    <mergeCell ref="CK20:DB21"/>
    <mergeCell ref="BX20:CJ21"/>
    <mergeCell ref="BX27:CJ29"/>
    <mergeCell ref="BX36:CJ37"/>
    <mergeCell ref="BX38:CJ39"/>
    <mergeCell ref="AZ38:BU39"/>
    <mergeCell ref="K22:BT22"/>
    <mergeCell ref="F39:AJ39"/>
    <mergeCell ref="AK39:AR39"/>
    <mergeCell ref="F43:BL43"/>
    <mergeCell ref="F49:BN49"/>
    <mergeCell ref="F41:BL42"/>
    <mergeCell ref="F46:BN48"/>
    <mergeCell ref="A11:DD11"/>
    <mergeCell ref="V12:CJ12"/>
    <mergeCell ref="A14:DD14"/>
    <mergeCell ref="Y16:BN16"/>
    <mergeCell ref="CG19:DB19"/>
    <mergeCell ref="BN8:DD8"/>
    <mergeCell ref="BO9:BP9"/>
    <mergeCell ref="BQ9:BT9"/>
    <mergeCell ref="BU9:BW9"/>
    <mergeCell ref="BX9:CM9"/>
    <mergeCell ref="CN9:CQ9"/>
    <mergeCell ref="CR9:CU9"/>
    <mergeCell ref="CV9:CX9"/>
    <mergeCell ref="BH1:DD1"/>
    <mergeCell ref="BI3:DD3"/>
    <mergeCell ref="BH6:DD6"/>
    <mergeCell ref="BN7:CC7"/>
    <mergeCell ref="CD7:DD7"/>
    <mergeCell ref="BH4:DD5"/>
  </mergeCells>
  <printOptions horizontalCentered="1"/>
  <pageMargins left="0.59055118110236204" right="0.59055118110236204" top="0.59055118110236204" bottom="0.39370078740157499" header="0" footer="0"/>
  <pageSetup paperSize="9" scale="95" orientation="portrait" r:id="rId1"/>
  <headerFooter alignWithMargins="0"/>
  <rowBreaks count="1" manualBreakCount="1">
    <brk id="53" max="10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opLeftCell="A55" zoomScale="85" zoomScaleNormal="85" workbookViewId="0">
      <selection activeCell="F59" sqref="F59"/>
    </sheetView>
  </sheetViews>
  <sheetFormatPr defaultColWidth="9" defaultRowHeight="12.75"/>
  <cols>
    <col min="1" max="1" width="28.28515625" customWidth="1"/>
    <col min="2" max="2" width="11.42578125" customWidth="1"/>
    <col min="3" max="3" width="12" customWidth="1"/>
    <col min="4" max="4" width="13.5703125" customWidth="1"/>
    <col min="5" max="5" width="13.85546875" customWidth="1"/>
    <col min="6" max="6" width="12.5703125" customWidth="1"/>
    <col min="7" max="7" width="12.7109375" customWidth="1"/>
    <col min="8" max="8" width="10.7109375" customWidth="1"/>
    <col min="10" max="10" width="10.140625" customWidth="1"/>
  </cols>
  <sheetData>
    <row r="1" spans="1:10" ht="15">
      <c r="A1" s="142" t="s">
        <v>26</v>
      </c>
      <c r="B1" s="142"/>
      <c r="C1" s="142"/>
      <c r="D1" s="142"/>
      <c r="E1" s="142"/>
      <c r="F1" s="142"/>
      <c r="G1" s="142"/>
      <c r="H1" s="142"/>
    </row>
    <row r="2" spans="1:10" ht="15">
      <c r="A2" s="145" t="s">
        <v>27</v>
      </c>
      <c r="B2" s="147" t="s">
        <v>28</v>
      </c>
      <c r="C2" s="145" t="s">
        <v>29</v>
      </c>
      <c r="D2" s="145" t="s">
        <v>30</v>
      </c>
      <c r="E2" s="143" t="s">
        <v>31</v>
      </c>
      <c r="F2" s="144"/>
      <c r="G2" s="144"/>
      <c r="H2" s="144"/>
    </row>
    <row r="3" spans="1:10" ht="75">
      <c r="A3" s="146"/>
      <c r="B3" s="148"/>
      <c r="C3" s="146"/>
      <c r="D3" s="146"/>
      <c r="E3" s="92" t="s">
        <v>180</v>
      </c>
      <c r="F3" s="92" t="s">
        <v>181</v>
      </c>
      <c r="G3" s="92" t="s">
        <v>182</v>
      </c>
      <c r="H3" s="32" t="s">
        <v>32</v>
      </c>
    </row>
    <row r="4" spans="1:10" ht="14.25">
      <c r="A4" s="33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</row>
    <row r="5" spans="1:10" ht="30">
      <c r="A5" s="32" t="s">
        <v>33</v>
      </c>
      <c r="B5" s="34" t="s">
        <v>34</v>
      </c>
      <c r="C5" s="35" t="s">
        <v>35</v>
      </c>
      <c r="D5" s="35" t="s">
        <v>35</v>
      </c>
      <c r="E5" s="36"/>
      <c r="F5" s="36"/>
      <c r="G5" s="36"/>
      <c r="H5" s="37"/>
    </row>
    <row r="6" spans="1:10" ht="45">
      <c r="A6" s="32" t="s">
        <v>36</v>
      </c>
      <c r="B6" s="34" t="s">
        <v>37</v>
      </c>
      <c r="C6" s="35" t="s">
        <v>35</v>
      </c>
      <c r="D6" s="35" t="s">
        <v>35</v>
      </c>
      <c r="E6" s="36">
        <v>824.76</v>
      </c>
      <c r="F6" s="36"/>
      <c r="G6" s="36"/>
      <c r="H6" s="37"/>
    </row>
    <row r="7" spans="1:10" ht="15">
      <c r="A7" s="38" t="s">
        <v>38</v>
      </c>
      <c r="B7" s="39" t="s">
        <v>39</v>
      </c>
      <c r="C7" s="38" t="s">
        <v>35</v>
      </c>
      <c r="D7" s="40"/>
      <c r="E7" s="41">
        <f>+E9+E10+E15+E16</f>
        <v>14992166.92</v>
      </c>
      <c r="F7" s="41">
        <f t="shared" ref="F7:G7" si="0">+F9+F10+F15+F16</f>
        <v>14656653</v>
      </c>
      <c r="G7" s="41">
        <f t="shared" si="0"/>
        <v>14737333.16</v>
      </c>
      <c r="H7" s="40"/>
      <c r="J7" s="48">
        <f>+E7-E24</f>
        <v>0</v>
      </c>
    </row>
    <row r="8" spans="1:10" ht="15">
      <c r="A8" s="35" t="s">
        <v>40</v>
      </c>
      <c r="B8" s="34"/>
      <c r="C8" s="37"/>
      <c r="D8" s="37"/>
      <c r="E8" s="36"/>
      <c r="F8" s="36"/>
      <c r="G8" s="36"/>
      <c r="H8" s="37"/>
      <c r="J8" s="48">
        <f>+E5+E7-E24-E60</f>
        <v>-824.76</v>
      </c>
    </row>
    <row r="9" spans="1:10" ht="30">
      <c r="A9" s="32" t="s">
        <v>41</v>
      </c>
      <c r="B9" s="34" t="s">
        <v>42</v>
      </c>
      <c r="C9" s="37">
        <v>120</v>
      </c>
      <c r="D9" s="37"/>
      <c r="E9" s="36">
        <v>0</v>
      </c>
      <c r="F9" s="36">
        <v>0</v>
      </c>
      <c r="G9" s="36">
        <v>0</v>
      </c>
      <c r="H9" s="37"/>
    </row>
    <row r="10" spans="1:10" ht="45">
      <c r="A10" s="42" t="s">
        <v>43</v>
      </c>
      <c r="B10" s="43" t="s">
        <v>44</v>
      </c>
      <c r="C10" s="44">
        <v>130</v>
      </c>
      <c r="D10" s="44"/>
      <c r="E10" s="45">
        <f>+E12+E13+E14</f>
        <v>14034354.92</v>
      </c>
      <c r="F10" s="45">
        <f t="shared" ref="F10:G10" si="1">+F12+F13+F14</f>
        <v>14561841</v>
      </c>
      <c r="G10" s="45">
        <f t="shared" si="1"/>
        <v>14642521.16</v>
      </c>
      <c r="H10" s="44"/>
    </row>
    <row r="11" spans="1:10" ht="15">
      <c r="A11" s="37" t="s">
        <v>40</v>
      </c>
      <c r="B11" s="34"/>
      <c r="C11" s="37"/>
      <c r="D11" s="37"/>
      <c r="E11" s="36"/>
      <c r="F11" s="36"/>
      <c r="G11" s="36"/>
      <c r="H11" s="37"/>
    </row>
    <row r="12" spans="1:10" ht="45">
      <c r="A12" s="32" t="s">
        <v>45</v>
      </c>
      <c r="B12" s="34" t="s">
        <v>46</v>
      </c>
      <c r="C12" s="37">
        <v>130</v>
      </c>
      <c r="D12" s="37"/>
      <c r="E12" s="36">
        <f>8328142.33+2515098.98+14976+461500.09+40000+28000+2000+3000+30000+6600+3500+5000+343606.12+365+160000+546366.4+24200+22000</f>
        <v>12534354.92</v>
      </c>
      <c r="F12" s="36">
        <f>8733277.56+2637449.83+14976+461500.09+118100+343606.12+365+160000+546366.4+46200</f>
        <v>13061841</v>
      </c>
      <c r="G12" s="36">
        <f>8795243.89+2656163.66+14976+461500.09+118100+343606.12+365+160000+546366.4+46200</f>
        <v>13142521.16</v>
      </c>
      <c r="H12" s="37"/>
    </row>
    <row r="13" spans="1:10" ht="30">
      <c r="A13" s="32" t="s">
        <v>47</v>
      </c>
      <c r="B13" s="34" t="s">
        <v>48</v>
      </c>
      <c r="C13" s="37">
        <v>130</v>
      </c>
      <c r="D13" s="37"/>
      <c r="E13" s="36">
        <v>1500000</v>
      </c>
      <c r="F13" s="36">
        <v>1500000</v>
      </c>
      <c r="G13" s="36">
        <v>1500000</v>
      </c>
      <c r="H13" s="37"/>
    </row>
    <row r="14" spans="1:10" ht="30">
      <c r="A14" s="32" t="s">
        <v>49</v>
      </c>
      <c r="B14" s="34" t="s">
        <v>50</v>
      </c>
      <c r="C14" s="37">
        <v>134</v>
      </c>
      <c r="D14" s="37"/>
      <c r="E14" s="36">
        <v>0</v>
      </c>
      <c r="F14" s="36">
        <v>0</v>
      </c>
      <c r="G14" s="36">
        <v>0</v>
      </c>
      <c r="H14" s="37"/>
    </row>
    <row r="15" spans="1:10" ht="45">
      <c r="A15" s="32" t="s">
        <v>51</v>
      </c>
      <c r="B15" s="34" t="s">
        <v>52</v>
      </c>
      <c r="C15" s="37">
        <v>140</v>
      </c>
      <c r="D15" s="37"/>
      <c r="E15" s="36">
        <v>0</v>
      </c>
      <c r="F15" s="36">
        <v>0</v>
      </c>
      <c r="G15" s="36">
        <v>0</v>
      </c>
      <c r="H15" s="37"/>
    </row>
    <row r="16" spans="1:10" ht="15">
      <c r="A16" s="44" t="s">
        <v>53</v>
      </c>
      <c r="B16" s="43" t="s">
        <v>54</v>
      </c>
      <c r="C16" s="44">
        <v>150</v>
      </c>
      <c r="D16" s="44"/>
      <c r="E16" s="45">
        <f>+E18+E19+E20+E21+E22+E23</f>
        <v>957812</v>
      </c>
      <c r="F16" s="45">
        <f t="shared" ref="F16:G16" si="2">+F18+F19+F20+F21+F22+F23</f>
        <v>94812</v>
      </c>
      <c r="G16" s="45">
        <f t="shared" si="2"/>
        <v>94812</v>
      </c>
      <c r="H16" s="44"/>
    </row>
    <row r="17" spans="1:9" ht="15">
      <c r="A17" s="37" t="s">
        <v>40</v>
      </c>
      <c r="B17" s="34"/>
      <c r="C17" s="37"/>
      <c r="D17" s="37"/>
      <c r="E17" s="36"/>
      <c r="F17" s="36"/>
      <c r="G17" s="36"/>
      <c r="H17" s="37"/>
    </row>
    <row r="18" spans="1:9" ht="15">
      <c r="A18" s="37" t="s">
        <v>55</v>
      </c>
      <c r="B18" s="34" t="s">
        <v>56</v>
      </c>
      <c r="C18" s="37">
        <v>150</v>
      </c>
      <c r="D18" s="37"/>
      <c r="E18" s="36">
        <f>90000+3720+1092+863000</f>
        <v>957812</v>
      </c>
      <c r="F18" s="36">
        <f>90000+3720+1092</f>
        <v>94812</v>
      </c>
      <c r="G18" s="36">
        <f>90000+3720+1092</f>
        <v>94812</v>
      </c>
      <c r="H18" s="37"/>
    </row>
    <row r="19" spans="1:9" ht="30">
      <c r="A19" s="32" t="s">
        <v>57</v>
      </c>
      <c r="B19" s="34" t="s">
        <v>58</v>
      </c>
      <c r="C19" s="37">
        <v>152</v>
      </c>
      <c r="D19" s="37"/>
      <c r="E19" s="36">
        <v>0</v>
      </c>
      <c r="F19" s="36">
        <v>0</v>
      </c>
      <c r="G19" s="36">
        <v>0</v>
      </c>
      <c r="H19" s="37"/>
    </row>
    <row r="20" spans="1:9" ht="30">
      <c r="A20" s="32" t="s">
        <v>59</v>
      </c>
      <c r="B20" s="34" t="s">
        <v>60</v>
      </c>
      <c r="C20" s="37">
        <v>152</v>
      </c>
      <c r="D20" s="37"/>
      <c r="E20" s="36">
        <v>0</v>
      </c>
      <c r="F20" s="36">
        <v>0</v>
      </c>
      <c r="G20" s="36">
        <v>0</v>
      </c>
      <c r="H20" s="37"/>
    </row>
    <row r="21" spans="1:9" ht="90">
      <c r="A21" s="32" t="s">
        <v>61</v>
      </c>
      <c r="B21" s="34" t="s">
        <v>62</v>
      </c>
      <c r="C21" s="37">
        <v>155</v>
      </c>
      <c r="D21" s="37"/>
      <c r="E21" s="36">
        <v>0</v>
      </c>
      <c r="F21" s="36">
        <v>0</v>
      </c>
      <c r="G21" s="36">
        <v>0</v>
      </c>
      <c r="H21" s="37"/>
    </row>
    <row r="22" spans="1:9" ht="30">
      <c r="A22" s="32" t="s">
        <v>63</v>
      </c>
      <c r="B22" s="34" t="s">
        <v>64</v>
      </c>
      <c r="C22" s="37">
        <v>440</v>
      </c>
      <c r="D22" s="37"/>
      <c r="E22" s="36">
        <v>0</v>
      </c>
      <c r="F22" s="36">
        <v>0</v>
      </c>
      <c r="G22" s="36">
        <v>0</v>
      </c>
      <c r="H22" s="37"/>
    </row>
    <row r="23" spans="1:9" ht="60">
      <c r="A23" s="32" t="s">
        <v>65</v>
      </c>
      <c r="B23" s="34" t="s">
        <v>66</v>
      </c>
      <c r="C23" s="37">
        <v>510</v>
      </c>
      <c r="D23" s="37"/>
      <c r="E23" s="36">
        <v>0</v>
      </c>
      <c r="F23" s="36">
        <v>0</v>
      </c>
      <c r="G23" s="36">
        <v>0</v>
      </c>
      <c r="H23" s="37"/>
    </row>
    <row r="24" spans="1:9" ht="15">
      <c r="A24" s="40" t="s">
        <v>67</v>
      </c>
      <c r="B24" s="39" t="s">
        <v>68</v>
      </c>
      <c r="C24" s="38" t="s">
        <v>35</v>
      </c>
      <c r="D24" s="41"/>
      <c r="E24" s="41">
        <f>+E26+E35+E36+E41+E43+E51+E55</f>
        <v>14992166.92</v>
      </c>
      <c r="F24" s="41">
        <f t="shared" ref="F24:G24" si="3">+F26+F35+F36+F41+F43+F51+F55</f>
        <v>14656653</v>
      </c>
      <c r="G24" s="41">
        <f t="shared" si="3"/>
        <v>14737333.16</v>
      </c>
      <c r="H24" s="41"/>
    </row>
    <row r="25" spans="1:9" ht="15">
      <c r="A25" s="37" t="s">
        <v>40</v>
      </c>
      <c r="B25" s="34"/>
      <c r="C25" s="37"/>
      <c r="D25" s="36"/>
      <c r="E25" s="36"/>
      <c r="F25" s="36"/>
      <c r="G25" s="36"/>
      <c r="H25" s="36"/>
    </row>
    <row r="26" spans="1:9" ht="15">
      <c r="A26" s="44" t="s">
        <v>69</v>
      </c>
      <c r="B26" s="43" t="s">
        <v>70</v>
      </c>
      <c r="C26" s="46" t="s">
        <v>35</v>
      </c>
      <c r="D26" s="45"/>
      <c r="E26" s="45">
        <f>+E28+E29+E30+E31</f>
        <v>10933241.310000001</v>
      </c>
      <c r="F26" s="45">
        <f t="shared" ref="F26:G26" si="4">+F28+F29+F30+F31</f>
        <v>11460727.390000001</v>
      </c>
      <c r="G26" s="45">
        <f t="shared" si="4"/>
        <v>11541407.550000001</v>
      </c>
      <c r="H26" s="45"/>
    </row>
    <row r="27" spans="1:9" ht="15">
      <c r="A27" s="37" t="s">
        <v>40</v>
      </c>
      <c r="B27" s="34"/>
      <c r="C27" s="37"/>
      <c r="D27" s="36"/>
      <c r="E27" s="36"/>
      <c r="F27" s="36"/>
      <c r="G27" s="36"/>
      <c r="H27" s="36"/>
    </row>
    <row r="28" spans="1:9" ht="15">
      <c r="A28" s="37" t="s">
        <v>71</v>
      </c>
      <c r="B28" s="34" t="s">
        <v>72</v>
      </c>
      <c r="C28" s="37">
        <v>111</v>
      </c>
      <c r="D28" s="36"/>
      <c r="E28" s="36">
        <v>8328142.3300000001</v>
      </c>
      <c r="F28" s="36">
        <v>8733277.5600000005</v>
      </c>
      <c r="G28" s="36">
        <v>8795243.8900000006</v>
      </c>
      <c r="H28" s="36"/>
      <c r="I28" s="49"/>
    </row>
    <row r="29" spans="1:9" ht="45">
      <c r="A29" s="32" t="s">
        <v>73</v>
      </c>
      <c r="B29" s="34" t="s">
        <v>74</v>
      </c>
      <c r="C29" s="37">
        <v>112</v>
      </c>
      <c r="D29" s="36"/>
      <c r="E29" s="36">
        <v>90000</v>
      </c>
      <c r="F29" s="36">
        <v>90000</v>
      </c>
      <c r="G29" s="36">
        <v>90000</v>
      </c>
      <c r="H29" s="36"/>
    </row>
    <row r="30" spans="1:9" ht="75">
      <c r="A30" s="32" t="s">
        <v>75</v>
      </c>
      <c r="B30" s="34" t="s">
        <v>76</v>
      </c>
      <c r="C30" s="37">
        <v>113</v>
      </c>
      <c r="D30" s="36"/>
      <c r="E30" s="36">
        <v>0</v>
      </c>
      <c r="F30" s="36">
        <v>0</v>
      </c>
      <c r="G30" s="36">
        <v>0</v>
      </c>
      <c r="H30" s="36"/>
    </row>
    <row r="31" spans="1:9" ht="90">
      <c r="A31" s="42" t="s">
        <v>77</v>
      </c>
      <c r="B31" s="43" t="s">
        <v>78</v>
      </c>
      <c r="C31" s="44">
        <v>119</v>
      </c>
      <c r="D31" s="45"/>
      <c r="E31" s="45">
        <f>+E33+E34</f>
        <v>2515098.98</v>
      </c>
      <c r="F31" s="45">
        <f t="shared" ref="F31:G31" si="5">+F33+F34</f>
        <v>2637449.83</v>
      </c>
      <c r="G31" s="45">
        <f t="shared" si="5"/>
        <v>2656163.66</v>
      </c>
      <c r="H31" s="45"/>
    </row>
    <row r="32" spans="1:9" ht="15">
      <c r="A32" s="37" t="s">
        <v>40</v>
      </c>
      <c r="B32" s="37"/>
      <c r="C32" s="37"/>
      <c r="D32" s="36"/>
      <c r="E32" s="36"/>
      <c r="F32" s="36"/>
      <c r="G32" s="36"/>
      <c r="H32" s="36"/>
    </row>
    <row r="33" spans="1:8" ht="15">
      <c r="A33" s="37" t="s">
        <v>79</v>
      </c>
      <c r="B33" s="37">
        <v>2141</v>
      </c>
      <c r="C33" s="37">
        <v>119</v>
      </c>
      <c r="D33" s="36"/>
      <c r="E33" s="36">
        <v>2515098.98</v>
      </c>
      <c r="F33" s="36">
        <v>2637449.83</v>
      </c>
      <c r="G33" s="36">
        <v>2656163.66</v>
      </c>
      <c r="H33" s="36"/>
    </row>
    <row r="34" spans="1:8" ht="15">
      <c r="A34" s="37" t="s">
        <v>80</v>
      </c>
      <c r="B34" s="37">
        <v>2142</v>
      </c>
      <c r="C34" s="37">
        <v>119</v>
      </c>
      <c r="D34" s="36"/>
      <c r="E34" s="36">
        <v>0</v>
      </c>
      <c r="F34" s="36">
        <v>0</v>
      </c>
      <c r="G34" s="36">
        <v>0</v>
      </c>
      <c r="H34" s="36"/>
    </row>
    <row r="35" spans="1:8" ht="60">
      <c r="A35" s="42" t="s">
        <v>81</v>
      </c>
      <c r="B35" s="44">
        <v>2211</v>
      </c>
      <c r="C35" s="44">
        <v>321</v>
      </c>
      <c r="D35" s="45"/>
      <c r="E35" s="45">
        <v>0</v>
      </c>
      <c r="F35" s="45">
        <v>0</v>
      </c>
      <c r="G35" s="45">
        <v>0</v>
      </c>
      <c r="H35" s="45"/>
    </row>
    <row r="36" spans="1:8" ht="30">
      <c r="A36" s="42" t="s">
        <v>82</v>
      </c>
      <c r="B36" s="44">
        <v>2300</v>
      </c>
      <c r="C36" s="44">
        <v>850</v>
      </c>
      <c r="D36" s="45"/>
      <c r="E36" s="45">
        <f>+E38+E39+E40</f>
        <v>365</v>
      </c>
      <c r="F36" s="45">
        <f t="shared" ref="F36:G36" si="6">+F38+F39+F40</f>
        <v>365</v>
      </c>
      <c r="G36" s="45">
        <f t="shared" si="6"/>
        <v>365</v>
      </c>
      <c r="H36" s="45"/>
    </row>
    <row r="37" spans="1:8" ht="15">
      <c r="A37" s="37" t="s">
        <v>40</v>
      </c>
      <c r="B37" s="37"/>
      <c r="C37" s="37"/>
      <c r="D37" s="36"/>
      <c r="E37" s="36"/>
      <c r="F37" s="36"/>
      <c r="G37" s="36"/>
      <c r="H37" s="36"/>
    </row>
    <row r="38" spans="1:8" ht="45">
      <c r="A38" s="32" t="s">
        <v>83</v>
      </c>
      <c r="B38" s="37">
        <v>2310</v>
      </c>
      <c r="C38" s="37">
        <v>851</v>
      </c>
      <c r="D38" s="36"/>
      <c r="E38" s="36">
        <v>365</v>
      </c>
      <c r="F38" s="36">
        <v>365</v>
      </c>
      <c r="G38" s="36">
        <v>365</v>
      </c>
      <c r="H38" s="36"/>
    </row>
    <row r="39" spans="1:8" ht="90">
      <c r="A39" s="32" t="s">
        <v>84</v>
      </c>
      <c r="B39" s="37">
        <v>2320</v>
      </c>
      <c r="C39" s="37">
        <v>852</v>
      </c>
      <c r="D39" s="36"/>
      <c r="E39" s="36">
        <v>0</v>
      </c>
      <c r="F39" s="36">
        <v>0</v>
      </c>
      <c r="G39" s="36">
        <v>0</v>
      </c>
      <c r="H39" s="36"/>
    </row>
    <row r="40" spans="1:8" ht="45">
      <c r="A40" s="32" t="s">
        <v>85</v>
      </c>
      <c r="B40" s="37">
        <v>2330</v>
      </c>
      <c r="C40" s="37">
        <v>853</v>
      </c>
      <c r="D40" s="36"/>
      <c r="E40" s="36">
        <v>0</v>
      </c>
      <c r="F40" s="36">
        <v>0</v>
      </c>
      <c r="G40" s="36">
        <v>0</v>
      </c>
      <c r="H40" s="36"/>
    </row>
    <row r="41" spans="1:8" ht="45">
      <c r="A41" s="42" t="s">
        <v>86</v>
      </c>
      <c r="B41" s="44">
        <v>2400</v>
      </c>
      <c r="C41" s="46" t="s">
        <v>35</v>
      </c>
      <c r="D41" s="45"/>
      <c r="E41" s="45">
        <f>+E42</f>
        <v>0</v>
      </c>
      <c r="F41" s="45">
        <f>+F42</f>
        <v>0</v>
      </c>
      <c r="G41" s="45">
        <f>+G42</f>
        <v>0</v>
      </c>
      <c r="H41" s="45"/>
    </row>
    <row r="42" spans="1:8" ht="90">
      <c r="A42" s="32" t="s">
        <v>87</v>
      </c>
      <c r="B42" s="37">
        <v>2520</v>
      </c>
      <c r="C42" s="37">
        <v>831</v>
      </c>
      <c r="D42" s="36"/>
      <c r="E42" s="36">
        <v>0</v>
      </c>
      <c r="F42" s="36">
        <v>0</v>
      </c>
      <c r="G42" s="36">
        <v>0</v>
      </c>
      <c r="H42" s="36"/>
    </row>
    <row r="43" spans="1:8" ht="30">
      <c r="A43" s="42" t="s">
        <v>88</v>
      </c>
      <c r="B43" s="44">
        <v>2600</v>
      </c>
      <c r="C43" s="46" t="s">
        <v>35</v>
      </c>
      <c r="D43" s="45"/>
      <c r="E43" s="45">
        <f>+E45+E46</f>
        <v>4058560.61</v>
      </c>
      <c r="F43" s="45">
        <f t="shared" ref="F43:G43" si="7">+F45+F46</f>
        <v>3195560.61</v>
      </c>
      <c r="G43" s="45">
        <f t="shared" si="7"/>
        <v>3195560.61</v>
      </c>
      <c r="H43" s="45"/>
    </row>
    <row r="44" spans="1:8" ht="15">
      <c r="A44" s="37" t="s">
        <v>40</v>
      </c>
      <c r="B44" s="37"/>
      <c r="C44" s="37"/>
      <c r="D44" s="36"/>
      <c r="E44" s="36"/>
      <c r="F44" s="36"/>
      <c r="G44" s="36"/>
      <c r="H44" s="36"/>
    </row>
    <row r="45" spans="1:8" ht="60">
      <c r="A45" s="32" t="s">
        <v>89</v>
      </c>
      <c r="B45" s="37">
        <v>2630</v>
      </c>
      <c r="C45" s="37">
        <v>243</v>
      </c>
      <c r="D45" s="36"/>
      <c r="E45" s="36">
        <v>0</v>
      </c>
      <c r="F45" s="36">
        <v>0</v>
      </c>
      <c r="G45" s="36">
        <v>0</v>
      </c>
      <c r="H45" s="36"/>
    </row>
    <row r="46" spans="1:8" ht="30">
      <c r="A46" s="42" t="s">
        <v>90</v>
      </c>
      <c r="B46" s="44">
        <v>2640</v>
      </c>
      <c r="C46" s="44">
        <v>244</v>
      </c>
      <c r="D46" s="45"/>
      <c r="E46" s="45">
        <f>+E48+E49+E50</f>
        <v>4058560.61</v>
      </c>
      <c r="F46" s="45">
        <f t="shared" ref="F46:G46" si="8">+F48+F49+F50</f>
        <v>3195560.61</v>
      </c>
      <c r="G46" s="45">
        <f t="shared" si="8"/>
        <v>3195560.61</v>
      </c>
      <c r="H46" s="45"/>
    </row>
    <row r="47" spans="1:8" ht="15">
      <c r="A47" s="37" t="s">
        <v>40</v>
      </c>
      <c r="B47" s="37"/>
      <c r="C47" s="37"/>
      <c r="D47" s="36"/>
      <c r="E47" s="36"/>
      <c r="F47" s="36"/>
      <c r="G47" s="36"/>
      <c r="H47" s="36"/>
    </row>
    <row r="48" spans="1:8" ht="60">
      <c r="A48" s="32" t="s">
        <v>91</v>
      </c>
      <c r="B48" s="37">
        <v>2641</v>
      </c>
      <c r="C48" s="37">
        <v>244</v>
      </c>
      <c r="D48" s="36"/>
      <c r="E48" s="36">
        <f>14976+121820+343606.12+160000+1092+546366.4+909200+29643.54+1500000</f>
        <v>3626704.06</v>
      </c>
      <c r="F48" s="36">
        <f>1500000+14976+29643.54+121820+343606.12+160000+1092+546366.4+46200</f>
        <v>2763704.06</v>
      </c>
      <c r="G48" s="36">
        <f>1500000+14976+121820+343606.12+160000+1092+546366.4+46200+29643.54</f>
        <v>2763704.06</v>
      </c>
      <c r="H48" s="36"/>
    </row>
    <row r="49" spans="1:8" ht="45">
      <c r="A49" s="32" t="s">
        <v>92</v>
      </c>
      <c r="B49" s="37">
        <v>2642</v>
      </c>
      <c r="C49" s="37">
        <v>244</v>
      </c>
      <c r="D49" s="36"/>
      <c r="E49" s="36">
        <v>0</v>
      </c>
      <c r="F49" s="36">
        <v>0</v>
      </c>
      <c r="G49" s="36">
        <v>0</v>
      </c>
      <c r="H49" s="36"/>
    </row>
    <row r="50" spans="1:8" ht="30">
      <c r="A50" s="32" t="s">
        <v>93</v>
      </c>
      <c r="B50" s="37">
        <v>2660</v>
      </c>
      <c r="C50" s="37">
        <v>247</v>
      </c>
      <c r="D50" s="36"/>
      <c r="E50" s="36">
        <f>394484.69+37371.86</f>
        <v>431856.55</v>
      </c>
      <c r="F50" s="36">
        <f>37371.86+394484.69</f>
        <v>431856.55</v>
      </c>
      <c r="G50" s="36">
        <f>37371.86+394484.69</f>
        <v>431856.55</v>
      </c>
      <c r="H50" s="36"/>
    </row>
    <row r="51" spans="1:8" ht="60">
      <c r="A51" s="42" t="s">
        <v>94</v>
      </c>
      <c r="B51" s="44">
        <v>2700</v>
      </c>
      <c r="C51" s="44">
        <v>400</v>
      </c>
      <c r="D51" s="45"/>
      <c r="E51" s="45">
        <f>+E53+E54</f>
        <v>0</v>
      </c>
      <c r="F51" s="45">
        <f t="shared" ref="F51:G51" si="9">+F53+F54</f>
        <v>0</v>
      </c>
      <c r="G51" s="45">
        <f t="shared" si="9"/>
        <v>0</v>
      </c>
      <c r="H51" s="45"/>
    </row>
    <row r="52" spans="1:8" ht="15">
      <c r="A52" s="37" t="s">
        <v>40</v>
      </c>
      <c r="B52" s="37"/>
      <c r="C52" s="37"/>
      <c r="D52" s="36"/>
      <c r="E52" s="36"/>
      <c r="F52" s="36"/>
      <c r="G52" s="36"/>
      <c r="H52" s="36"/>
    </row>
    <row r="53" spans="1:8" ht="60">
      <c r="A53" s="32" t="s">
        <v>95</v>
      </c>
      <c r="B53" s="37">
        <v>2710</v>
      </c>
      <c r="C53" s="37">
        <v>406</v>
      </c>
      <c r="D53" s="36"/>
      <c r="E53" s="36">
        <v>0</v>
      </c>
      <c r="F53" s="36">
        <v>0</v>
      </c>
      <c r="G53" s="36">
        <v>0</v>
      </c>
      <c r="H53" s="36"/>
    </row>
    <row r="54" spans="1:8" ht="75">
      <c r="A54" s="32" t="s">
        <v>96</v>
      </c>
      <c r="B54" s="37">
        <v>2720</v>
      </c>
      <c r="C54" s="37">
        <v>407</v>
      </c>
      <c r="D54" s="36"/>
      <c r="E54" s="36">
        <v>0</v>
      </c>
      <c r="F54" s="36">
        <v>0</v>
      </c>
      <c r="G54" s="36">
        <v>0</v>
      </c>
      <c r="H54" s="36"/>
    </row>
    <row r="55" spans="1:8" ht="30">
      <c r="A55" s="42" t="s">
        <v>97</v>
      </c>
      <c r="B55" s="44">
        <v>3000</v>
      </c>
      <c r="C55" s="44">
        <v>100</v>
      </c>
      <c r="D55" s="45"/>
      <c r="E55" s="45">
        <f>+E57+E58+E59</f>
        <v>0</v>
      </c>
      <c r="F55" s="45">
        <f t="shared" ref="F55:G55" si="10">+F57+F58+F59</f>
        <v>0</v>
      </c>
      <c r="G55" s="45">
        <f t="shared" si="10"/>
        <v>0</v>
      </c>
      <c r="H55" s="45"/>
    </row>
    <row r="56" spans="1:8" ht="15">
      <c r="A56" s="37" t="s">
        <v>40</v>
      </c>
      <c r="B56" s="37"/>
      <c r="C56" s="37"/>
      <c r="D56" s="36"/>
      <c r="E56" s="36"/>
      <c r="F56" s="36"/>
      <c r="G56" s="36"/>
      <c r="H56" s="36"/>
    </row>
    <row r="57" spans="1:8" ht="15">
      <c r="A57" s="37" t="s">
        <v>98</v>
      </c>
      <c r="B57" s="37">
        <v>3010</v>
      </c>
      <c r="C57" s="47" t="s">
        <v>35</v>
      </c>
      <c r="D57" s="36"/>
      <c r="E57" s="36">
        <v>0</v>
      </c>
      <c r="F57" s="36">
        <v>0</v>
      </c>
      <c r="G57" s="36">
        <v>0</v>
      </c>
      <c r="H57" s="36"/>
    </row>
    <row r="58" spans="1:8" ht="30">
      <c r="A58" s="32" t="s">
        <v>99</v>
      </c>
      <c r="B58" s="37">
        <v>3020</v>
      </c>
      <c r="C58" s="47" t="s">
        <v>35</v>
      </c>
      <c r="D58" s="36"/>
      <c r="E58" s="36">
        <v>0</v>
      </c>
      <c r="F58" s="36">
        <v>0</v>
      </c>
      <c r="G58" s="36">
        <v>0</v>
      </c>
      <c r="H58" s="36"/>
    </row>
    <row r="59" spans="1:8" ht="30">
      <c r="A59" s="32" t="s">
        <v>100</v>
      </c>
      <c r="B59" s="37">
        <v>3030</v>
      </c>
      <c r="C59" s="47" t="s">
        <v>35</v>
      </c>
      <c r="D59" s="36"/>
      <c r="E59" s="36">
        <v>0</v>
      </c>
      <c r="F59" s="36">
        <v>0</v>
      </c>
      <c r="G59" s="36">
        <v>0</v>
      </c>
      <c r="H59" s="36"/>
    </row>
    <row r="60" spans="1:8" ht="15">
      <c r="A60" s="44" t="s">
        <v>101</v>
      </c>
      <c r="B60" s="44">
        <v>4000</v>
      </c>
      <c r="C60" s="46" t="s">
        <v>35</v>
      </c>
      <c r="D60" s="45"/>
      <c r="E60" s="45">
        <f>+E62</f>
        <v>824.76</v>
      </c>
      <c r="F60" s="45">
        <f t="shared" ref="F60:G60" si="11">+F62</f>
        <v>0</v>
      </c>
      <c r="G60" s="45">
        <f t="shared" si="11"/>
        <v>0</v>
      </c>
      <c r="H60" s="45"/>
    </row>
    <row r="61" spans="1:8" ht="15">
      <c r="A61" s="37" t="s">
        <v>40</v>
      </c>
      <c r="B61" s="37"/>
      <c r="C61" s="37"/>
      <c r="D61" s="36"/>
      <c r="E61" s="36"/>
      <c r="F61" s="36"/>
      <c r="G61" s="36"/>
      <c r="H61" s="36"/>
    </row>
    <row r="62" spans="1:8" ht="30">
      <c r="A62" s="32" t="s">
        <v>102</v>
      </c>
      <c r="B62" s="37">
        <v>4010</v>
      </c>
      <c r="C62" s="37">
        <v>610</v>
      </c>
      <c r="D62" s="36"/>
      <c r="E62" s="36">
        <v>824.76</v>
      </c>
      <c r="F62" s="36">
        <v>0</v>
      </c>
      <c r="G62" s="36">
        <v>0</v>
      </c>
      <c r="H62" s="36"/>
    </row>
  </sheetData>
  <mergeCells count="6">
    <mergeCell ref="A1:H1"/>
    <mergeCell ref="E2:H2"/>
    <mergeCell ref="A2:A3"/>
    <mergeCell ref="B2:B3"/>
    <mergeCell ref="C2:C3"/>
    <mergeCell ref="D2:D3"/>
  </mergeCells>
  <pageMargins left="0.70866141732283505" right="0.70866141732283505" top="0.74803149606299202" bottom="0.74803149606299202" header="0.31496062992126" footer="0.31496062992126"/>
  <pageSetup paperSize="9" scale="66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view="pageBreakPreview" topLeftCell="A32" zoomScaleNormal="100" workbookViewId="0">
      <selection activeCell="C44" sqref="C44"/>
    </sheetView>
  </sheetViews>
  <sheetFormatPr defaultColWidth="9.140625" defaultRowHeight="12.75"/>
  <cols>
    <col min="1" max="1" width="9.5703125" style="2" customWidth="1"/>
    <col min="2" max="2" width="31.5703125" style="1" customWidth="1"/>
    <col min="3" max="3" width="9.5703125" style="1" customWidth="1"/>
    <col min="4" max="4" width="9" style="1" customWidth="1"/>
    <col min="5" max="5" width="16.5703125" style="1" customWidth="1"/>
    <col min="6" max="7" width="13.140625" style="1" customWidth="1"/>
    <col min="8" max="8" width="14.28515625" style="1" customWidth="1"/>
    <col min="9" max="9" width="9.140625" style="1"/>
    <col min="10" max="10" width="9.7109375" style="1" customWidth="1"/>
    <col min="11" max="14" width="9.140625" style="1"/>
    <col min="15" max="16384" width="9.140625" style="2"/>
  </cols>
  <sheetData>
    <row r="1" spans="1:8" ht="20.25" customHeight="1">
      <c r="B1" s="152"/>
      <c r="C1" s="152"/>
      <c r="D1" s="152"/>
      <c r="E1" s="152"/>
      <c r="F1" s="152"/>
      <c r="G1" s="152"/>
      <c r="H1" s="152"/>
    </row>
    <row r="2" spans="1:8" s="1" customFormat="1" ht="18.75">
      <c r="B2" s="153" t="s">
        <v>103</v>
      </c>
      <c r="C2" s="153"/>
      <c r="D2" s="153"/>
      <c r="E2" s="153"/>
      <c r="F2" s="153"/>
      <c r="G2" s="153"/>
      <c r="H2" s="153"/>
    </row>
    <row r="3" spans="1:8" s="1" customFormat="1" ht="43.5" customHeight="1">
      <c r="A3" s="160" t="s">
        <v>104</v>
      </c>
      <c r="B3" s="154" t="s">
        <v>105</v>
      </c>
      <c r="C3" s="154" t="s">
        <v>28</v>
      </c>
      <c r="D3" s="154" t="s">
        <v>106</v>
      </c>
      <c r="E3" s="154" t="s">
        <v>31</v>
      </c>
      <c r="F3" s="154"/>
      <c r="G3" s="154"/>
      <c r="H3" s="154"/>
    </row>
    <row r="4" spans="1:8" s="1" customFormat="1" ht="25.5" customHeight="1">
      <c r="A4" s="161"/>
      <c r="B4" s="154"/>
      <c r="C4" s="154"/>
      <c r="D4" s="154"/>
      <c r="E4" s="163" t="s">
        <v>183</v>
      </c>
      <c r="F4" s="163" t="s">
        <v>184</v>
      </c>
      <c r="G4" s="163" t="s">
        <v>185</v>
      </c>
      <c r="H4" s="163" t="s">
        <v>107</v>
      </c>
    </row>
    <row r="5" spans="1:8" s="1" customFormat="1" ht="109.5" customHeight="1">
      <c r="A5" s="161"/>
      <c r="B5" s="154"/>
      <c r="C5" s="154"/>
      <c r="D5" s="154"/>
      <c r="E5" s="163"/>
      <c r="F5" s="163"/>
      <c r="G5" s="163"/>
      <c r="H5" s="163"/>
    </row>
    <row r="6" spans="1:8" s="1" customFormat="1" ht="78.75" customHeight="1">
      <c r="A6" s="162"/>
      <c r="B6" s="154"/>
      <c r="C6" s="154"/>
      <c r="D6" s="154"/>
      <c r="E6" s="163"/>
      <c r="F6" s="163"/>
      <c r="G6" s="163"/>
      <c r="H6" s="163"/>
    </row>
    <row r="7" spans="1:8" s="1" customFormat="1" ht="24.75" customHeigh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s="1" customFormat="1" ht="77.25" customHeight="1">
      <c r="A8" s="5">
        <v>1</v>
      </c>
      <c r="B8" s="6" t="s">
        <v>108</v>
      </c>
      <c r="C8" s="7" t="s">
        <v>109</v>
      </c>
      <c r="D8" s="8" t="s">
        <v>35</v>
      </c>
      <c r="E8" s="9">
        <f>+E9+E10+E11+E12+E33</f>
        <v>4058560.6100000003</v>
      </c>
      <c r="F8" s="9">
        <f t="shared" ref="F8:G8" si="0">+F9+F10+F11+F12+F33</f>
        <v>3195560.6100000003</v>
      </c>
      <c r="G8" s="9">
        <f t="shared" si="0"/>
        <v>3195560.6100000003</v>
      </c>
      <c r="H8" s="9">
        <f t="shared" ref="H8" si="1">+H9+H10+H11+H12+H31+H33</f>
        <v>0</v>
      </c>
    </row>
    <row r="9" spans="1:8" s="1" customFormat="1" ht="320.25" customHeight="1">
      <c r="A9" s="10" t="s">
        <v>110</v>
      </c>
      <c r="B9" s="11" t="s">
        <v>111</v>
      </c>
      <c r="C9" s="10" t="s">
        <v>112</v>
      </c>
      <c r="D9" s="3" t="s">
        <v>35</v>
      </c>
      <c r="E9" s="12"/>
      <c r="F9" s="12"/>
      <c r="G9" s="12"/>
      <c r="H9" s="13"/>
    </row>
    <row r="10" spans="1:8" s="1" customFormat="1" ht="110.25">
      <c r="A10" s="10" t="s">
        <v>113</v>
      </c>
      <c r="B10" s="11" t="s">
        <v>114</v>
      </c>
      <c r="C10" s="10" t="s">
        <v>115</v>
      </c>
      <c r="D10" s="3" t="s">
        <v>35</v>
      </c>
      <c r="E10" s="14"/>
      <c r="F10" s="14"/>
      <c r="G10" s="14"/>
      <c r="H10" s="15"/>
    </row>
    <row r="11" spans="1:8" s="1" customFormat="1" ht="110.25">
      <c r="A11" s="10" t="s">
        <v>116</v>
      </c>
      <c r="B11" s="11" t="s">
        <v>117</v>
      </c>
      <c r="C11" s="10" t="s">
        <v>118</v>
      </c>
      <c r="D11" s="3" t="s">
        <v>35</v>
      </c>
      <c r="E11" s="14"/>
      <c r="F11" s="14"/>
      <c r="G11" s="14"/>
      <c r="H11" s="15"/>
    </row>
    <row r="12" spans="1:8" s="1" customFormat="1" ht="111.75" customHeight="1">
      <c r="A12" s="16" t="s">
        <v>119</v>
      </c>
      <c r="B12" s="17" t="s">
        <v>120</v>
      </c>
      <c r="C12" s="16" t="s">
        <v>121</v>
      </c>
      <c r="D12" s="18" t="s">
        <v>35</v>
      </c>
      <c r="E12" s="19">
        <f>+E14+E18+E22+E23+E27</f>
        <v>4058560.6100000003</v>
      </c>
      <c r="F12" s="19">
        <f t="shared" ref="F12:G12" si="2">+F14+F18+F22+F23+F27</f>
        <v>3195560.6100000003</v>
      </c>
      <c r="G12" s="19">
        <f t="shared" si="2"/>
        <v>3195560.6100000003</v>
      </c>
      <c r="H12" s="19">
        <f t="shared" ref="H12" si="3">+H14+H18+H22+H23+H27</f>
        <v>0</v>
      </c>
    </row>
    <row r="13" spans="1:8" s="1" customFormat="1" ht="24" customHeight="1">
      <c r="A13" s="4"/>
      <c r="B13" s="11" t="s">
        <v>40</v>
      </c>
      <c r="C13" s="10"/>
      <c r="D13" s="3"/>
      <c r="E13" s="14"/>
      <c r="F13" s="14"/>
      <c r="G13" s="14"/>
      <c r="H13" s="15"/>
    </row>
    <row r="14" spans="1:8" s="1" customFormat="1" ht="79.5" customHeight="1">
      <c r="A14" s="16" t="s">
        <v>122</v>
      </c>
      <c r="B14" s="20" t="s">
        <v>123</v>
      </c>
      <c r="C14" s="21" t="s">
        <v>124</v>
      </c>
      <c r="D14" s="18" t="s">
        <v>35</v>
      </c>
      <c r="E14" s="19">
        <f>+E16+E17</f>
        <v>1600748.61</v>
      </c>
      <c r="F14" s="19">
        <f>+F16+F17</f>
        <v>1600748.61</v>
      </c>
      <c r="G14" s="19">
        <f>+G16+G17</f>
        <v>1600748.61</v>
      </c>
      <c r="H14" s="19">
        <f t="shared" ref="H14" si="4">+H16+H17</f>
        <v>0</v>
      </c>
    </row>
    <row r="15" spans="1:8" s="1" customFormat="1" ht="25.5" customHeight="1">
      <c r="A15" s="4"/>
      <c r="B15" s="11" t="s">
        <v>40</v>
      </c>
      <c r="C15" s="22"/>
      <c r="D15" s="3"/>
      <c r="E15" s="23"/>
      <c r="F15" s="23"/>
      <c r="G15" s="23"/>
      <c r="H15" s="23"/>
    </row>
    <row r="16" spans="1:8" s="1" customFormat="1" ht="47.25">
      <c r="A16" s="10" t="s">
        <v>125</v>
      </c>
      <c r="B16" s="11" t="s">
        <v>126</v>
      </c>
      <c r="C16" s="10" t="s">
        <v>127</v>
      </c>
      <c r="D16" s="3" t="s">
        <v>35</v>
      </c>
      <c r="E16" s="14">
        <v>1600748.61</v>
      </c>
      <c r="F16" s="14">
        <v>1600748.61</v>
      </c>
      <c r="G16" s="14">
        <v>1600748.61</v>
      </c>
      <c r="H16" s="24"/>
    </row>
    <row r="17" spans="1:10" s="1" customFormat="1" ht="47.25">
      <c r="A17" s="10" t="s">
        <v>128</v>
      </c>
      <c r="B17" s="11" t="s">
        <v>129</v>
      </c>
      <c r="C17" s="10" t="s">
        <v>130</v>
      </c>
      <c r="D17" s="3" t="s">
        <v>35</v>
      </c>
      <c r="E17" s="14"/>
      <c r="F17" s="14"/>
      <c r="G17" s="14"/>
      <c r="H17" s="24"/>
      <c r="J17" s="31"/>
    </row>
    <row r="18" spans="1:10" s="1" customFormat="1" ht="94.5">
      <c r="A18" s="16" t="s">
        <v>131</v>
      </c>
      <c r="B18" s="17" t="s">
        <v>132</v>
      </c>
      <c r="C18" s="16" t="s">
        <v>133</v>
      </c>
      <c r="D18" s="18" t="s">
        <v>35</v>
      </c>
      <c r="E18" s="19">
        <f>+E20+E21</f>
        <v>0</v>
      </c>
      <c r="F18" s="19">
        <f>+F20+F21</f>
        <v>0</v>
      </c>
      <c r="G18" s="19">
        <f t="shared" ref="G18:H18" si="5">+G20+G21</f>
        <v>0</v>
      </c>
      <c r="H18" s="19">
        <f t="shared" si="5"/>
        <v>0</v>
      </c>
      <c r="J18" s="31"/>
    </row>
    <row r="19" spans="1:10" s="1" customFormat="1" ht="22.5" customHeight="1">
      <c r="A19" s="4"/>
      <c r="B19" s="11" t="s">
        <v>40</v>
      </c>
      <c r="C19" s="10"/>
      <c r="D19" s="25"/>
      <c r="E19" s="14"/>
      <c r="F19" s="14"/>
      <c r="G19" s="14"/>
      <c r="H19" s="24"/>
    </row>
    <row r="20" spans="1:10" s="1" customFormat="1" ht="47.25">
      <c r="A20" s="10" t="s">
        <v>134</v>
      </c>
      <c r="B20" s="11" t="s">
        <v>126</v>
      </c>
      <c r="C20" s="10" t="s">
        <v>135</v>
      </c>
      <c r="D20" s="3" t="s">
        <v>35</v>
      </c>
      <c r="E20" s="14"/>
      <c r="F20" s="14"/>
      <c r="G20" s="14"/>
      <c r="H20" s="24"/>
    </row>
    <row r="21" spans="1:10" s="1" customFormat="1" ht="47.25">
      <c r="A21" s="10" t="s">
        <v>136</v>
      </c>
      <c r="B21" s="11" t="s">
        <v>129</v>
      </c>
      <c r="C21" s="10" t="s">
        <v>137</v>
      </c>
      <c r="D21" s="3" t="s">
        <v>35</v>
      </c>
      <c r="E21" s="14"/>
      <c r="F21" s="14"/>
      <c r="G21" s="14"/>
      <c r="H21" s="24"/>
      <c r="J21" s="31"/>
    </row>
    <row r="22" spans="1:10" s="1" customFormat="1" ht="63">
      <c r="A22" s="10" t="s">
        <v>138</v>
      </c>
      <c r="B22" s="11" t="s">
        <v>139</v>
      </c>
      <c r="C22" s="10" t="s">
        <v>140</v>
      </c>
      <c r="D22" s="3" t="s">
        <v>35</v>
      </c>
      <c r="E22" s="14"/>
      <c r="F22" s="14"/>
      <c r="G22" s="14"/>
      <c r="H22" s="24"/>
    </row>
    <row r="23" spans="1:10" s="1" customFormat="1" ht="31.5">
      <c r="A23" s="16" t="s">
        <v>141</v>
      </c>
      <c r="B23" s="17" t="s">
        <v>173</v>
      </c>
      <c r="C23" s="16" t="s">
        <v>142</v>
      </c>
      <c r="D23" s="18" t="s">
        <v>35</v>
      </c>
      <c r="E23" s="19">
        <f>+E25+E26</f>
        <v>957812</v>
      </c>
      <c r="F23" s="19">
        <f t="shared" ref="F23:H23" si="6">+F25+F26</f>
        <v>94812</v>
      </c>
      <c r="G23" s="19">
        <f t="shared" si="6"/>
        <v>94812</v>
      </c>
      <c r="H23" s="19">
        <f t="shared" si="6"/>
        <v>0</v>
      </c>
      <c r="J23" s="31"/>
    </row>
    <row r="24" spans="1:10" s="1" customFormat="1" ht="19.5" customHeight="1">
      <c r="A24" s="10"/>
      <c r="B24" s="11" t="s">
        <v>40</v>
      </c>
      <c r="C24" s="10"/>
      <c r="D24" s="3"/>
      <c r="E24" s="14"/>
      <c r="F24" s="14"/>
      <c r="G24" s="14"/>
      <c r="H24" s="24"/>
    </row>
    <row r="25" spans="1:10" s="1" customFormat="1" ht="47.25">
      <c r="A25" s="10" t="s">
        <v>143</v>
      </c>
      <c r="B25" s="11" t="s">
        <v>126</v>
      </c>
      <c r="C25" s="10" t="s">
        <v>144</v>
      </c>
      <c r="D25" s="3" t="s">
        <v>35</v>
      </c>
      <c r="E25" s="14">
        <f>90000+3720+1092+863000</f>
        <v>957812</v>
      </c>
      <c r="F25" s="14">
        <f>90000+3720+1092</f>
        <v>94812</v>
      </c>
      <c r="G25" s="14">
        <f>90000+3720+1092</f>
        <v>94812</v>
      </c>
      <c r="H25" s="24"/>
      <c r="J25" s="31"/>
    </row>
    <row r="26" spans="1:10" s="1" customFormat="1" ht="47.25">
      <c r="A26" s="10" t="s">
        <v>145</v>
      </c>
      <c r="B26" s="11" t="s">
        <v>129</v>
      </c>
      <c r="C26" s="10" t="s">
        <v>146</v>
      </c>
      <c r="D26" s="3" t="s">
        <v>35</v>
      </c>
      <c r="E26" s="14"/>
      <c r="F26" s="14"/>
      <c r="G26" s="14"/>
      <c r="H26" s="24"/>
      <c r="J26" s="31"/>
    </row>
    <row r="27" spans="1:10" s="1" customFormat="1" ht="36.75" customHeight="1">
      <c r="A27" s="16" t="s">
        <v>147</v>
      </c>
      <c r="B27" s="17" t="s">
        <v>148</v>
      </c>
      <c r="C27" s="16" t="s">
        <v>149</v>
      </c>
      <c r="D27" s="18" t="s">
        <v>35</v>
      </c>
      <c r="E27" s="19">
        <f>+E29+E30</f>
        <v>1500000</v>
      </c>
      <c r="F27" s="19">
        <f>+F29+F30</f>
        <v>1500000</v>
      </c>
      <c r="G27" s="19">
        <f>+G29+G30</f>
        <v>1500000</v>
      </c>
      <c r="H27" s="19">
        <f t="shared" ref="H27" si="7">+H29+H30</f>
        <v>0</v>
      </c>
      <c r="J27" s="31"/>
    </row>
    <row r="28" spans="1:10" s="1" customFormat="1" ht="21.75" customHeight="1">
      <c r="A28" s="10"/>
      <c r="B28" s="11" t="s">
        <v>40</v>
      </c>
      <c r="C28" s="10"/>
      <c r="D28" s="3"/>
      <c r="E28" s="14"/>
      <c r="F28" s="14"/>
      <c r="G28" s="14"/>
      <c r="H28" s="24"/>
      <c r="J28" s="31"/>
    </row>
    <row r="29" spans="1:10" s="1" customFormat="1" ht="47.25">
      <c r="A29" s="10" t="s">
        <v>150</v>
      </c>
      <c r="B29" s="11" t="s">
        <v>126</v>
      </c>
      <c r="C29" s="10" t="s">
        <v>151</v>
      </c>
      <c r="D29" s="3" t="s">
        <v>35</v>
      </c>
      <c r="E29" s="26">
        <v>1500000</v>
      </c>
      <c r="F29" s="14">
        <v>1500000</v>
      </c>
      <c r="G29" s="14">
        <v>1500000</v>
      </c>
      <c r="H29" s="24"/>
      <c r="J29" s="31"/>
    </row>
    <row r="30" spans="1:10" s="1" customFormat="1" ht="47.25">
      <c r="A30" s="10" t="s">
        <v>152</v>
      </c>
      <c r="B30" s="11" t="s">
        <v>129</v>
      </c>
      <c r="C30" s="10" t="s">
        <v>153</v>
      </c>
      <c r="D30" s="3" t="s">
        <v>35</v>
      </c>
      <c r="E30" s="14"/>
      <c r="F30" s="14"/>
      <c r="G30" s="14"/>
      <c r="H30" s="24"/>
      <c r="J30" s="31"/>
    </row>
    <row r="31" spans="1:10" s="1" customFormat="1" ht="126">
      <c r="A31" s="16" t="s">
        <v>154</v>
      </c>
      <c r="B31" s="17" t="s">
        <v>155</v>
      </c>
      <c r="C31" s="16" t="s">
        <v>156</v>
      </c>
      <c r="D31" s="18" t="s">
        <v>35</v>
      </c>
      <c r="E31" s="19">
        <f>+E32</f>
        <v>4058560.6100000003</v>
      </c>
      <c r="F31" s="19">
        <f>+F32</f>
        <v>3195560.6100000003</v>
      </c>
      <c r="G31" s="19">
        <f t="shared" ref="G31:H31" si="8">+G32</f>
        <v>3195560.6100000003</v>
      </c>
      <c r="H31" s="19">
        <f t="shared" si="8"/>
        <v>0</v>
      </c>
      <c r="J31" s="31"/>
    </row>
    <row r="32" spans="1:10" s="1" customFormat="1" ht="31.5">
      <c r="A32" s="16"/>
      <c r="B32" s="17" t="s">
        <v>157</v>
      </c>
      <c r="C32" s="16" t="s">
        <v>158</v>
      </c>
      <c r="D32" s="18"/>
      <c r="E32" s="19">
        <f>+E29+E16+E25</f>
        <v>4058560.6100000003</v>
      </c>
      <c r="F32" s="19">
        <f t="shared" ref="F32:G32" si="9">+F29+F16+F25</f>
        <v>3195560.6100000003</v>
      </c>
      <c r="G32" s="19">
        <f t="shared" si="9"/>
        <v>3195560.6100000003</v>
      </c>
      <c r="H32" s="27"/>
      <c r="J32" s="31"/>
    </row>
    <row r="33" spans="1:10" s="1" customFormat="1" ht="124.5" customHeight="1">
      <c r="A33" s="16" t="s">
        <v>159</v>
      </c>
      <c r="B33" s="17" t="s">
        <v>160</v>
      </c>
      <c r="C33" s="16" t="s">
        <v>161</v>
      </c>
      <c r="D33" s="18" t="s">
        <v>35</v>
      </c>
      <c r="E33" s="19">
        <f>+E34</f>
        <v>0</v>
      </c>
      <c r="F33" s="19">
        <f t="shared" ref="F33:H33" si="10">+F34</f>
        <v>0</v>
      </c>
      <c r="G33" s="19">
        <f t="shared" si="10"/>
        <v>0</v>
      </c>
      <c r="H33" s="19">
        <f t="shared" si="10"/>
        <v>0</v>
      </c>
      <c r="J33" s="31"/>
    </row>
    <row r="34" spans="1:10" s="1" customFormat="1" ht="31.5">
      <c r="A34" s="10"/>
      <c r="B34" s="11" t="s">
        <v>157</v>
      </c>
      <c r="C34" s="10" t="s">
        <v>162</v>
      </c>
      <c r="D34" s="4" t="s">
        <v>35</v>
      </c>
      <c r="E34" s="14"/>
      <c r="F34" s="14"/>
      <c r="G34" s="14"/>
      <c r="H34" s="24"/>
      <c r="J34" s="31"/>
    </row>
    <row r="35" spans="1:10" s="1" customFormat="1" ht="15.75">
      <c r="B35" s="28"/>
      <c r="C35" s="29"/>
      <c r="D35" s="29"/>
      <c r="E35" s="29"/>
      <c r="F35" s="29"/>
      <c r="G35" s="29"/>
      <c r="H35" s="29"/>
    </row>
    <row r="36" spans="1:10" s="1" customFormat="1" ht="15.75">
      <c r="B36" s="28"/>
      <c r="C36" s="29"/>
      <c r="D36" s="29"/>
      <c r="E36" s="30"/>
      <c r="F36" s="29"/>
      <c r="G36" s="29"/>
      <c r="H36" s="29"/>
    </row>
    <row r="37" spans="1:10" s="1" customFormat="1" ht="27.75" customHeight="1">
      <c r="A37" s="155" t="s">
        <v>163</v>
      </c>
      <c r="B37" s="155"/>
      <c r="C37" s="29"/>
      <c r="D37" s="29"/>
      <c r="E37" s="29"/>
      <c r="F37" s="29"/>
      <c r="G37" s="29"/>
      <c r="H37" s="29"/>
    </row>
    <row r="38" spans="1:10" s="1" customFormat="1" ht="15.75">
      <c r="B38" s="28"/>
      <c r="C38" s="29"/>
      <c r="D38" s="29"/>
      <c r="E38" s="29"/>
      <c r="F38" s="29"/>
      <c r="G38" s="29"/>
      <c r="H38" s="29"/>
    </row>
    <row r="39" spans="1:10" s="1" customFormat="1" ht="15.75">
      <c r="A39" s="149" t="s">
        <v>164</v>
      </c>
      <c r="B39" s="149"/>
      <c r="C39" s="29"/>
      <c r="D39" s="150"/>
      <c r="E39" s="150"/>
      <c r="F39" s="29"/>
      <c r="G39" s="150" t="s">
        <v>165</v>
      </c>
      <c r="H39" s="150"/>
    </row>
    <row r="40" spans="1:10" s="1" customFormat="1" ht="15.75">
      <c r="A40" s="156" t="s">
        <v>166</v>
      </c>
      <c r="B40" s="156"/>
      <c r="C40" s="29"/>
      <c r="D40" s="157" t="s">
        <v>167</v>
      </c>
      <c r="E40" s="157"/>
      <c r="F40" s="29"/>
      <c r="G40" s="157" t="s">
        <v>168</v>
      </c>
      <c r="H40" s="157"/>
    </row>
    <row r="41" spans="1:10" s="1" customFormat="1" ht="15.75">
      <c r="B41" s="28"/>
      <c r="C41" s="29"/>
      <c r="D41" s="29"/>
      <c r="E41" s="29"/>
      <c r="F41" s="29"/>
      <c r="G41" s="29"/>
      <c r="H41" s="29"/>
    </row>
    <row r="42" spans="1:10" s="1" customFormat="1" ht="15.75">
      <c r="A42" s="159" t="s">
        <v>169</v>
      </c>
      <c r="B42" s="159"/>
      <c r="C42" s="29"/>
      <c r="D42" s="29"/>
      <c r="E42" s="29"/>
      <c r="F42" s="29"/>
      <c r="G42" s="29"/>
      <c r="H42" s="29"/>
    </row>
    <row r="43" spans="1:10" s="1" customFormat="1" ht="15.75">
      <c r="B43" s="28"/>
      <c r="C43" s="29"/>
      <c r="D43" s="29"/>
      <c r="E43" s="29"/>
      <c r="F43" s="29"/>
      <c r="G43" s="29"/>
      <c r="H43" s="29"/>
    </row>
    <row r="44" spans="1:10" s="1" customFormat="1" ht="15.75">
      <c r="A44" s="149" t="s">
        <v>170</v>
      </c>
      <c r="B44" s="149"/>
      <c r="C44" s="29"/>
      <c r="D44" s="150" t="s">
        <v>165</v>
      </c>
      <c r="E44" s="150"/>
      <c r="F44" s="29"/>
      <c r="G44" s="151"/>
      <c r="H44" s="151"/>
    </row>
    <row r="45" spans="1:10" s="1" customFormat="1" ht="15.75">
      <c r="A45" s="156" t="s">
        <v>166</v>
      </c>
      <c r="B45" s="156"/>
      <c r="C45" s="28"/>
      <c r="D45" s="157" t="s">
        <v>171</v>
      </c>
      <c r="E45" s="157"/>
      <c r="F45" s="28"/>
      <c r="G45" s="156" t="s">
        <v>172</v>
      </c>
      <c r="H45" s="156"/>
    </row>
    <row r="46" spans="1:10" s="1" customFormat="1" ht="15.75">
      <c r="B46" s="28"/>
      <c r="C46" s="28"/>
      <c r="D46" s="28"/>
      <c r="E46" s="28"/>
      <c r="F46" s="28"/>
      <c r="G46" s="28"/>
      <c r="H46" s="28"/>
    </row>
    <row r="47" spans="1:10" s="1" customFormat="1" ht="15.75">
      <c r="A47" s="158" t="s">
        <v>186</v>
      </c>
      <c r="B47" s="159"/>
      <c r="C47" s="28"/>
      <c r="D47" s="28"/>
      <c r="E47" s="28"/>
      <c r="F47" s="28"/>
      <c r="G47" s="28"/>
      <c r="H47" s="28"/>
    </row>
    <row r="48" spans="1:10" s="1" customFormat="1" ht="15.75">
      <c r="B48" s="28"/>
      <c r="C48" s="28"/>
      <c r="D48" s="28"/>
      <c r="E48" s="28"/>
      <c r="F48" s="28"/>
      <c r="G48" s="28"/>
      <c r="H48" s="28"/>
    </row>
    <row r="49" spans="2:8" s="1" customFormat="1" ht="15.75">
      <c r="B49" s="28"/>
      <c r="C49" s="28"/>
      <c r="D49" s="28"/>
      <c r="E49" s="28"/>
      <c r="F49" s="28"/>
      <c r="G49" s="28"/>
      <c r="H49" s="28"/>
    </row>
    <row r="50" spans="2:8" s="1" customFormat="1" ht="15.75">
      <c r="B50" s="28"/>
      <c r="C50" s="28"/>
      <c r="D50" s="28"/>
      <c r="E50" s="28"/>
      <c r="F50" s="28"/>
      <c r="G50" s="28"/>
      <c r="H50" s="28"/>
    </row>
    <row r="51" spans="2:8" s="1" customFormat="1" ht="15.75">
      <c r="B51" s="28"/>
      <c r="C51" s="28"/>
      <c r="D51" s="28"/>
      <c r="E51" s="28"/>
      <c r="F51" s="28"/>
      <c r="G51" s="28"/>
      <c r="H51" s="28"/>
    </row>
    <row r="52" spans="2:8" s="1" customFormat="1"/>
    <row r="53" spans="2:8" s="1" customFormat="1"/>
    <row r="54" spans="2:8" s="1" customFormat="1"/>
    <row r="55" spans="2:8" s="1" customFormat="1"/>
    <row r="56" spans="2:8" s="1" customFormat="1"/>
    <row r="57" spans="2:8" s="1" customFormat="1"/>
    <row r="58" spans="2:8" s="1" customFormat="1"/>
    <row r="59" spans="2:8" s="1" customFormat="1"/>
    <row r="60" spans="2:8" s="1" customFormat="1"/>
  </sheetData>
  <sheetProtection formatCells="0"/>
  <mergeCells count="26">
    <mergeCell ref="A45:B45"/>
    <mergeCell ref="D45:E45"/>
    <mergeCell ref="G45:H45"/>
    <mergeCell ref="A47:B47"/>
    <mergeCell ref="A3:A6"/>
    <mergeCell ref="B3:B6"/>
    <mergeCell ref="C3:C6"/>
    <mergeCell ref="D3:D6"/>
    <mergeCell ref="E4:E6"/>
    <mergeCell ref="F4:F6"/>
    <mergeCell ref="G4:G6"/>
    <mergeCell ref="H4:H6"/>
    <mergeCell ref="A40:B40"/>
    <mergeCell ref="D40:E40"/>
    <mergeCell ref="G40:H40"/>
    <mergeCell ref="A42:B42"/>
    <mergeCell ref="A44:B44"/>
    <mergeCell ref="D44:E44"/>
    <mergeCell ref="G44:H44"/>
    <mergeCell ref="B1:H1"/>
    <mergeCell ref="B2:H2"/>
    <mergeCell ref="E3:H3"/>
    <mergeCell ref="A37:B37"/>
    <mergeCell ref="A39:B39"/>
    <mergeCell ref="D39:E39"/>
    <mergeCell ref="G39:H39"/>
  </mergeCells>
  <printOptions horizontalCentered="1"/>
  <pageMargins left="0.31496062992126" right="0.31496062992126" top="0.55118110236220497" bottom="0.55118110236220497" header="0.31496062992126" footer="0.31496062992126"/>
  <pageSetup paperSize="9" scale="8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workbookViewId="0">
      <selection activeCell="E13" sqref="E13"/>
    </sheetView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стр.1</vt:lpstr>
      <vt:lpstr>стр.2-5</vt:lpstr>
      <vt:lpstr>стр.6</vt:lpstr>
      <vt:lpstr>Лист1</vt:lpstr>
      <vt:lpstr>стр.1!Область_печати</vt:lpstr>
      <vt:lpstr>стр.6!Область_печати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Nadie Alieva</cp:lastModifiedBy>
  <cp:lastPrinted>2025-11-26T06:19:05Z</cp:lastPrinted>
  <dcterms:created xsi:type="dcterms:W3CDTF">2010-11-26T07:12:00Z</dcterms:created>
  <dcterms:modified xsi:type="dcterms:W3CDTF">2026-01-22T11:59:42Z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7A840DCDE101420BA0043BE6C1680B70_12</vt:lpwstr>
  </property>
  <property fmtid="{D5CDD505-2E9C-101B-9397-08002B2CF9AE}" pid="3" name="KSOProductBuildVer">
    <vt:lpwstr>1049-12.2.0.22549</vt:lpwstr>
  </property>
</Properties>
</file>