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<sst xmlns="http://schemas.openxmlformats.org/spreadsheetml/2006/main" count="30" uniqueCount="29">
  <si>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</si>
  <si>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</si>
  <si>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</si>
  <si>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</si>
  <si>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</si>
  <si>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</si>
  <si>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</si>
  <si>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</si>
  <si>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</si>
  <si>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</si>
  <si>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</si>
  <si>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</si>
  <si>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</si>
  <si>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</si>
  <si>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</si>
  <si>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</si>
  <si>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</si>
  <si>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</si>
  <si>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вязкая молочная из риса</t>
  </si>
  <si>
    <t>Кофейный напиток с молоком</t>
  </si>
  <si>
    <t>п/п</t>
  </si>
  <si>
    <t>Хлеб пшеничный</t>
  </si>
  <si>
    <t>Масло сливочное</t>
  </si>
  <si>
    <t xml:space="preserve">Кондитерские изделия </t>
  </si>
  <si>
    <t>итого</t>
  </si>
  <si>
    <t xml:space="preserve">Норматив по САНПиН </t>
  </si>
  <si>
    <t>День: 07.09.2026</t>
  </si>
  <si>
    <t xml:space="preserve">Неделя: вторая </t>
  </si>
  <si>
    <t>Возврастная категория: 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</si>
</sst>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C19" sqref="C19"/>
    </sheetView>
  </sheetViews>
  <sheetFormatPr defaultRowHeight="14.4"/>
  <cols>
    <col min="2" max="2" width="33.5546875" customWidth="1"/>
  </cols>
  <sheetData>
    <row r="1" spans="1:13" ht="17.399999999999999">
      <c r="A1" s="37" t="s">
        <v>26</v>
      </c>
    </row>
    <row r="2" spans="1:13" ht="17.399999999999999">
      <c r="A2" s="37" t="s">
        <v>27</v>
      </c>
    </row>
    <row r="3" spans="1:13" ht="17.399999999999999">
      <c r="A3" s="37" t="s">
        <v>28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17.399999999999999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174</v>
      </c>
      <c r="B9" s="21" t="s">
        <v>18</v>
      </c>
      <c r="C9" s="22">
        <v>200</v>
      </c>
      <c r="D9" s="23">
        <f>29.6*C9/1000</f>
        <v>5.92</v>
      </c>
      <c r="E9" s="23">
        <f>18*C9/1000</f>
        <v>3.6</v>
      </c>
      <c r="F9" s="23">
        <f>264*C9/1000</f>
        <v>52.8</v>
      </c>
      <c r="G9" s="23">
        <f>1340*C9/1000</f>
        <v>268</v>
      </c>
      <c r="H9" s="23">
        <f>74*C9/1000</f>
        <v>14.8</v>
      </c>
      <c r="I9" s="23">
        <f>0.3*C9/1000</f>
        <v>0.06</v>
      </c>
      <c r="J9" s="23">
        <f>4.8*C9/1000</f>
        <v>0.96</v>
      </c>
      <c r="K9" s="23">
        <f>642.9*C9/1000</f>
        <v>128.58000000000001</v>
      </c>
      <c r="L9" s="23">
        <f>772.2*C9/1000</f>
        <v>154.44</v>
      </c>
      <c r="M9" s="23">
        <f>3.7*C9/1000</f>
        <v>0.74</v>
      </c>
    </row>
    <row r="10" spans="1:13">
      <c r="A10" s="20">
        <v>379</v>
      </c>
      <c r="B10" s="24" t="s">
        <v>19</v>
      </c>
      <c r="C10" s="22">
        <v>200</v>
      </c>
      <c r="D10" s="25">
        <f>15.8*C10/1000</f>
        <v>3.16</v>
      </c>
      <c r="E10" s="25">
        <f>13.4*C10/1000</f>
        <v>2.68</v>
      </c>
      <c r="F10" s="25">
        <f>79.7*C10/1000</f>
        <v>15.94</v>
      </c>
      <c r="G10" s="25">
        <f>503*C10/1000</f>
        <v>100.6</v>
      </c>
      <c r="H10" s="25">
        <f>100*C10/1000</f>
        <v>20</v>
      </c>
      <c r="I10" s="25">
        <f>0.22*C10/1000</f>
        <v>4.3999999999999997E-2</v>
      </c>
      <c r="J10" s="25">
        <f>6.5*C10/1000</f>
        <v>1.3</v>
      </c>
      <c r="K10" s="25">
        <f>628.9*C10/1000</f>
        <v>125.78</v>
      </c>
      <c r="L10" s="25">
        <f>450*C10/1000</f>
        <v>90</v>
      </c>
      <c r="M10" s="25">
        <f>0.7*C10/1000</f>
        <v>0.14000000000000001</v>
      </c>
    </row>
    <row r="11" spans="1:13">
      <c r="A11" s="26" t="s">
        <v>20</v>
      </c>
      <c r="B11" s="24" t="s">
        <v>21</v>
      </c>
      <c r="C11" s="22">
        <v>40</v>
      </c>
      <c r="D11" s="27">
        <f>107*C11/1000</f>
        <v>4.28</v>
      </c>
      <c r="E11" s="27">
        <f>45*C11/1000</f>
        <v>1.8</v>
      </c>
      <c r="F11" s="27">
        <f>435*C11/1000</f>
        <v>17.399999999999999</v>
      </c>
      <c r="G11" s="27">
        <f>2740*C11/1000</f>
        <v>109.6</v>
      </c>
      <c r="H11" s="27">
        <f>0</f>
        <v>0</v>
      </c>
      <c r="I11" s="27">
        <f>4.1*C11/1000</f>
        <v>0.16400000000000001</v>
      </c>
      <c r="J11" s="27">
        <f>2*C11/1000</f>
        <v>0.08</v>
      </c>
      <c r="K11" s="27">
        <f>1250*C11/1000</f>
        <v>50</v>
      </c>
      <c r="L11" s="27">
        <f>1290*C11/1000</f>
        <v>51.6</v>
      </c>
      <c r="M11" s="27">
        <f>36*C11/1000</f>
        <v>1.44</v>
      </c>
    </row>
    <row r="12" spans="1:13">
      <c r="A12" s="26">
        <v>14</v>
      </c>
      <c r="B12" s="24" t="s">
        <v>22</v>
      </c>
      <c r="C12" s="22">
        <v>10</v>
      </c>
      <c r="D12" s="25">
        <f>8*C12/1000</f>
        <v>0.08</v>
      </c>
      <c r="E12" s="25">
        <f>725*C12/1000</f>
        <v>7.25</v>
      </c>
      <c r="F12" s="25">
        <f>13*C12/1000</f>
        <v>0.13</v>
      </c>
      <c r="G12" s="25">
        <f>6600*C12/1000</f>
        <v>66</v>
      </c>
      <c r="H12" s="25">
        <f>4000*C12/1000</f>
        <v>40</v>
      </c>
      <c r="I12" s="25">
        <f>0</f>
        <v>0</v>
      </c>
      <c r="J12" s="25">
        <f>0</f>
        <v>0</v>
      </c>
      <c r="K12" s="25">
        <f>240*C12/1000</f>
        <v>2.4</v>
      </c>
      <c r="L12" s="25">
        <f>300*C12/1000</f>
        <v>3</v>
      </c>
      <c r="M12" s="25">
        <f>2*C12/1000</f>
        <v>0.02</v>
      </c>
    </row>
    <row r="13" spans="1:13">
      <c r="A13" s="28" t="s">
        <v>20</v>
      </c>
      <c r="B13" s="21" t="s">
        <v>23</v>
      </c>
      <c r="C13" s="22">
        <v>50</v>
      </c>
      <c r="D13" s="23">
        <f>67*C13/1000</f>
        <v>3.35</v>
      </c>
      <c r="E13" s="23">
        <f>75.5*C13/1000</f>
        <v>3.7749999999999999</v>
      </c>
      <c r="F13" s="23">
        <f>720.6*C13/1000</f>
        <v>36.03</v>
      </c>
      <c r="G13" s="23">
        <f>3830*C13/1000</f>
        <v>191.5</v>
      </c>
      <c r="H13" s="23">
        <f>400*C13/1000</f>
        <v>20</v>
      </c>
      <c r="I13" s="23">
        <f>1.6*C13/1000</f>
        <v>0.08</v>
      </c>
      <c r="J13" s="23">
        <f>0</f>
        <v>0</v>
      </c>
      <c r="K13" s="23">
        <f>197.5*C13/1000</f>
        <v>9.875</v>
      </c>
      <c r="L13" s="23">
        <f>749.7*C13/1000</f>
        <v>37.484999999999999</v>
      </c>
      <c r="M13" s="23">
        <f>14.3*C13/1000</f>
        <v>0.71499999999999997</v>
      </c>
    </row>
    <row r="14" spans="1:13">
      <c r="A14" s="29"/>
      <c r="B14" s="24"/>
      <c r="C14" s="22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>
      <c r="A15" s="20"/>
      <c r="B15" s="30" t="s">
        <v>24</v>
      </c>
      <c r="C15" s="31">
        <f t="shared" ref="C15:M15" si="0">SUM(C9:C14)</f>
        <v>500</v>
      </c>
      <c r="D15" s="32">
        <f t="shared" si="0"/>
        <v>16.79</v>
      </c>
      <c r="E15" s="32">
        <f t="shared" si="0"/>
        <v>19.105</v>
      </c>
      <c r="F15" s="32">
        <f t="shared" si="0"/>
        <v>122.29999999999998</v>
      </c>
      <c r="G15" s="32">
        <f t="shared" si="0"/>
        <v>735.7</v>
      </c>
      <c r="H15" s="32">
        <f t="shared" si="0"/>
        <v>94.8</v>
      </c>
      <c r="I15" s="32">
        <f t="shared" si="0"/>
        <v>0.34800000000000003</v>
      </c>
      <c r="J15" s="32">
        <f t="shared" si="0"/>
        <v>2.34</v>
      </c>
      <c r="K15" s="32">
        <f t="shared" si="0"/>
        <v>316.63499999999999</v>
      </c>
      <c r="L15" s="32">
        <f t="shared" si="0"/>
        <v>336.52500000000003</v>
      </c>
      <c r="M15" s="32">
        <f t="shared" si="0"/>
        <v>3.0549999999999997</v>
      </c>
    </row>
    <row r="16" spans="1:13" ht="24" customHeight="1">
      <c r="A16" s="33"/>
      <c r="B16" s="34" t="s">
        <v>25</v>
      </c>
      <c r="C16" s="35">
        <v>500</v>
      </c>
      <c r="D16" s="36">
        <v>19.3</v>
      </c>
      <c r="E16" s="36">
        <v>19.8</v>
      </c>
      <c r="F16" s="36">
        <v>83.8</v>
      </c>
      <c r="G16" s="36">
        <v>587.5</v>
      </c>
      <c r="H16" s="36">
        <v>175</v>
      </c>
      <c r="I16" s="36">
        <v>0.3</v>
      </c>
      <c r="J16" s="36">
        <v>15</v>
      </c>
      <c r="K16" s="36">
        <v>275</v>
      </c>
      <c r="L16" s="36">
        <v>275</v>
      </c>
      <c r="M16" s="36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2026-09-22T10:39:21Z</dcterms:modified>
</cp:coreProperties>
</file>