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4" i="1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G11"/>
  <c r="M10"/>
  <c r="L10"/>
  <c r="K10"/>
  <c r="J10"/>
  <c r="I10"/>
  <c r="H10"/>
  <c r="G10"/>
  <c r="F10"/>
  <c r="E10"/>
  <c r="D10"/>
  <c r="M9"/>
  <c r="M14" s="1"/>
  <c r="L9"/>
  <c r="L14" s="1"/>
  <c r="K9"/>
  <c r="K14" s="1"/>
  <c r="J9"/>
  <c r="J14" s="1"/>
  <c r="I9"/>
  <c r="I14" s="1"/>
  <c r="H9"/>
  <c r="H14" s="1"/>
  <c r="G9"/>
  <c r="G14" s="1"/>
  <c r="F9"/>
  <c r="F14" s="1"/>
  <c r="E9"/>
  <c r="E14" s="1"/>
  <c r="D9"/>
  <c r="D14" s="1"/>
</calcChain>
</file>

<file path=xl/sharedStrings.xml><?xml version="1.0" encoding="utf-8"?>
<sst xmlns="http://schemas.openxmlformats.org/spreadsheetml/2006/main" count="30" uniqueCount="29">
  <si>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</si>
  <si>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</si>
  <si>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</si>
  <si>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</si>
  <si>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</si>
  <si>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</si>
  <si>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</si>
  <si>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</si>
  <si>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</si>
  <si>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</si>
  <si>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</si>
  <si>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</si>
  <si>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</si>
  <si>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</si>
  <si>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</si>
  <si>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</si>
  <si>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</si>
  <si>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</si>
  <si>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Плов с тушонкой говяжей  200/50</t>
  </si>
  <si>
    <t>Какао с молоком</t>
  </si>
  <si>
    <t>п/п</t>
  </si>
  <si>
    <t>Горошек зеленый</t>
  </si>
  <si>
    <t>Хлеб пшеничный</t>
  </si>
  <si>
    <t>Фрукты</t>
  </si>
  <si>
    <t>итого</t>
  </si>
  <si>
    <t xml:space="preserve">Норматив по САНПиН </t>
  </si>
  <si>
    <t>День: 14.09.2026</t>
  </si>
  <si>
    <t>Возврастная категория: 7-11 лет</t>
  </si>
  <si>
    <t>Неделя: первая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</si>
</sst>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A3" sqref="A3"/>
    </sheetView>
  </sheetViews>
  <sheetFormatPr defaultRowHeight="14.4"/>
  <cols>
    <col min="2" max="2" width="34.109375" customWidth="1"/>
  </cols>
  <sheetData>
    <row r="1" spans="1:13" ht="17.399999999999999">
      <c r="A1" s="22" t="s">
        <v>26</v>
      </c>
    </row>
    <row r="2" spans="1:13" ht="17.399999999999999">
      <c r="A2" s="22" t="s">
        <v>28</v>
      </c>
    </row>
    <row r="3" spans="1:13" ht="17.399999999999999">
      <c r="A3" s="22" t="s">
        <v>27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1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291</v>
      </c>
      <c r="B9" s="7" t="s">
        <v>18</v>
      </c>
      <c r="C9" s="8">
        <v>250</v>
      </c>
      <c r="D9" s="9">
        <f>90.1*C9/1000</f>
        <v>22.524999999999999</v>
      </c>
      <c r="E9" s="9">
        <f>44.7*C9/1000</f>
        <v>11.175000000000001</v>
      </c>
      <c r="F9" s="9">
        <f>182.3*C9/1000</f>
        <v>45.575000000000003</v>
      </c>
      <c r="G9" s="9">
        <f>1493.3*C9/1000</f>
        <v>373.32499999999999</v>
      </c>
      <c r="H9" s="9">
        <f>140*C9/1000</f>
        <v>35</v>
      </c>
      <c r="I9" s="9">
        <f>0.7*C9/1000</f>
        <v>0.17499999999999999</v>
      </c>
      <c r="J9" s="9">
        <f>32.7*C9/1000</f>
        <v>8.1750000000000007</v>
      </c>
      <c r="K9" s="9">
        <f>180.5*C9/1000</f>
        <v>45.125</v>
      </c>
      <c r="L9" s="9">
        <f>946.7*C9/1000</f>
        <v>236.67500000000001</v>
      </c>
      <c r="M9" s="9">
        <f>9.3*C9/1000</f>
        <v>2.3250000000000002</v>
      </c>
    </row>
    <row r="10" spans="1:13">
      <c r="A10" s="6">
        <v>382</v>
      </c>
      <c r="B10" s="7" t="s">
        <v>19</v>
      </c>
      <c r="C10" s="8">
        <v>200</v>
      </c>
      <c r="D10" s="10">
        <f>20.4*C10/1000</f>
        <v>4.0799999999999992</v>
      </c>
      <c r="E10" s="10">
        <f>17.7*C10/1000</f>
        <v>3.54</v>
      </c>
      <c r="F10" s="10">
        <f>87.9*C10/1000</f>
        <v>17.579999999999998</v>
      </c>
      <c r="G10" s="10">
        <f>593*C10/1000</f>
        <v>118.6</v>
      </c>
      <c r="H10" s="10">
        <f>122*C10/1000</f>
        <v>24.4</v>
      </c>
      <c r="I10" s="10">
        <f>0.28*C10/1000</f>
        <v>5.6000000000000008E-2</v>
      </c>
      <c r="J10" s="10">
        <f>7.9*C10/1000</f>
        <v>1.58</v>
      </c>
      <c r="K10" s="10">
        <f>761.1*C10/1000</f>
        <v>152.22</v>
      </c>
      <c r="L10" s="10">
        <f>622.8*C10/1000</f>
        <v>124.55999999999999</v>
      </c>
      <c r="M10" s="10">
        <f>2.4*C10/1000</f>
        <v>0.48</v>
      </c>
    </row>
    <row r="11" spans="1:13">
      <c r="A11" s="11" t="s">
        <v>20</v>
      </c>
      <c r="B11" s="12" t="s">
        <v>21</v>
      </c>
      <c r="C11" s="8">
        <v>30</v>
      </c>
      <c r="D11" s="13">
        <v>0.8</v>
      </c>
      <c r="E11" s="13">
        <v>0.1</v>
      </c>
      <c r="F11" s="13">
        <v>1.7</v>
      </c>
      <c r="G11" s="9">
        <f>359*C11/1000</f>
        <v>10.77</v>
      </c>
      <c r="H11" s="13">
        <v>0</v>
      </c>
      <c r="I11" s="13">
        <v>0</v>
      </c>
      <c r="J11" s="13">
        <v>3.5</v>
      </c>
      <c r="K11" s="13">
        <v>23</v>
      </c>
      <c r="L11" s="13">
        <v>24</v>
      </c>
      <c r="M11" s="13">
        <v>0.6</v>
      </c>
    </row>
    <row r="12" spans="1:13">
      <c r="A12" s="14" t="s">
        <v>20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14">
        <v>338</v>
      </c>
      <c r="B13" s="7" t="s">
        <v>23</v>
      </c>
      <c r="C13" s="8">
        <v>100</v>
      </c>
      <c r="D13" s="9">
        <f>4*C13/1000</f>
        <v>0.4</v>
      </c>
      <c r="E13" s="9">
        <f>4*C13/1000</f>
        <v>0.4</v>
      </c>
      <c r="F13" s="9">
        <f>98*C13/1000</f>
        <v>9.8000000000000007</v>
      </c>
      <c r="G13" s="9">
        <f>470*C13/1000</f>
        <v>47</v>
      </c>
      <c r="H13" s="9">
        <f>0</f>
        <v>0</v>
      </c>
      <c r="I13" s="9">
        <f>0.3*C13/1000</f>
        <v>0.03</v>
      </c>
      <c r="J13" s="9">
        <f>100*C13/1000</f>
        <v>10</v>
      </c>
      <c r="K13" s="9">
        <f>160*C13/1000</f>
        <v>16</v>
      </c>
      <c r="L13" s="9">
        <f>110*C13/1000</f>
        <v>11</v>
      </c>
      <c r="M13" s="9">
        <f>22*C13/1000</f>
        <v>2.2000000000000002</v>
      </c>
    </row>
    <row r="14" spans="1:13">
      <c r="A14" s="6"/>
      <c r="B14" s="15" t="s">
        <v>24</v>
      </c>
      <c r="C14" s="16">
        <f>SUM(C9:C13)</f>
        <v>610</v>
      </c>
      <c r="D14" s="17">
        <f t="shared" ref="D14:M14" si="0">SUM(D9:D12)</f>
        <v>30.614999999999998</v>
      </c>
      <c r="E14" s="17">
        <f t="shared" si="0"/>
        <v>16.164999999999999</v>
      </c>
      <c r="F14" s="17">
        <f t="shared" si="0"/>
        <v>77.905000000000001</v>
      </c>
      <c r="G14" s="17">
        <f t="shared" si="0"/>
        <v>584.89499999999998</v>
      </c>
      <c r="H14" s="17">
        <f t="shared" si="0"/>
        <v>59.4</v>
      </c>
      <c r="I14" s="17">
        <f t="shared" si="0"/>
        <v>0.35399999999999998</v>
      </c>
      <c r="J14" s="17">
        <f t="shared" si="0"/>
        <v>13.315000000000001</v>
      </c>
      <c r="K14" s="17">
        <f t="shared" si="0"/>
        <v>257.84500000000003</v>
      </c>
      <c r="L14" s="17">
        <f t="shared" si="0"/>
        <v>423.935</v>
      </c>
      <c r="M14" s="17">
        <f t="shared" si="0"/>
        <v>4.4850000000000003</v>
      </c>
    </row>
    <row r="15" spans="1:13" ht="28.8" customHeight="1">
      <c r="A15" s="18"/>
      <c r="B15" s="19" t="s">
        <v>25</v>
      </c>
      <c r="C15" s="20">
        <v>500</v>
      </c>
      <c r="D15" s="21">
        <v>19.3</v>
      </c>
      <c r="E15" s="21">
        <v>19.8</v>
      </c>
      <c r="F15" s="21">
        <v>83.8</v>
      </c>
      <c r="G15" s="21">
        <v>587.5</v>
      </c>
      <c r="H15" s="21">
        <v>175</v>
      </c>
      <c r="I15" s="21">
        <v>0.3</v>
      </c>
      <c r="J15" s="21">
        <v>15</v>
      </c>
      <c r="K15" s="21">
        <v>275</v>
      </c>
      <c r="L15" s="21">
        <v>275</v>
      </c>
      <c r="M15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2026-09-23T08:40:12Z</dcterms:modified>
</cp:coreProperties>
</file>