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<sst xmlns="http://schemas.openxmlformats.org/spreadsheetml/2006/main" count="29" uniqueCount="29">
  <si>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</si>
  <si>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</si>
  <si>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</si>
  <si>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</si>
  <si>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</si>
  <si>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</si>
  <si>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</si>
  <si>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</si>
  <si>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</si>
  <si>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</si>
  <si>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</si>
  <si>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</si>
  <si>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</si>
  <si>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</si>
  <si>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</si>
  <si>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</si>
  <si>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</si>
  <si>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</si>
  <si>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жидкая молочная манная</t>
  </si>
  <si>
    <t>Кофейный напиток с молоком</t>
  </si>
  <si>
    <t>Повидло</t>
  </si>
  <si>
    <t>п/п</t>
  </si>
  <si>
    <t>Хлеб пшеничный</t>
  </si>
  <si>
    <t>Фрукты</t>
  </si>
  <si>
    <t>итого</t>
  </si>
  <si>
    <t xml:space="preserve">Норматив по САНПиН </t>
  </si>
  <si>
    <t>День: 08.09.2026</t>
  </si>
  <si>
    <t>Неделя: вторая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</si>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</sst>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B19" sqref="B19"/>
    </sheetView>
  </sheetViews>
  <sheetFormatPr defaultRowHeight="14.4"/>
  <cols>
    <col min="2" max="2" width="34" customWidth="1"/>
  </cols>
  <sheetData>
    <row r="1" spans="1:13" ht="17.399999999999999">
      <c r="A1" s="38" t="s">
        <v>26</v>
      </c>
    </row>
    <row r="2" spans="1:13" ht="17.399999999999999">
      <c r="A2" s="38" t="s">
        <v>27</v>
      </c>
    </row>
    <row r="3" spans="1:13" ht="17.399999999999999">
      <c r="A3" s="38" t="s">
        <v>28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2.2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181</v>
      </c>
      <c r="B9" s="21" t="s">
        <v>18</v>
      </c>
      <c r="C9" s="22">
        <v>200</v>
      </c>
      <c r="D9" s="23">
        <f>30.2*C9/1000</f>
        <v>6.04</v>
      </c>
      <c r="E9" s="23">
        <f>17.4*C9/1000</f>
        <v>3.4799999999999995</v>
      </c>
      <c r="F9" s="23">
        <f>211.2*C9/1000</f>
        <v>42.24</v>
      </c>
      <c r="G9" s="23">
        <f>1125*C9/1000</f>
        <v>225</v>
      </c>
      <c r="H9" s="23">
        <f>90*C9/1000</f>
        <v>18</v>
      </c>
      <c r="I9" s="23">
        <f>0.4*C9/1000</f>
        <v>0.08</v>
      </c>
      <c r="J9" s="23">
        <f>5.9*C9/1000</f>
        <v>1.18</v>
      </c>
      <c r="K9" s="23">
        <f>658.4*C9/1000</f>
        <v>131.68</v>
      </c>
      <c r="L9" s="23">
        <f>576*C9/1000</f>
        <v>115.2</v>
      </c>
      <c r="M9" s="23">
        <f>2.4*C9/1000</f>
        <v>0.48</v>
      </c>
    </row>
    <row r="10" spans="1:13">
      <c r="A10" s="20">
        <v>379</v>
      </c>
      <c r="B10" s="24" t="s">
        <v>19</v>
      </c>
      <c r="C10" s="22">
        <v>200</v>
      </c>
      <c r="D10" s="25">
        <f>15.8*C10/1000</f>
        <v>3.16</v>
      </c>
      <c r="E10" s="25">
        <f>13.4*C10/1000</f>
        <v>2.68</v>
      </c>
      <c r="F10" s="25">
        <f>79.7*C10/1000</f>
        <v>15.94</v>
      </c>
      <c r="G10" s="25">
        <f>503*C10/1000</f>
        <v>100.6</v>
      </c>
      <c r="H10" s="25">
        <f>100*C10/1000</f>
        <v>20</v>
      </c>
      <c r="I10" s="25">
        <f>0.22*C10/1000</f>
        <v>4.3999999999999997E-2</v>
      </c>
      <c r="J10" s="25">
        <f>6.5*C10/1000</f>
        <v>1.3</v>
      </c>
      <c r="K10" s="25">
        <f>628.9*C10/1000</f>
        <v>125.78</v>
      </c>
      <c r="L10" s="25">
        <f>450*C10/1000</f>
        <v>90</v>
      </c>
      <c r="M10" s="25">
        <f>0.7*C10/1000</f>
        <v>0.14000000000000001</v>
      </c>
    </row>
    <row r="11" spans="1:13">
      <c r="A11" s="26">
        <v>14</v>
      </c>
      <c r="B11" s="24" t="s">
        <v>20</v>
      </c>
      <c r="C11" s="22">
        <v>10</v>
      </c>
      <c r="D11" s="25">
        <f>8*C11/1000</f>
        <v>0.08</v>
      </c>
      <c r="E11" s="25">
        <f>725*C11/1000</f>
        <v>7.25</v>
      </c>
      <c r="F11" s="25">
        <f>13*C11/1000</f>
        <v>0.13</v>
      </c>
      <c r="G11" s="25">
        <f>6600*C11/1000</f>
        <v>66</v>
      </c>
      <c r="H11" s="25">
        <f>4000*C11/1000</f>
        <v>40</v>
      </c>
      <c r="I11" s="25">
        <f>0</f>
        <v>0</v>
      </c>
      <c r="J11" s="25">
        <f>0</f>
        <v>0</v>
      </c>
      <c r="K11" s="25">
        <f>240*C11/1000</f>
        <v>2.4</v>
      </c>
      <c r="L11" s="25">
        <f>300*C11/1000</f>
        <v>3</v>
      </c>
      <c r="M11" s="25">
        <f>2*C11/1000</f>
        <v>0.02</v>
      </c>
    </row>
    <row r="12" spans="1:13">
      <c r="A12" s="27" t="s">
        <v>21</v>
      </c>
      <c r="B12" s="24" t="s">
        <v>22</v>
      </c>
      <c r="C12" s="22">
        <v>30</v>
      </c>
      <c r="D12" s="28">
        <f>107*C12/1000</f>
        <v>3.21</v>
      </c>
      <c r="E12" s="28">
        <f>45*C12/1000</f>
        <v>1.35</v>
      </c>
      <c r="F12" s="28">
        <f>435*C12/1000</f>
        <v>13.05</v>
      </c>
      <c r="G12" s="28">
        <f>2740*C12/1000</f>
        <v>82.2</v>
      </c>
      <c r="H12" s="28">
        <f>0</f>
        <v>0</v>
      </c>
      <c r="I12" s="28">
        <f>4.1*C12/1000</f>
        <v>0.12299999999999998</v>
      </c>
      <c r="J12" s="28">
        <f>2*C12/1000</f>
        <v>0.06</v>
      </c>
      <c r="K12" s="28">
        <f>1250*C12/1000</f>
        <v>37.5</v>
      </c>
      <c r="L12" s="28">
        <f>1290*C12/1000</f>
        <v>38.700000000000003</v>
      </c>
      <c r="M12" s="28">
        <f>36*C12/1000</f>
        <v>1.08</v>
      </c>
    </row>
    <row r="13" spans="1:13">
      <c r="A13" s="29">
        <v>338</v>
      </c>
      <c r="B13" s="24" t="s">
        <v>23</v>
      </c>
      <c r="C13" s="22">
        <v>100</v>
      </c>
      <c r="D13" s="28">
        <f>4*C13/1000</f>
        <v>0.4</v>
      </c>
      <c r="E13" s="28">
        <f>4*C13/1000</f>
        <v>0.4</v>
      </c>
      <c r="F13" s="28">
        <f>98*C13/1000</f>
        <v>9.8000000000000007</v>
      </c>
      <c r="G13" s="28">
        <f>470*C13/1000</f>
        <v>47</v>
      </c>
      <c r="H13" s="28">
        <f>0</f>
        <v>0</v>
      </c>
      <c r="I13" s="28">
        <f>0.3*C13/1000</f>
        <v>0.03</v>
      </c>
      <c r="J13" s="28">
        <f>100*C13/1000</f>
        <v>10</v>
      </c>
      <c r="K13" s="28">
        <f>160*C13/1000</f>
        <v>16</v>
      </c>
      <c r="L13" s="28">
        <f>110*C13/1000</f>
        <v>11</v>
      </c>
      <c r="M13" s="28">
        <f>22*C13/1000</f>
        <v>2.2000000000000002</v>
      </c>
    </row>
    <row r="14" spans="1:13">
      <c r="A14" s="20"/>
      <c r="B14" s="24"/>
      <c r="C14" s="30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>
      <c r="A15" s="20"/>
      <c r="B15" s="24"/>
      <c r="C15" s="24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>
      <c r="A16" s="20"/>
      <c r="B16" s="31" t="s">
        <v>24</v>
      </c>
      <c r="C16" s="32">
        <f t="shared" ref="C16:M16" si="0">SUM(C9:C15)</f>
        <v>540</v>
      </c>
      <c r="D16" s="33">
        <f t="shared" si="0"/>
        <v>12.889999999999999</v>
      </c>
      <c r="E16" s="33">
        <f t="shared" si="0"/>
        <v>15.16</v>
      </c>
      <c r="F16" s="33">
        <f t="shared" si="0"/>
        <v>81.16</v>
      </c>
      <c r="G16" s="33">
        <f t="shared" si="0"/>
        <v>520.79999999999995</v>
      </c>
      <c r="H16" s="33">
        <f t="shared" si="0"/>
        <v>78</v>
      </c>
      <c r="I16" s="33">
        <f t="shared" si="0"/>
        <v>0.27700000000000002</v>
      </c>
      <c r="J16" s="33">
        <f t="shared" si="0"/>
        <v>12.54</v>
      </c>
      <c r="K16" s="33">
        <f t="shared" si="0"/>
        <v>313.36</v>
      </c>
      <c r="L16" s="33">
        <f t="shared" si="0"/>
        <v>257.89999999999998</v>
      </c>
      <c r="M16" s="33">
        <f t="shared" si="0"/>
        <v>3.9200000000000004</v>
      </c>
    </row>
    <row r="17" spans="1:13" ht="28.2" customHeight="1">
      <c r="A17" s="34"/>
      <c r="B17" s="35" t="s">
        <v>25</v>
      </c>
      <c r="C17" s="36">
        <v>500</v>
      </c>
      <c r="D17" s="37">
        <v>19.3</v>
      </c>
      <c r="E17" s="37">
        <v>19.8</v>
      </c>
      <c r="F17" s="37">
        <v>83.8</v>
      </c>
      <c r="G17" s="37">
        <v>587.5</v>
      </c>
      <c r="H17" s="37">
        <v>175</v>
      </c>
      <c r="I17" s="37">
        <v>0.3</v>
      </c>
      <c r="J17" s="37">
        <v>15</v>
      </c>
      <c r="K17" s="37">
        <v>275</v>
      </c>
      <c r="L17" s="37">
        <v>275</v>
      </c>
      <c r="M17" s="37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2026-09-22T10:42:54Z</dcterms:modified>
</cp:coreProperties>
</file>