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<sst xmlns="http://schemas.openxmlformats.org/spreadsheetml/2006/main" count="31" uniqueCount="30">
  <si>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</si>
  <si>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</si>
  <si>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</si>
  <si>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</si>
  <si>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</si>
  <si>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</si>
  <si>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</si>
  <si>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</si>
  <si>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</si>
  <si>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</si>
  <si>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</si>
  <si>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</si>
  <si>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</si>
  <si>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</si>
  <si>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</si>
  <si>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</si>
  <si>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</si>
  <si>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</si>
  <si>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Макароны отварные с сыром 150/20</t>
  </si>
  <si>
    <t>п/п</t>
  </si>
  <si>
    <t>Икра кабачковая</t>
  </si>
  <si>
    <t>Какао с молоком</t>
  </si>
  <si>
    <t>Хлеб пшеничный</t>
  </si>
  <si>
    <t>Масло сливочное</t>
  </si>
  <si>
    <t>Фрукты</t>
  </si>
  <si>
    <t>итого</t>
  </si>
  <si>
    <t xml:space="preserve">Норматив по САНПиН </t>
  </si>
  <si>
    <t>День: 03.09.2026</t>
  </si>
  <si>
    <t>Неделя: первая</t>
  </si>
  <si>
    <t>Возврастная категория: 7-11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</si>
</sst>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3" sqref="A3"/>
    </sheetView>
  </sheetViews>
  <sheetFormatPr defaultRowHeight="14.4"/>
  <cols>
    <col min="2" max="2" width="40.21875" customWidth="1"/>
  </cols>
  <sheetData>
    <row r="1" spans="1:13" ht="17.399999999999999">
      <c r="A1" s="34" t="s">
        <v>27</v>
      </c>
    </row>
    <row r="2" spans="1:13" ht="17.399999999999999">
      <c r="A2" s="34" t="s">
        <v>28</v>
      </c>
    </row>
    <row r="3" spans="1:13" ht="17.399999999999999">
      <c r="A3" s="34" t="s">
        <v>29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23.4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204</v>
      </c>
      <c r="B9" s="21" t="s">
        <v>18</v>
      </c>
      <c r="C9" s="22">
        <v>170</v>
      </c>
      <c r="D9" s="23">
        <f>67.7*C9/1000</f>
        <v>11.509</v>
      </c>
      <c r="E9" s="23">
        <f>79.7*C9/1000</f>
        <v>13.548999999999999</v>
      </c>
      <c r="F9" s="23">
        <f>170.6*C9/1000</f>
        <v>29.001999999999999</v>
      </c>
      <c r="G9" s="23">
        <f>1123*C9/1000</f>
        <v>190.91</v>
      </c>
      <c r="H9" s="23">
        <f>576*C9/1000</f>
        <v>97.92</v>
      </c>
      <c r="I9" s="23">
        <f>0.4*C9/1000</f>
        <v>6.8000000000000005E-2</v>
      </c>
      <c r="J9" s="23">
        <f>1.1*C9/1000</f>
        <v>0.18700000000000003</v>
      </c>
      <c r="K9" s="23">
        <f>1476*C9/1000</f>
        <v>250.92</v>
      </c>
      <c r="L9" s="23">
        <f>1010*C9/1000</f>
        <v>171.7</v>
      </c>
      <c r="M9" s="23">
        <f>6.2*C9/1000</f>
        <v>1.054</v>
      </c>
    </row>
    <row r="10" spans="1:13">
      <c r="A10" s="24" t="s">
        <v>19</v>
      </c>
      <c r="B10" s="21" t="s">
        <v>20</v>
      </c>
      <c r="C10" s="22">
        <v>40</v>
      </c>
      <c r="D10" s="25">
        <v>0.4</v>
      </c>
      <c r="E10" s="25">
        <v>1.9</v>
      </c>
      <c r="F10" s="25">
        <v>2.1</v>
      </c>
      <c r="G10" s="23">
        <v>27.7</v>
      </c>
      <c r="H10" s="25">
        <v>0</v>
      </c>
      <c r="I10" s="25">
        <v>0.01</v>
      </c>
      <c r="J10" s="25">
        <v>2.6</v>
      </c>
      <c r="K10" s="25">
        <v>39.299999999999997</v>
      </c>
      <c r="L10" s="25">
        <v>22.2</v>
      </c>
      <c r="M10" s="25">
        <v>0.2</v>
      </c>
    </row>
    <row r="11" spans="1:13">
      <c r="A11" s="24">
        <v>382</v>
      </c>
      <c r="B11" s="21" t="s">
        <v>21</v>
      </c>
      <c r="C11" s="22">
        <v>200</v>
      </c>
      <c r="D11" s="25">
        <f>20.4*C11/1000</f>
        <v>4.0799999999999992</v>
      </c>
      <c r="E11" s="25">
        <f>17.7*C11/1000</f>
        <v>3.54</v>
      </c>
      <c r="F11" s="25">
        <f>87.9*C11/1000</f>
        <v>17.579999999999998</v>
      </c>
      <c r="G11" s="25">
        <f>593*C11/1000</f>
        <v>118.6</v>
      </c>
      <c r="H11" s="25">
        <f>122*C11/1000</f>
        <v>24.4</v>
      </c>
      <c r="I11" s="25">
        <f>0.28*C11/1000</f>
        <v>5.6000000000000008E-2</v>
      </c>
      <c r="J11" s="25">
        <f>7.9*C11/1000</f>
        <v>1.58</v>
      </c>
      <c r="K11" s="25">
        <f>761.1*C11/1000</f>
        <v>152.22</v>
      </c>
      <c r="L11" s="25">
        <f>622.8*C11/1000</f>
        <v>124.55999999999999</v>
      </c>
      <c r="M11" s="25">
        <f>2.4*C11/1000</f>
        <v>0.48</v>
      </c>
    </row>
    <row r="12" spans="1:13">
      <c r="A12" s="24" t="s">
        <v>19</v>
      </c>
      <c r="B12" s="21" t="s">
        <v>22</v>
      </c>
      <c r="C12" s="22">
        <v>30</v>
      </c>
      <c r="D12" s="23">
        <f>107*C12/1000</f>
        <v>3.21</v>
      </c>
      <c r="E12" s="23">
        <f>45*C12/1000</f>
        <v>1.35</v>
      </c>
      <c r="F12" s="23">
        <f>435*C12/1000</f>
        <v>13.05</v>
      </c>
      <c r="G12" s="23">
        <f>2740*C12/1000</f>
        <v>82.2</v>
      </c>
      <c r="H12" s="23">
        <f>0</f>
        <v>0</v>
      </c>
      <c r="I12" s="23">
        <f>4.1*C12/1000</f>
        <v>0.12299999999999998</v>
      </c>
      <c r="J12" s="23">
        <f>2*C12/1000</f>
        <v>0.06</v>
      </c>
      <c r="K12" s="23">
        <f>1250*C12/1000</f>
        <v>37.5</v>
      </c>
      <c r="L12" s="23">
        <f>1290*C12/1000</f>
        <v>38.700000000000003</v>
      </c>
      <c r="M12" s="23">
        <f>36*C12/1000</f>
        <v>1.08</v>
      </c>
    </row>
    <row r="13" spans="1:13">
      <c r="A13" s="20">
        <v>14</v>
      </c>
      <c r="B13" s="21" t="s">
        <v>23</v>
      </c>
      <c r="C13" s="22">
        <v>10</v>
      </c>
      <c r="D13" s="25">
        <f>8*C13/1000</f>
        <v>0.08</v>
      </c>
      <c r="E13" s="25">
        <f>725*C13/1000</f>
        <v>7.25</v>
      </c>
      <c r="F13" s="25">
        <f>13*C13/1000</f>
        <v>0.13</v>
      </c>
      <c r="G13" s="25">
        <f>6600*C13/1000</f>
        <v>66</v>
      </c>
      <c r="H13" s="25">
        <f>4000*C13/1000</f>
        <v>40</v>
      </c>
      <c r="I13" s="25">
        <f>0</f>
        <v>0</v>
      </c>
      <c r="J13" s="25">
        <f>0</f>
        <v>0</v>
      </c>
      <c r="K13" s="25">
        <f>240*C13/1000</f>
        <v>2.4</v>
      </c>
      <c r="L13" s="25">
        <f>300*C13/1000</f>
        <v>3</v>
      </c>
      <c r="M13" s="25">
        <f>2*C13/1000</f>
        <v>0.02</v>
      </c>
    </row>
    <row r="14" spans="1:13">
      <c r="A14" s="26">
        <v>338</v>
      </c>
      <c r="B14" s="21" t="s">
        <v>24</v>
      </c>
      <c r="C14" s="22">
        <v>100</v>
      </c>
      <c r="D14" s="23">
        <f>4*C14/1000</f>
        <v>0.4</v>
      </c>
      <c r="E14" s="23">
        <f>4*C14/1000</f>
        <v>0.4</v>
      </c>
      <c r="F14" s="23">
        <f>98*C14/1000</f>
        <v>9.8000000000000007</v>
      </c>
      <c r="G14" s="23">
        <f>470*C14/1000</f>
        <v>47</v>
      </c>
      <c r="H14" s="23">
        <f>0</f>
        <v>0</v>
      </c>
      <c r="I14" s="23">
        <f>0.3*C14/1000</f>
        <v>0.03</v>
      </c>
      <c r="J14" s="23">
        <f>100*C14/1000</f>
        <v>10</v>
      </c>
      <c r="K14" s="23">
        <f>160*C14/1000</f>
        <v>16</v>
      </c>
      <c r="L14" s="23">
        <f>110*C14/1000</f>
        <v>11</v>
      </c>
      <c r="M14" s="23">
        <f>22*C14/1000</f>
        <v>2.2000000000000002</v>
      </c>
    </row>
    <row r="15" spans="1:13">
      <c r="A15" s="24"/>
      <c r="B15" s="27" t="s">
        <v>25</v>
      </c>
      <c r="C15" s="28">
        <f>SUM(C9:C14)</f>
        <v>550</v>
      </c>
      <c r="D15" s="29">
        <f t="shared" ref="D15:M15" si="0">SUM(D9:D14)</f>
        <v>19.678999999999998</v>
      </c>
      <c r="E15" s="29">
        <f t="shared" si="0"/>
        <v>27.989000000000001</v>
      </c>
      <c r="F15" s="29">
        <f t="shared" si="0"/>
        <v>71.662000000000006</v>
      </c>
      <c r="G15" s="29">
        <f t="shared" si="0"/>
        <v>532.41</v>
      </c>
      <c r="H15" s="29">
        <f t="shared" si="0"/>
        <v>162.32</v>
      </c>
      <c r="I15" s="29">
        <f t="shared" si="0"/>
        <v>0.28700000000000003</v>
      </c>
      <c r="J15" s="29">
        <f t="shared" si="0"/>
        <v>14.427</v>
      </c>
      <c r="K15" s="29">
        <f t="shared" si="0"/>
        <v>498.33999999999992</v>
      </c>
      <c r="L15" s="29">
        <f t="shared" si="0"/>
        <v>371.15999999999997</v>
      </c>
      <c r="M15" s="29">
        <f t="shared" si="0"/>
        <v>5.0340000000000007</v>
      </c>
    </row>
    <row r="16" spans="1:13" ht="21.6" customHeight="1">
      <c r="A16" s="30"/>
      <c r="B16" s="31" t="s">
        <v>26</v>
      </c>
      <c r="C16" s="32">
        <v>500</v>
      </c>
      <c r="D16" s="33">
        <v>19.3</v>
      </c>
      <c r="E16" s="33">
        <v>19.8</v>
      </c>
      <c r="F16" s="33">
        <v>83.8</v>
      </c>
      <c r="G16" s="33">
        <v>587.5</v>
      </c>
      <c r="H16" s="33">
        <v>175</v>
      </c>
      <c r="I16" s="33">
        <v>0.3</v>
      </c>
      <c r="J16" s="33">
        <v>15</v>
      </c>
      <c r="K16" s="33">
        <v>275</v>
      </c>
      <c r="L16" s="33">
        <v>275</v>
      </c>
      <c r="M16" s="33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2026-09-22T10:33:15Z</dcterms:modified>
</cp:coreProperties>
</file>