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<sst xmlns="http://schemas.openxmlformats.org/spreadsheetml/2006/main" count="32" uniqueCount="30">
  <si>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</si>
  <si>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</si>
  <si>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</si>
  <si>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</si>
  <si>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</si>
  <si>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</si>
  <si>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</si>
  <si>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</si>
  <si>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</si>
  <si>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</si>
  <si>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</si>
  <si>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</si>
  <si>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</si>
  <si>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</si>
  <si>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</si>
  <si>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</si>
  <si>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</si>
  <si>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</si>
  <si>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Картофель жареный из отварного </t>
  </si>
  <si>
    <t>Тушонка говяжья</t>
  </si>
  <si>
    <t>Какао с молоком</t>
  </si>
  <si>
    <t>п/п</t>
  </si>
  <si>
    <t>Хлеб пшеничный</t>
  </si>
  <si>
    <t>Икра кабачковая</t>
  </si>
  <si>
    <t xml:space="preserve">Кондитерские изделия </t>
  </si>
  <si>
    <t>итого</t>
  </si>
  <si>
    <t xml:space="preserve">Норматив по САНПиН </t>
  </si>
  <si>
    <t>День: 09.09.2026</t>
  </si>
  <si>
    <t xml:space="preserve">Неделя: вторая </t>
  </si>
  <si>
    <t>Возврастная категория: 7-11 класс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</si>
</sst>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3" fillId="3" borderId="12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 vertical="top" wrapText="1"/>
    </xf>
    <xf numFmtId="164" fontId="3" fillId="2" borderId="12" xfId="1" applyNumberFormat="1" applyFont="1" applyFill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/>
    <xf numFmtId="2" fontId="3" fillId="2" borderId="12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0" fontId="3" fillId="3" borderId="12" xfId="0" applyFont="1" applyFill="1" applyBorder="1"/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4" sqref="A4"/>
    </sheetView>
  </sheetViews>
  <sheetFormatPr defaultRowHeight="14.4"/>
  <cols>
    <col min="2" max="2" width="34.21875" customWidth="1"/>
  </cols>
  <sheetData>
    <row r="1" spans="1:13" ht="17.399999999999999">
      <c r="A1" s="38" t="s">
        <v>27</v>
      </c>
    </row>
    <row r="2" spans="1:13" ht="17.399999999999999">
      <c r="A2" s="38" t="s">
        <v>28</v>
      </c>
    </row>
    <row r="3" spans="1:13" ht="17.399999999999999">
      <c r="A3" s="38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20.399999999999999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313</v>
      </c>
      <c r="B9" s="21" t="s">
        <v>18</v>
      </c>
      <c r="C9" s="22">
        <v>150</v>
      </c>
      <c r="D9" s="23">
        <f>20.4*C9/1000</f>
        <v>3.06</v>
      </c>
      <c r="E9" s="23">
        <f>32*C9/1000</f>
        <v>4.8</v>
      </c>
      <c r="F9" s="23">
        <f>136.3*C9/1000</f>
        <v>20.445</v>
      </c>
      <c r="G9" s="23">
        <f>915*C9/1000</f>
        <v>137.25</v>
      </c>
      <c r="H9" s="23">
        <f>0</f>
        <v>0</v>
      </c>
      <c r="I9" s="23">
        <f>0.9*C9/1000</f>
        <v>0.13500000000000001</v>
      </c>
      <c r="J9" s="23">
        <f>121.1*C9/1000</f>
        <v>18.164999999999999</v>
      </c>
      <c r="K9" s="23">
        <f>246.5*C9/1000</f>
        <v>36.975000000000001</v>
      </c>
      <c r="L9" s="23">
        <f>577.3*C9/1000</f>
        <v>86.594999999999999</v>
      </c>
      <c r="M9" s="23">
        <f>6.7*C9/1000</f>
        <v>1.0049999999999999</v>
      </c>
    </row>
    <row r="10" spans="1:13">
      <c r="A10" s="20">
        <v>1000</v>
      </c>
      <c r="B10" s="21" t="s">
        <v>19</v>
      </c>
      <c r="C10" s="22">
        <v>50</v>
      </c>
      <c r="D10" s="24">
        <v>15</v>
      </c>
      <c r="E10" s="24">
        <v>17</v>
      </c>
      <c r="F10" s="24">
        <v>0</v>
      </c>
      <c r="G10" s="24">
        <v>213</v>
      </c>
      <c r="H10" s="23"/>
      <c r="I10" s="23"/>
      <c r="J10" s="23"/>
      <c r="K10" s="23"/>
      <c r="L10" s="23"/>
      <c r="M10" s="23"/>
    </row>
    <row r="11" spans="1:13">
      <c r="A11" s="20">
        <v>382</v>
      </c>
      <c r="B11" s="21" t="s">
        <v>20</v>
      </c>
      <c r="C11" s="22">
        <v>200</v>
      </c>
      <c r="D11" s="25">
        <f>20.4*C11/1000</f>
        <v>4.0799999999999992</v>
      </c>
      <c r="E11" s="25">
        <f>17.7*C11/1000</f>
        <v>3.54</v>
      </c>
      <c r="F11" s="25">
        <f>87.9*C11/1000</f>
        <v>17.579999999999998</v>
      </c>
      <c r="G11" s="25">
        <f>593*C11/1000</f>
        <v>118.6</v>
      </c>
      <c r="H11" s="25">
        <f>122*C11/1000</f>
        <v>24.4</v>
      </c>
      <c r="I11" s="25">
        <f>0.28*C11/1000</f>
        <v>5.6000000000000008E-2</v>
      </c>
      <c r="J11" s="25">
        <f>7.9*C11/1000</f>
        <v>1.58</v>
      </c>
      <c r="K11" s="25">
        <f>761.1*C11/1000</f>
        <v>152.22</v>
      </c>
      <c r="L11" s="25">
        <f>622.8*C11/1000</f>
        <v>124.55999999999999</v>
      </c>
      <c r="M11" s="25">
        <f>2.4*C11/1000</f>
        <v>0.48</v>
      </c>
    </row>
    <row r="12" spans="1:13">
      <c r="A12" s="20" t="s">
        <v>21</v>
      </c>
      <c r="B12" s="21" t="s">
        <v>22</v>
      </c>
      <c r="C12" s="22">
        <v>30</v>
      </c>
      <c r="D12" s="23">
        <f>107*C12/1000</f>
        <v>3.21</v>
      </c>
      <c r="E12" s="23">
        <f>45*C12/1000</f>
        <v>1.35</v>
      </c>
      <c r="F12" s="23">
        <f>435*C12/1000</f>
        <v>13.05</v>
      </c>
      <c r="G12" s="23">
        <f>2740*C12/1000</f>
        <v>82.2</v>
      </c>
      <c r="H12" s="23">
        <f>0</f>
        <v>0</v>
      </c>
      <c r="I12" s="23">
        <f>4.1*C12/1000</f>
        <v>0.12299999999999998</v>
      </c>
      <c r="J12" s="23">
        <f>2*C12/1000</f>
        <v>0.06</v>
      </c>
      <c r="K12" s="23">
        <f>1250*C12/1000</f>
        <v>37.5</v>
      </c>
      <c r="L12" s="23">
        <f>1290*C12/1000</f>
        <v>38.700000000000003</v>
      </c>
      <c r="M12" s="23">
        <f>36*C12/1000</f>
        <v>1.08</v>
      </c>
    </row>
    <row r="13" spans="1:13">
      <c r="A13" s="20" t="s">
        <v>21</v>
      </c>
      <c r="B13" s="21" t="s">
        <v>23</v>
      </c>
      <c r="C13" s="22">
        <v>40</v>
      </c>
      <c r="D13" s="25">
        <v>0.4</v>
      </c>
      <c r="E13" s="25">
        <v>1.9</v>
      </c>
      <c r="F13" s="25">
        <v>2.1</v>
      </c>
      <c r="G13" s="25">
        <v>27.7</v>
      </c>
      <c r="H13" s="25">
        <v>0</v>
      </c>
      <c r="I13" s="25">
        <v>0.01</v>
      </c>
      <c r="J13" s="25">
        <v>2.6</v>
      </c>
      <c r="K13" s="25">
        <v>39.299999999999997</v>
      </c>
      <c r="L13" s="25">
        <v>22.2</v>
      </c>
      <c r="M13" s="25">
        <v>0.2</v>
      </c>
    </row>
    <row r="14" spans="1:13">
      <c r="A14" s="26" t="s">
        <v>21</v>
      </c>
      <c r="B14" s="27" t="s">
        <v>24</v>
      </c>
      <c r="C14" s="22">
        <v>50</v>
      </c>
      <c r="D14" s="28">
        <f>67*C14/1000</f>
        <v>3.35</v>
      </c>
      <c r="E14" s="28">
        <f>75.5*C14/1000</f>
        <v>3.7749999999999999</v>
      </c>
      <c r="F14" s="28">
        <f>720.6*C14/1000</f>
        <v>36.03</v>
      </c>
      <c r="G14" s="28">
        <f>3830*C14/1000</f>
        <v>191.5</v>
      </c>
      <c r="H14" s="28">
        <f>400*C14/1000</f>
        <v>20</v>
      </c>
      <c r="I14" s="28">
        <f>1.6*C14/1000</f>
        <v>0.08</v>
      </c>
      <c r="J14" s="28">
        <f>0</f>
        <v>0</v>
      </c>
      <c r="K14" s="28">
        <f>197.5*C14/1000</f>
        <v>9.875</v>
      </c>
      <c r="L14" s="28">
        <f>749.7*C14/1000</f>
        <v>37.484999999999999</v>
      </c>
      <c r="M14" s="28">
        <f>14.3*C14/1000</f>
        <v>0.71499999999999997</v>
      </c>
    </row>
    <row r="15" spans="1:13">
      <c r="A15" s="29"/>
      <c r="B15" s="21"/>
      <c r="C15" s="30"/>
      <c r="D15" s="24"/>
      <c r="E15" s="24"/>
      <c r="F15" s="24"/>
      <c r="G15" s="24"/>
      <c r="H15" s="25"/>
      <c r="I15" s="25"/>
      <c r="J15" s="25"/>
      <c r="K15" s="25"/>
      <c r="L15" s="25"/>
      <c r="M15" s="25"/>
    </row>
    <row r="16" spans="1:13">
      <c r="A16" s="20"/>
      <c r="B16" s="31" t="s">
        <v>25</v>
      </c>
      <c r="C16" s="32">
        <f t="shared" ref="C16:M16" si="0">SUM(C9:C15)</f>
        <v>520</v>
      </c>
      <c r="D16" s="33">
        <f t="shared" si="0"/>
        <v>29.099999999999998</v>
      </c>
      <c r="E16" s="33">
        <f t="shared" si="0"/>
        <v>32.365000000000002</v>
      </c>
      <c r="F16" s="33">
        <f t="shared" si="0"/>
        <v>89.205000000000013</v>
      </c>
      <c r="G16" s="33">
        <f t="shared" si="0"/>
        <v>770.25000000000011</v>
      </c>
      <c r="H16" s="33">
        <f t="shared" si="0"/>
        <v>44.4</v>
      </c>
      <c r="I16" s="33">
        <f t="shared" si="0"/>
        <v>0.40400000000000003</v>
      </c>
      <c r="J16" s="33">
        <f t="shared" si="0"/>
        <v>22.404999999999998</v>
      </c>
      <c r="K16" s="33">
        <f t="shared" si="0"/>
        <v>275.87</v>
      </c>
      <c r="L16" s="33">
        <f t="shared" si="0"/>
        <v>309.53999999999996</v>
      </c>
      <c r="M16" s="33">
        <f t="shared" si="0"/>
        <v>3.48</v>
      </c>
    </row>
    <row r="17" spans="1:13" ht="28.8" customHeight="1">
      <c r="A17" s="34"/>
      <c r="B17" s="35" t="s">
        <v>26</v>
      </c>
      <c r="C17" s="36">
        <v>500</v>
      </c>
      <c r="D17" s="37">
        <v>19.3</v>
      </c>
      <c r="E17" s="37">
        <v>19.8</v>
      </c>
      <c r="F17" s="37">
        <v>83.8</v>
      </c>
      <c r="G17" s="37">
        <v>587.5</v>
      </c>
      <c r="H17" s="37">
        <v>175</v>
      </c>
      <c r="I17" s="37">
        <v>0.3</v>
      </c>
      <c r="J17" s="37">
        <v>15</v>
      </c>
      <c r="K17" s="37">
        <v>275</v>
      </c>
      <c r="L17" s="37">
        <v>275</v>
      </c>
      <c r="M17" s="37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2026-09-22T10:45:58Z</dcterms:modified>
</cp:coreProperties>
</file>