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M16" i="1"/>
  <c r="K16"/>
  <c r="I16"/>
  <c r="G16"/>
  <c r="E16"/>
  <c r="C16"/>
  <c r="M14"/>
  <c r="L14"/>
  <c r="K14"/>
  <c r="J14"/>
  <c r="I14"/>
  <c r="H14"/>
  <c r="G14"/>
  <c r="F14"/>
  <c r="E14"/>
  <c r="D14"/>
  <c r="M12"/>
  <c r="L12"/>
  <c r="K12"/>
  <c r="J12"/>
  <c r="I12"/>
  <c r="H12"/>
  <c r="G12"/>
  <c r="F12"/>
  <c r="E12"/>
  <c r="D12"/>
  <c r="M11"/>
  <c r="L11"/>
  <c r="K11"/>
  <c r="J11"/>
  <c r="I11"/>
  <c r="H11"/>
  <c r="G11"/>
  <c r="F11"/>
  <c r="E11"/>
  <c r="D11"/>
  <c r="M9"/>
  <c r="L9"/>
  <c r="L16" s="1"/>
  <c r="K9"/>
  <c r="J9"/>
  <c r="J16" s="1"/>
  <c r="I9"/>
  <c r="H9"/>
  <c r="H16" s="1"/>
  <c r="G9"/>
  <c r="F9"/>
  <c r="F16" s="1"/>
  <c r="E9"/>
  <c r="D9"/>
  <c r="D16" s="1"/>
</calcChain>
</file>

<file path=xl/sharedStrings.xml><?xml version="1.0" encoding="utf-8"?>
<sst xmlns="http://schemas.openxmlformats.org/spreadsheetml/2006/main" count="31" uniqueCount="30">
  <si>
    <t>№ рецептуры</t>
  </si>
  <si>
    <t>Прием пищи, наименование блюда</t>
  </si>
  <si>
    <t>Масса порции</t>
  </si>
  <si>
    <t>Пищевые</t>
  </si>
  <si>
    <t>Энергетическая ценность</t>
  </si>
  <si>
    <t>Витамины ( мг)</t>
  </si>
  <si>
    <t>Минеральные вещества (мг)</t>
  </si>
  <si>
    <t>вещества</t>
  </si>
  <si>
    <t>Б</t>
  </si>
  <si>
    <t>Ж</t>
  </si>
  <si>
    <t>У</t>
  </si>
  <si>
    <t>А</t>
  </si>
  <si>
    <r>
      <t>В</t>
    </r>
    <r>
      <rPr>
        <vertAlign val="subscript"/>
        <sz val="11"/>
        <color theme="1"/>
        <rFont val="Times New Roman"/>
        <family val="1"/>
        <charset val="204"/>
      </rPr>
      <t>1</t>
    </r>
  </si>
  <si>
    <t>С</t>
  </si>
  <si>
    <t>Са</t>
  </si>
  <si>
    <t>P</t>
  </si>
  <si>
    <t>Fe</t>
  </si>
  <si>
    <t>Завтрак</t>
  </si>
  <si>
    <t xml:space="preserve">Картофель жареный из отварного </t>
  </si>
  <si>
    <t>Тушонка говяжья</t>
  </si>
  <si>
    <t>Какао с молоком</t>
  </si>
  <si>
    <t>п/п</t>
  </si>
  <si>
    <t>Хлеб пшеничный</t>
  </si>
  <si>
    <t>Икра кабачковая</t>
  </si>
  <si>
    <t>Фрукты</t>
  </si>
  <si>
    <t>итого</t>
  </si>
  <si>
    <t xml:space="preserve">Норматив по САНПиН </t>
  </si>
  <si>
    <t>Неделя: вторая</t>
  </si>
  <si>
    <t>Возврастная категория: 12-17 лет</t>
  </si>
  <si>
    <t>День: 07.10.2026</t>
  </si>
</sst>
</file>

<file path=xl/styles.xml><?xml version="1.0" encoding="utf-8"?>
<styleSheet xmlns="http://schemas.openxmlformats.org/spreadsheetml/2006/main">
  <numFmts count="1">
    <numFmt numFmtId="164" formatCode="0.0"/>
  </numFmts>
  <fonts count="1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vertAlign val="subscript"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3" fillId="2" borderId="10" xfId="0" applyFont="1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6" fillId="2" borderId="11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top" wrapText="1"/>
    </xf>
    <xf numFmtId="0" fontId="3" fillId="2" borderId="11" xfId="0" applyFont="1" applyFill="1" applyBorder="1" applyAlignment="1">
      <alignment horizontal="center" vertical="top" wrapText="1"/>
    </xf>
    <xf numFmtId="0" fontId="3" fillId="2" borderId="12" xfId="0" applyFont="1" applyFill="1" applyBorder="1" applyAlignment="1">
      <alignment horizontal="center" vertical="center" wrapText="1"/>
    </xf>
    <xf numFmtId="0" fontId="3" fillId="0" borderId="12" xfId="0" applyFont="1" applyFill="1" applyBorder="1"/>
    <xf numFmtId="0" fontId="3" fillId="3" borderId="12" xfId="0" applyFont="1" applyFill="1" applyBorder="1" applyAlignment="1">
      <alignment horizontal="center"/>
    </xf>
    <xf numFmtId="164" fontId="3" fillId="2" borderId="12" xfId="0" applyNumberFormat="1" applyFont="1" applyFill="1" applyBorder="1" applyAlignment="1">
      <alignment horizontal="center" vertical="top" wrapText="1"/>
    </xf>
    <xf numFmtId="164" fontId="3" fillId="2" borderId="12" xfId="1" applyNumberFormat="1" applyFont="1" applyFill="1" applyBorder="1" applyAlignment="1">
      <alignment horizontal="center" vertical="top" wrapText="1"/>
    </xf>
    <xf numFmtId="164" fontId="8" fillId="0" borderId="12" xfId="0" applyNumberFormat="1" applyFont="1" applyBorder="1" applyAlignment="1">
      <alignment horizontal="center" vertical="center" wrapText="1"/>
    </xf>
    <xf numFmtId="0" fontId="3" fillId="2" borderId="12" xfId="0" applyNumberFormat="1" applyFont="1" applyFill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3" fillId="3" borderId="12" xfId="0" applyFont="1" applyFill="1" applyBorder="1"/>
    <xf numFmtId="0" fontId="3" fillId="0" borderId="12" xfId="0" applyFont="1" applyFill="1" applyBorder="1" applyAlignment="1">
      <alignment horizontal="right"/>
    </xf>
    <xf numFmtId="0" fontId="9" fillId="0" borderId="12" xfId="0" applyFont="1" applyFill="1" applyBorder="1" applyAlignment="1">
      <alignment horizontal="center"/>
    </xf>
    <xf numFmtId="164" fontId="9" fillId="0" borderId="12" xfId="0" applyNumberFormat="1" applyFont="1" applyFill="1" applyBorder="1" applyAlignment="1">
      <alignment horizontal="center"/>
    </xf>
    <xf numFmtId="0" fontId="9" fillId="2" borderId="12" xfId="0" applyNumberFormat="1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left" vertical="top" wrapText="1"/>
    </xf>
    <xf numFmtId="1" fontId="3" fillId="2" borderId="12" xfId="0" applyNumberFormat="1" applyFont="1" applyFill="1" applyBorder="1" applyAlignment="1">
      <alignment horizontal="center" vertical="top" wrapText="1"/>
    </xf>
    <xf numFmtId="164" fontId="8" fillId="2" borderId="12" xfId="0" applyNumberFormat="1" applyFont="1" applyFill="1" applyBorder="1" applyAlignment="1">
      <alignment horizontal="center" vertical="top" wrapText="1"/>
    </xf>
    <xf numFmtId="0" fontId="6" fillId="0" borderId="0" xfId="0" applyFont="1"/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4" fillId="0" borderId="5" xfId="0" applyFont="1" applyBorder="1" applyAlignment="1">
      <alignment vertical="top" wrapText="1"/>
    </xf>
    <xf numFmtId="0" fontId="4" fillId="0" borderId="9" xfId="0" applyFont="1" applyBorder="1" applyAlignment="1">
      <alignment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7"/>
  <sheetViews>
    <sheetView tabSelected="1" workbookViewId="0">
      <selection activeCell="A2" sqref="A2"/>
    </sheetView>
  </sheetViews>
  <sheetFormatPr defaultRowHeight="14.4"/>
  <cols>
    <col min="2" max="2" width="35" customWidth="1"/>
  </cols>
  <sheetData>
    <row r="1" spans="1:13" ht="17.399999999999999">
      <c r="A1" s="22" t="s">
        <v>29</v>
      </c>
    </row>
    <row r="2" spans="1:13" ht="17.399999999999999">
      <c r="A2" s="22" t="s">
        <v>27</v>
      </c>
    </row>
    <row r="3" spans="1:13" ht="17.399999999999999">
      <c r="A3" s="22" t="s">
        <v>28</v>
      </c>
    </row>
    <row r="4" spans="1:13" ht="15" thickBot="1"/>
    <row r="5" spans="1:13">
      <c r="A5" s="29" t="s">
        <v>0</v>
      </c>
      <c r="B5" s="29" t="s">
        <v>1</v>
      </c>
      <c r="C5" s="29" t="s">
        <v>2</v>
      </c>
      <c r="D5" s="23" t="s">
        <v>3</v>
      </c>
      <c r="E5" s="24"/>
      <c r="F5" s="25"/>
      <c r="G5" s="34" t="s">
        <v>4</v>
      </c>
      <c r="H5" s="23" t="s">
        <v>5</v>
      </c>
      <c r="I5" s="24"/>
      <c r="J5" s="25"/>
      <c r="K5" s="23" t="s">
        <v>6</v>
      </c>
      <c r="L5" s="24"/>
      <c r="M5" s="25"/>
    </row>
    <row r="6" spans="1:13" ht="15" thickBot="1">
      <c r="A6" s="30"/>
      <c r="B6" s="32"/>
      <c r="C6" s="32"/>
      <c r="D6" s="26" t="s">
        <v>7</v>
      </c>
      <c r="E6" s="27"/>
      <c r="F6" s="28"/>
      <c r="G6" s="35"/>
      <c r="H6" s="26"/>
      <c r="I6" s="27"/>
      <c r="J6" s="28"/>
      <c r="K6" s="26"/>
      <c r="L6" s="27"/>
      <c r="M6" s="28"/>
    </row>
    <row r="7" spans="1:13" ht="16.8" thickBot="1">
      <c r="A7" s="31"/>
      <c r="B7" s="33"/>
      <c r="C7" s="33"/>
      <c r="D7" s="1" t="s">
        <v>8</v>
      </c>
      <c r="E7" s="1" t="s">
        <v>9</v>
      </c>
      <c r="F7" s="1" t="s">
        <v>10</v>
      </c>
      <c r="G7" s="36"/>
      <c r="H7" s="1" t="s">
        <v>11</v>
      </c>
      <c r="I7" s="1" t="s">
        <v>12</v>
      </c>
      <c r="J7" s="1" t="s">
        <v>13</v>
      </c>
      <c r="K7" s="1" t="s">
        <v>14</v>
      </c>
      <c r="L7" s="1" t="s">
        <v>15</v>
      </c>
      <c r="M7" s="1" t="s">
        <v>16</v>
      </c>
    </row>
    <row r="8" spans="1:13" ht="23.4" customHeight="1">
      <c r="A8" s="2"/>
      <c r="B8" s="3" t="s">
        <v>17</v>
      </c>
      <c r="C8" s="4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>
      <c r="A9" s="6">
        <v>313</v>
      </c>
      <c r="B9" s="7" t="s">
        <v>18</v>
      </c>
      <c r="C9" s="8">
        <v>150</v>
      </c>
      <c r="D9" s="9">
        <f>20.4*C9/1000</f>
        <v>3.06</v>
      </c>
      <c r="E9" s="9">
        <f>32*C9/1000</f>
        <v>4.8</v>
      </c>
      <c r="F9" s="9">
        <f>136.3*C9/1000</f>
        <v>20.445</v>
      </c>
      <c r="G9" s="9">
        <f>915*C9/1000</f>
        <v>137.25</v>
      </c>
      <c r="H9" s="9">
        <f>0</f>
        <v>0</v>
      </c>
      <c r="I9" s="9">
        <f>0.9*C9/1000</f>
        <v>0.13500000000000001</v>
      </c>
      <c r="J9" s="9">
        <f>121.1*C9/1000</f>
        <v>18.164999999999999</v>
      </c>
      <c r="K9" s="9">
        <f>246.5*C9/1000</f>
        <v>36.975000000000001</v>
      </c>
      <c r="L9" s="9">
        <f>577.3*C9/1000</f>
        <v>86.594999999999999</v>
      </c>
      <c r="M9" s="9">
        <f>6.7*C9/1000</f>
        <v>1.0049999999999999</v>
      </c>
    </row>
    <row r="10" spans="1:13">
      <c r="A10" s="6">
        <v>1000</v>
      </c>
      <c r="B10" s="7" t="s">
        <v>19</v>
      </c>
      <c r="C10" s="8">
        <v>70</v>
      </c>
      <c r="D10" s="10">
        <v>15</v>
      </c>
      <c r="E10" s="10">
        <v>17</v>
      </c>
      <c r="F10" s="10">
        <v>0</v>
      </c>
      <c r="G10" s="10">
        <v>213</v>
      </c>
      <c r="H10" s="9"/>
      <c r="I10" s="9"/>
      <c r="J10" s="9"/>
      <c r="K10" s="9"/>
      <c r="L10" s="9"/>
      <c r="M10" s="9"/>
    </row>
    <row r="11" spans="1:13">
      <c r="A11" s="6">
        <v>382</v>
      </c>
      <c r="B11" s="7" t="s">
        <v>20</v>
      </c>
      <c r="C11" s="8">
        <v>200</v>
      </c>
      <c r="D11" s="11">
        <f>20.4*C11/1000</f>
        <v>4.0799999999999992</v>
      </c>
      <c r="E11" s="11">
        <f>17.7*C11/1000</f>
        <v>3.54</v>
      </c>
      <c r="F11" s="11">
        <f>87.9*C11/1000</f>
        <v>17.579999999999998</v>
      </c>
      <c r="G11" s="11">
        <f>593*C11/1000</f>
        <v>118.6</v>
      </c>
      <c r="H11" s="11">
        <f>122*C11/1000</f>
        <v>24.4</v>
      </c>
      <c r="I11" s="11">
        <f>0.28*C11/1000</f>
        <v>5.6000000000000008E-2</v>
      </c>
      <c r="J11" s="11">
        <f>7.9*C11/1000</f>
        <v>1.58</v>
      </c>
      <c r="K11" s="11">
        <f>761.1*C11/1000</f>
        <v>152.22</v>
      </c>
      <c r="L11" s="11">
        <f>622.8*C11/1000</f>
        <v>124.55999999999999</v>
      </c>
      <c r="M11" s="11">
        <f>2.4*C11/1000</f>
        <v>0.48</v>
      </c>
    </row>
    <row r="12" spans="1:13">
      <c r="A12" s="6" t="s">
        <v>21</v>
      </c>
      <c r="B12" s="7" t="s">
        <v>22</v>
      </c>
      <c r="C12" s="8">
        <v>30</v>
      </c>
      <c r="D12" s="9">
        <f>107*C12/1000</f>
        <v>3.21</v>
      </c>
      <c r="E12" s="9">
        <f>45*C12/1000</f>
        <v>1.35</v>
      </c>
      <c r="F12" s="9">
        <f>435*C12/1000</f>
        <v>13.05</v>
      </c>
      <c r="G12" s="9">
        <f>2740*C12/1000</f>
        <v>82.2</v>
      </c>
      <c r="H12" s="9">
        <f>0</f>
        <v>0</v>
      </c>
      <c r="I12" s="9">
        <f>4.1*C12/1000</f>
        <v>0.12299999999999998</v>
      </c>
      <c r="J12" s="9">
        <f>2*C12/1000</f>
        <v>0.06</v>
      </c>
      <c r="K12" s="9">
        <f>1250*C12/1000</f>
        <v>37.5</v>
      </c>
      <c r="L12" s="9">
        <f>1290*C12/1000</f>
        <v>38.700000000000003</v>
      </c>
      <c r="M12" s="9">
        <f>36*C12/1000</f>
        <v>1.08</v>
      </c>
    </row>
    <row r="13" spans="1:13">
      <c r="A13" s="6" t="s">
        <v>21</v>
      </c>
      <c r="B13" s="7" t="s">
        <v>23</v>
      </c>
      <c r="C13" s="8">
        <v>40</v>
      </c>
      <c r="D13" s="11">
        <v>0.4</v>
      </c>
      <c r="E13" s="11">
        <v>1.9</v>
      </c>
      <c r="F13" s="11">
        <v>2.1</v>
      </c>
      <c r="G13" s="11">
        <v>27.7</v>
      </c>
      <c r="H13" s="11">
        <v>0</v>
      </c>
      <c r="I13" s="11">
        <v>0.01</v>
      </c>
      <c r="J13" s="11">
        <v>2.6</v>
      </c>
      <c r="K13" s="11">
        <v>39.299999999999997</v>
      </c>
      <c r="L13" s="11">
        <v>22.2</v>
      </c>
      <c r="M13" s="11">
        <v>0.2</v>
      </c>
    </row>
    <row r="14" spans="1:13">
      <c r="A14" s="12">
        <v>338</v>
      </c>
      <c r="B14" s="7" t="s">
        <v>24</v>
      </c>
      <c r="C14" s="8">
        <v>100</v>
      </c>
      <c r="D14" s="9">
        <f>4*C14/1000</f>
        <v>0.4</v>
      </c>
      <c r="E14" s="9">
        <f>4*C14/1000</f>
        <v>0.4</v>
      </c>
      <c r="F14" s="9">
        <f>98*C14/1000</f>
        <v>9.8000000000000007</v>
      </c>
      <c r="G14" s="9">
        <f>470*C14/1000</f>
        <v>47</v>
      </c>
      <c r="H14" s="9">
        <f>0</f>
        <v>0</v>
      </c>
      <c r="I14" s="9">
        <f>0.3*C14/1000</f>
        <v>0.03</v>
      </c>
      <c r="J14" s="9">
        <f>100*C14/1000</f>
        <v>10</v>
      </c>
      <c r="K14" s="9">
        <f>160*C14/1000</f>
        <v>16</v>
      </c>
      <c r="L14" s="9">
        <f>110*C14/1000</f>
        <v>11</v>
      </c>
      <c r="M14" s="9">
        <f>22*C14/1000</f>
        <v>2.2000000000000002</v>
      </c>
    </row>
    <row r="15" spans="1:13">
      <c r="A15" s="13"/>
      <c r="B15" s="7"/>
      <c r="C15" s="14"/>
      <c r="D15" s="10"/>
      <c r="E15" s="10"/>
      <c r="F15" s="10"/>
      <c r="G15" s="10"/>
      <c r="H15" s="11"/>
      <c r="I15" s="11"/>
      <c r="J15" s="11"/>
      <c r="K15" s="11"/>
      <c r="L15" s="11"/>
      <c r="M15" s="11"/>
    </row>
    <row r="16" spans="1:13">
      <c r="A16" s="6"/>
      <c r="B16" s="15" t="s">
        <v>25</v>
      </c>
      <c r="C16" s="16">
        <f t="shared" ref="C16:M16" si="0">SUM(C9:C15)</f>
        <v>590</v>
      </c>
      <c r="D16" s="17">
        <f t="shared" si="0"/>
        <v>26.149999999999995</v>
      </c>
      <c r="E16" s="17">
        <f t="shared" si="0"/>
        <v>28.99</v>
      </c>
      <c r="F16" s="17">
        <f t="shared" si="0"/>
        <v>62.975000000000009</v>
      </c>
      <c r="G16" s="17">
        <f t="shared" si="0"/>
        <v>625.75000000000011</v>
      </c>
      <c r="H16" s="17">
        <f t="shared" si="0"/>
        <v>24.4</v>
      </c>
      <c r="I16" s="17">
        <f t="shared" si="0"/>
        <v>0.35399999999999998</v>
      </c>
      <c r="J16" s="17">
        <f t="shared" si="0"/>
        <v>32.405000000000001</v>
      </c>
      <c r="K16" s="17">
        <f t="shared" si="0"/>
        <v>281.995</v>
      </c>
      <c r="L16" s="17">
        <f t="shared" si="0"/>
        <v>283.05499999999995</v>
      </c>
      <c r="M16" s="17">
        <f t="shared" si="0"/>
        <v>4.9649999999999999</v>
      </c>
    </row>
    <row r="17" spans="1:13" ht="28.2" customHeight="1">
      <c r="A17" s="18"/>
      <c r="B17" s="19" t="s">
        <v>26</v>
      </c>
      <c r="C17" s="20">
        <v>500</v>
      </c>
      <c r="D17" s="21">
        <v>19.3</v>
      </c>
      <c r="E17" s="21">
        <v>19.8</v>
      </c>
      <c r="F17" s="21">
        <v>83.8</v>
      </c>
      <c r="G17" s="21">
        <v>587.5</v>
      </c>
      <c r="H17" s="21">
        <v>175</v>
      </c>
      <c r="I17" s="21">
        <v>0.3</v>
      </c>
      <c r="J17" s="21">
        <v>15</v>
      </c>
      <c r="K17" s="21">
        <v>275</v>
      </c>
      <c r="L17" s="21">
        <v>275</v>
      </c>
      <c r="M17" s="21">
        <v>3</v>
      </c>
    </row>
  </sheetData>
  <mergeCells count="8">
    <mergeCell ref="K5:M6"/>
    <mergeCell ref="D6:F6"/>
    <mergeCell ref="A5:A7"/>
    <mergeCell ref="B5:B7"/>
    <mergeCell ref="C5:C7"/>
    <mergeCell ref="D5:F5"/>
    <mergeCell ref="G5:G7"/>
    <mergeCell ref="H5:J6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2026-10-01T12:38:13Z</dcterms:modified>
</cp:coreProperties>
</file>