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5"/>
  <c r="L15"/>
  <c r="K15"/>
  <c r="J15"/>
  <c r="I15"/>
  <c r="H15"/>
  <c r="G15"/>
  <c r="F15"/>
  <c r="E15"/>
  <c r="D15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H10"/>
  <c r="G10"/>
  <c r="F10"/>
  <c r="E10"/>
  <c r="D10"/>
  <c r="M9"/>
  <c r="M16" s="1"/>
  <c r="L9"/>
  <c r="L16" s="1"/>
  <c r="K9"/>
  <c r="K16" s="1"/>
  <c r="J9"/>
  <c r="J16" s="1"/>
  <c r="I9"/>
  <c r="I16" s="1"/>
  <c r="H9"/>
  <c r="H16" s="1"/>
  <c r="G9"/>
  <c r="G16" s="1"/>
  <c r="F9"/>
  <c r="F16" s="1"/>
  <c r="E9"/>
  <c r="E16" s="1"/>
  <c r="D9"/>
  <c r="D16" s="1"/>
</calcChain>
</file>

<file path=xl/sharedStrings.xml><?xml version="1.0" encoding="utf-8"?>
<sst xmlns="http://schemas.openxmlformats.org/spreadsheetml/2006/main" count="33" uniqueCount="31">
  <si>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</si>
  <si>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</si>
  <si>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</si>
  <si>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</si>
  <si>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</si>
  <si>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</si>
  <si>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</si>
  <si>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</si>
  <si>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</si>
  <si>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</si>
  <si>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</si>
  <si>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</si>
  <si>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</si>
  <si>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</si>
  <si>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</si>
  <si>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</si>
  <si>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</si>
  <si>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</si>
  <si>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Омлет натуральный с маслом (75/5)</t>
  </si>
  <si>
    <t>п/п</t>
  </si>
  <si>
    <t>Кукуруза консервированая</t>
  </si>
  <si>
    <t>Кофейный напиток с молоком</t>
  </si>
  <si>
    <t>Хлеб пшеничный</t>
  </si>
  <si>
    <t>Масло сливочное</t>
  </si>
  <si>
    <t xml:space="preserve">Кондитерские изделия </t>
  </si>
  <si>
    <t>Фрукты</t>
  </si>
  <si>
    <t>итого</t>
  </si>
  <si>
    <t xml:space="preserve">Норматив по САНПиН </t>
  </si>
  <si>
    <t>Неделя: вторая</t>
  </si>
  <si>
    <t>Возврастная категория: 12-17 лет</t>
  </si>
  <si>
    <t>День: 24.09.2026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</si>
</sst>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Fill="1" applyBorder="1"/>
    <xf numFmtId="0" fontId="2" fillId="3" borderId="12" xfId="0" applyFont="1" applyFill="1" applyBorder="1" applyAlignment="1">
      <alignment horizontal="center"/>
    </xf>
    <xf numFmtId="164" fontId="7" fillId="0" borderId="12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top" wrapText="1"/>
    </xf>
    <xf numFmtId="0" fontId="2" fillId="2" borderId="12" xfId="0" applyNumberFormat="1" applyFont="1" applyFill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/>
    <xf numFmtId="2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36.33203125" customWidth="1"/>
  </cols>
  <sheetData>
    <row r="1" spans="1:13" ht="17.399999999999999">
      <c r="A1" s="25" t="s">
        <v>30</v>
      </c>
    </row>
    <row r="2" spans="1:13" ht="17.399999999999999">
      <c r="A2" s="25" t="s">
        <v>28</v>
      </c>
    </row>
    <row r="3" spans="1:13" ht="17.399999999999999">
      <c r="A3" s="25" t="s">
        <v>29</v>
      </c>
    </row>
    <row r="4" spans="1:13" ht="15" thickBot="1"/>
    <row r="5" spans="1:13">
      <c r="A5" s="32" t="s">
        <v>0</v>
      </c>
      <c r="B5" s="32" t="s">
        <v>1</v>
      </c>
      <c r="C5" s="32" t="s">
        <v>2</v>
      </c>
      <c r="D5" s="26" t="s">
        <v>3</v>
      </c>
      <c r="E5" s="27"/>
      <c r="F5" s="28"/>
      <c r="G5" s="37" t="s">
        <v>4</v>
      </c>
      <c r="H5" s="26" t="s">
        <v>5</v>
      </c>
      <c r="I5" s="27"/>
      <c r="J5" s="28"/>
      <c r="K5" s="26" t="s">
        <v>6</v>
      </c>
      <c r="L5" s="27"/>
      <c r="M5" s="28"/>
    </row>
    <row r="6" spans="1:13" ht="15" thickBot="1">
      <c r="A6" s="33"/>
      <c r="B6" s="35"/>
      <c r="C6" s="35"/>
      <c r="D6" s="29" t="s">
        <v>7</v>
      </c>
      <c r="E6" s="30"/>
      <c r="F6" s="31"/>
      <c r="G6" s="38"/>
      <c r="H6" s="29"/>
      <c r="I6" s="30"/>
      <c r="J6" s="31"/>
      <c r="K6" s="29"/>
      <c r="L6" s="30"/>
      <c r="M6" s="31"/>
    </row>
    <row r="7" spans="1:13" ht="16.8" thickBot="1">
      <c r="A7" s="34"/>
      <c r="B7" s="36"/>
      <c r="C7" s="36"/>
      <c r="D7" s="1" t="s">
        <v>8</v>
      </c>
      <c r="E7" s="1" t="s">
        <v>9</v>
      </c>
      <c r="F7" s="1" t="s">
        <v>10</v>
      </c>
      <c r="G7" s="39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6.8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210</v>
      </c>
      <c r="B9" s="7" t="s">
        <v>18</v>
      </c>
      <c r="C9" s="8">
        <v>80</v>
      </c>
      <c r="D9" s="9">
        <f>92.9*C9/1000</f>
        <v>7.4320000000000004</v>
      </c>
      <c r="E9" s="9">
        <f>163.8*C9/1000</f>
        <v>13.103999999999999</v>
      </c>
      <c r="F9" s="9">
        <f>17.6*C9/1000</f>
        <v>1.4079999999999999</v>
      </c>
      <c r="G9" s="9">
        <f>1931*C9/1000</f>
        <v>154.47999999999999</v>
      </c>
      <c r="H9" s="9">
        <f>2163.8*C9/1000</f>
        <v>173.10400000000001</v>
      </c>
      <c r="I9" s="9">
        <f>0.7*C9/1000</f>
        <v>5.6000000000000001E-2</v>
      </c>
      <c r="J9" s="9">
        <f>1.7*C9/1000</f>
        <v>0.13600000000000001</v>
      </c>
      <c r="K9" s="9">
        <f>687.2*C9/1000</f>
        <v>54.975999999999999</v>
      </c>
      <c r="L9" s="9">
        <f>1505.2*C9/1000</f>
        <v>120.416</v>
      </c>
      <c r="M9" s="9">
        <f>17.6*C9/1000</f>
        <v>1.4079999999999999</v>
      </c>
    </row>
    <row r="10" spans="1:13" ht="28.2" customHeight="1">
      <c r="A10" s="10" t="s">
        <v>19</v>
      </c>
      <c r="B10" s="11" t="s">
        <v>20</v>
      </c>
      <c r="C10" s="12">
        <v>30</v>
      </c>
      <c r="D10" s="9">
        <f>92.9*C10/1000</f>
        <v>2.7869999999999999</v>
      </c>
      <c r="E10" s="9">
        <f>163.8*C10/1000</f>
        <v>4.9139999999999997</v>
      </c>
      <c r="F10" s="9">
        <f>17.6*C10/1000</f>
        <v>0.52800000000000002</v>
      </c>
      <c r="G10" s="9">
        <f>1931*C10/1000</f>
        <v>57.93</v>
      </c>
      <c r="H10" s="9">
        <f>2163.8*C10/1000</f>
        <v>64.914000000000001</v>
      </c>
      <c r="I10" s="5">
        <v>0.06</v>
      </c>
      <c r="J10" s="5">
        <v>17.5</v>
      </c>
      <c r="K10" s="5">
        <v>14</v>
      </c>
      <c r="L10" s="5">
        <v>26</v>
      </c>
      <c r="M10" s="5">
        <v>0.9</v>
      </c>
    </row>
    <row r="11" spans="1:13">
      <c r="A11" s="10">
        <v>379</v>
      </c>
      <c r="B11" s="7" t="s">
        <v>21</v>
      </c>
      <c r="C11" s="8">
        <v>200</v>
      </c>
      <c r="D11" s="9">
        <f>15.8*C11/1000</f>
        <v>3.16</v>
      </c>
      <c r="E11" s="9">
        <f>13.4*C11/1000</f>
        <v>2.68</v>
      </c>
      <c r="F11" s="9">
        <f>79.7*C11/1000</f>
        <v>15.94</v>
      </c>
      <c r="G11" s="9">
        <f>503*C11/1000</f>
        <v>100.6</v>
      </c>
      <c r="H11" s="9">
        <f>100*C11/1000</f>
        <v>20</v>
      </c>
      <c r="I11" s="9">
        <f>0.22*C11/1000</f>
        <v>4.3999999999999997E-2</v>
      </c>
      <c r="J11" s="9">
        <f>6.5*C11/1000</f>
        <v>1.3</v>
      </c>
      <c r="K11" s="9">
        <f>628.9*C11/1000</f>
        <v>125.78</v>
      </c>
      <c r="L11" s="9">
        <f>450*C11/1000</f>
        <v>90</v>
      </c>
      <c r="M11" s="9">
        <f>0.7*C11/1000</f>
        <v>0.14000000000000001</v>
      </c>
    </row>
    <row r="12" spans="1:13">
      <c r="A12" s="13" t="s">
        <v>19</v>
      </c>
      <c r="B12" s="7" t="s">
        <v>22</v>
      </c>
      <c r="C12" s="8">
        <v>40</v>
      </c>
      <c r="D12" s="14">
        <f>107*C12/1000</f>
        <v>4.28</v>
      </c>
      <c r="E12" s="14">
        <f>45*C12/1000</f>
        <v>1.8</v>
      </c>
      <c r="F12" s="14">
        <f>435*C12/1000</f>
        <v>17.399999999999999</v>
      </c>
      <c r="G12" s="14">
        <f>2740*C12/1000</f>
        <v>109.6</v>
      </c>
      <c r="H12" s="14">
        <f>0</f>
        <v>0</v>
      </c>
      <c r="I12" s="14">
        <f>4.1*C12/1000</f>
        <v>0.16400000000000001</v>
      </c>
      <c r="J12" s="14">
        <f>2*C12/1000</f>
        <v>0.08</v>
      </c>
      <c r="K12" s="14">
        <f>1250*C12/1000</f>
        <v>50</v>
      </c>
      <c r="L12" s="14">
        <f>1290*C12/1000</f>
        <v>51.6</v>
      </c>
      <c r="M12" s="14">
        <f>36*C12/1000</f>
        <v>1.44</v>
      </c>
    </row>
    <row r="13" spans="1:13">
      <c r="A13" s="6">
        <v>14</v>
      </c>
      <c r="B13" s="7" t="s">
        <v>23</v>
      </c>
      <c r="C13" s="8">
        <v>10</v>
      </c>
      <c r="D13" s="9">
        <f>8*C13/1000</f>
        <v>0.08</v>
      </c>
      <c r="E13" s="9">
        <f>725*C13/1000</f>
        <v>7.25</v>
      </c>
      <c r="F13" s="9">
        <f>13*C13/1000</f>
        <v>0.13</v>
      </c>
      <c r="G13" s="9">
        <f>6600*C13/1000</f>
        <v>66</v>
      </c>
      <c r="H13" s="9">
        <f>4000*C13/1000</f>
        <v>40</v>
      </c>
      <c r="I13" s="9">
        <f>0</f>
        <v>0</v>
      </c>
      <c r="J13" s="9">
        <f>0</f>
        <v>0</v>
      </c>
      <c r="K13" s="9">
        <f>240*C13/1000</f>
        <v>2.4</v>
      </c>
      <c r="L13" s="9">
        <f>300*C13/1000</f>
        <v>3</v>
      </c>
      <c r="M13" s="9">
        <f>2*C13/1000</f>
        <v>0.02</v>
      </c>
    </row>
    <row r="14" spans="1:13">
      <c r="A14" s="15" t="s">
        <v>19</v>
      </c>
      <c r="B14" s="16" t="s">
        <v>24</v>
      </c>
      <c r="C14" s="8">
        <v>65</v>
      </c>
      <c r="D14" s="17">
        <f>67*C14/1000</f>
        <v>4.3550000000000004</v>
      </c>
      <c r="E14" s="17">
        <f>75.5*C14/1000</f>
        <v>4.9074999999999998</v>
      </c>
      <c r="F14" s="17">
        <f>720.6*C14/1000</f>
        <v>46.838999999999999</v>
      </c>
      <c r="G14" s="17">
        <f>3830*C14/1000</f>
        <v>248.95</v>
      </c>
      <c r="H14" s="17">
        <f>400*C14/1000</f>
        <v>26</v>
      </c>
      <c r="I14" s="17">
        <f>1.6*C14/1000</f>
        <v>0.104</v>
      </c>
      <c r="J14" s="17">
        <f>0</f>
        <v>0</v>
      </c>
      <c r="K14" s="17">
        <f>197.5*C14/1000</f>
        <v>12.8375</v>
      </c>
      <c r="L14" s="17">
        <f>749.7*C14/1000</f>
        <v>48.730499999999999</v>
      </c>
      <c r="M14" s="17">
        <f>14.3*C14/1000</f>
        <v>0.92949999999999999</v>
      </c>
    </row>
    <row r="15" spans="1:13">
      <c r="A15" s="13">
        <v>338</v>
      </c>
      <c r="B15" s="7" t="s">
        <v>25</v>
      </c>
      <c r="C15" s="8">
        <v>100</v>
      </c>
      <c r="D15" s="14">
        <f>4*C15/1000</f>
        <v>0.4</v>
      </c>
      <c r="E15" s="14">
        <f>4*C15/1000</f>
        <v>0.4</v>
      </c>
      <c r="F15" s="14">
        <f>98*C15/1000</f>
        <v>9.8000000000000007</v>
      </c>
      <c r="G15" s="14">
        <f>470*C15/1000</f>
        <v>47</v>
      </c>
      <c r="H15" s="14">
        <f>0</f>
        <v>0</v>
      </c>
      <c r="I15" s="14">
        <f>0.3*C15/1000</f>
        <v>0.03</v>
      </c>
      <c r="J15" s="14">
        <f>100*C15/1000</f>
        <v>10</v>
      </c>
      <c r="K15" s="14">
        <f>160*C15/1000</f>
        <v>16</v>
      </c>
      <c r="L15" s="14">
        <f>110*C15/1000</f>
        <v>11</v>
      </c>
      <c r="M15" s="14">
        <f>22*C15/1000</f>
        <v>2.2000000000000002</v>
      </c>
    </row>
    <row r="16" spans="1:13">
      <c r="A16" s="10"/>
      <c r="B16" s="18" t="s">
        <v>26</v>
      </c>
      <c r="C16" s="19">
        <f t="shared" ref="C16:M16" si="0">SUM(C9:C15)</f>
        <v>525</v>
      </c>
      <c r="D16" s="20">
        <f t="shared" si="0"/>
        <v>22.494</v>
      </c>
      <c r="E16" s="20">
        <f t="shared" si="0"/>
        <v>35.055500000000002</v>
      </c>
      <c r="F16" s="20">
        <f t="shared" si="0"/>
        <v>92.045000000000002</v>
      </c>
      <c r="G16" s="20">
        <f t="shared" si="0"/>
        <v>784.56</v>
      </c>
      <c r="H16" s="20">
        <f t="shared" si="0"/>
        <v>324.01800000000003</v>
      </c>
      <c r="I16" s="20">
        <f t="shared" si="0"/>
        <v>0.45799999999999996</v>
      </c>
      <c r="J16" s="20">
        <f t="shared" si="0"/>
        <v>29.015999999999998</v>
      </c>
      <c r="K16" s="20">
        <f t="shared" si="0"/>
        <v>275.99349999999998</v>
      </c>
      <c r="L16" s="20">
        <f t="shared" si="0"/>
        <v>350.74650000000003</v>
      </c>
      <c r="M16" s="20">
        <f t="shared" si="0"/>
        <v>7.0375000000000005</v>
      </c>
    </row>
    <row r="17" spans="1:13" ht="28.8" customHeight="1">
      <c r="A17" s="21"/>
      <c r="B17" s="22" t="s">
        <v>27</v>
      </c>
      <c r="C17" s="23">
        <v>500</v>
      </c>
      <c r="D17" s="24">
        <v>19.3</v>
      </c>
      <c r="E17" s="24">
        <v>19.8</v>
      </c>
      <c r="F17" s="24">
        <v>83.8</v>
      </c>
      <c r="G17" s="24">
        <v>587.5</v>
      </c>
      <c r="H17" s="24">
        <v>175</v>
      </c>
      <c r="I17" s="24">
        <v>0.3</v>
      </c>
      <c r="J17" s="24">
        <v>15</v>
      </c>
      <c r="K17" s="24">
        <v>275</v>
      </c>
      <c r="L17" s="24">
        <v>275</v>
      </c>
      <c r="M17" s="24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2026-09-23T08:53:59Z</dcterms:modified>
</cp:coreProperties>
</file>