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<sst xmlns="http://schemas.openxmlformats.org/spreadsheetml/2006/main" count="32" uniqueCount="30">
  <si>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</si>
  <si>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</si>
  <si>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</si>
  <si>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</si>
  <si>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</si>
  <si>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</si>
  <si>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</si>
  <si>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</si>
  <si>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</si>
  <si>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</si>
  <si>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</si>
  <si>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</si>
  <si>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</si>
  <si>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</si>
  <si>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</si>
  <si>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</si>
  <si>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</si>
  <si>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</si>
  <si>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</si>
  <si>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п/п</t>
  </si>
  <si>
    <t xml:space="preserve">Кисель </t>
  </si>
  <si>
    <t>Хлеб пшеничный</t>
  </si>
  <si>
    <t xml:space="preserve">Кондитерские изделия </t>
  </si>
  <si>
    <t>Фрукты</t>
  </si>
  <si>
    <t>Сок</t>
  </si>
  <si>
    <t>итого</t>
  </si>
  <si>
    <t xml:space="preserve">Норматив по САНПиН </t>
  </si>
  <si>
    <t>Неделя: первая</t>
  </si>
  <si>
    <t>Возврастная категори: 12-17 лет</t>
  </si>
  <si>
    <t>День: 16.09.2026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</si>
</sst>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4.33203125" customWidth="1"/>
  </cols>
  <sheetData>
    <row r="1" spans="1:13" ht="17.399999999999999">
      <c r="A1" s="22" t="s">
        <v>29</v>
      </c>
    </row>
    <row r="2" spans="1:13" ht="17.399999999999999">
      <c r="A2" s="22" t="s">
        <v>27</v>
      </c>
    </row>
    <row r="3" spans="1:13" ht="17.399999999999999">
      <c r="A3" s="22" t="s">
        <v>28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8.600000000000001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401</v>
      </c>
      <c r="B9" s="7" t="s">
        <v>18</v>
      </c>
      <c r="C9" s="8">
        <v>100</v>
      </c>
      <c r="D9" s="9">
        <f>76.2*C9/1000</f>
        <v>7.62</v>
      </c>
      <c r="E9" s="9">
        <f>73.4*C9/1000</f>
        <v>7.3400000000000007</v>
      </c>
      <c r="F9" s="9">
        <f>426.9*C9/1000</f>
        <v>42.69</v>
      </c>
      <c r="G9" s="9">
        <f>2670.6*C9/1000</f>
        <v>267.06</v>
      </c>
      <c r="H9" s="9">
        <f>191.2*C9/1000</f>
        <v>19.12</v>
      </c>
      <c r="I9" s="9">
        <f>1.4*C9/1000</f>
        <v>0.14000000000000001</v>
      </c>
      <c r="J9" s="9">
        <f>4.4*C9/1000</f>
        <v>0.44000000000000006</v>
      </c>
      <c r="K9" s="9">
        <f>1111.6*C9/1000</f>
        <v>111.15999999999998</v>
      </c>
      <c r="L9" s="9">
        <f>1358.8*C9/1000</f>
        <v>135.88</v>
      </c>
      <c r="M9" s="9">
        <f>12.6*C9/1000</f>
        <v>1.26</v>
      </c>
    </row>
    <row r="10" spans="1:13">
      <c r="A10" s="10" t="s">
        <v>19</v>
      </c>
      <c r="B10" s="7" t="s">
        <v>20</v>
      </c>
      <c r="C10" s="8">
        <v>200</v>
      </c>
      <c r="D10" s="11">
        <f>1.6*C10/1000</f>
        <v>0.32</v>
      </c>
      <c r="E10" s="11">
        <f>0</f>
        <v>0</v>
      </c>
      <c r="F10" s="11">
        <f>197*C10/1000</f>
        <v>39.4</v>
      </c>
      <c r="G10" s="11">
        <f>800*C10/1000</f>
        <v>160</v>
      </c>
      <c r="H10" s="11">
        <f>0</f>
        <v>0</v>
      </c>
      <c r="I10" s="11">
        <f>0.1*C10/1000</f>
        <v>0.02</v>
      </c>
      <c r="J10" s="11">
        <f>12*C10/1000</f>
        <v>2.4</v>
      </c>
      <c r="K10" s="11">
        <f>112.3*C10/1000</f>
        <v>22.46</v>
      </c>
      <c r="L10" s="11">
        <f>92.5*C10/1000</f>
        <v>18.5</v>
      </c>
      <c r="M10" s="11">
        <f>0.96*C10/1000</f>
        <v>0.192</v>
      </c>
    </row>
    <row r="11" spans="1:13">
      <c r="A11" s="12" t="s">
        <v>19</v>
      </c>
      <c r="B11" s="13" t="s">
        <v>21</v>
      </c>
      <c r="C11" s="8">
        <v>40</v>
      </c>
      <c r="D11" s="14">
        <f>107*C11/1000</f>
        <v>4.28</v>
      </c>
      <c r="E11" s="14">
        <f>45*C11/1000</f>
        <v>1.8</v>
      </c>
      <c r="F11" s="14">
        <f>435*C11/1000</f>
        <v>17.399999999999999</v>
      </c>
      <c r="G11" s="14">
        <f>2740*C11/1000</f>
        <v>109.6</v>
      </c>
      <c r="H11" s="14">
        <f>0</f>
        <v>0</v>
      </c>
      <c r="I11" s="14">
        <f>4.1*C11/1000</f>
        <v>0.16400000000000001</v>
      </c>
      <c r="J11" s="14">
        <f>2*C11/1000</f>
        <v>0.08</v>
      </c>
      <c r="K11" s="14">
        <f>1250*C11/1000</f>
        <v>50</v>
      </c>
      <c r="L11" s="14">
        <f>1290*C11/1000</f>
        <v>51.6</v>
      </c>
      <c r="M11" s="14">
        <f>36*C11/1000</f>
        <v>1.44</v>
      </c>
    </row>
    <row r="12" spans="1:13">
      <c r="A12" s="12" t="s">
        <v>19</v>
      </c>
      <c r="B12" s="7" t="s">
        <v>22</v>
      </c>
      <c r="C12" s="8">
        <v>140</v>
      </c>
      <c r="D12" s="11">
        <f>67*C12/1000</f>
        <v>9.3800000000000008</v>
      </c>
      <c r="E12" s="11">
        <f>75.5*C12/1000</f>
        <v>10.57</v>
      </c>
      <c r="F12" s="11">
        <f>720.6*C12/1000</f>
        <v>100.884</v>
      </c>
      <c r="G12" s="11">
        <f>3830*C12/1000</f>
        <v>536.20000000000005</v>
      </c>
      <c r="H12" s="11">
        <f>400*C12/1000</f>
        <v>56</v>
      </c>
      <c r="I12" s="11">
        <f>1.6*C12/1000</f>
        <v>0.224</v>
      </c>
      <c r="J12" s="11">
        <f>0</f>
        <v>0</v>
      </c>
      <c r="K12" s="11">
        <f>197.5*C12/1000</f>
        <v>27.65</v>
      </c>
      <c r="L12" s="11">
        <f>749.7*C12/1000</f>
        <v>104.958</v>
      </c>
      <c r="M12" s="11">
        <f>14.3*C12/1000</f>
        <v>2.0019999999999998</v>
      </c>
    </row>
    <row r="13" spans="1:13">
      <c r="A13" s="12">
        <v>338</v>
      </c>
      <c r="B13" s="13" t="s">
        <v>23</v>
      </c>
      <c r="C13" s="8">
        <v>120</v>
      </c>
      <c r="D13" s="14">
        <f>4*C13/1000</f>
        <v>0.48</v>
      </c>
      <c r="E13" s="14">
        <f>4*C13/1000</f>
        <v>0.48</v>
      </c>
      <c r="F13" s="14">
        <f>98*C13/1000</f>
        <v>11.76</v>
      </c>
      <c r="G13" s="14">
        <f>470*C13/1000</f>
        <v>56.4</v>
      </c>
      <c r="H13" s="14">
        <f>0</f>
        <v>0</v>
      </c>
      <c r="I13" s="14">
        <f>0.3*C13/1000</f>
        <v>3.5999999999999997E-2</v>
      </c>
      <c r="J13" s="14">
        <f>100*C13/1000</f>
        <v>12</v>
      </c>
      <c r="K13" s="14">
        <f>160*C13/1000</f>
        <v>19.2</v>
      </c>
      <c r="L13" s="14">
        <f>110*C13/1000</f>
        <v>13.2</v>
      </c>
      <c r="M13" s="14">
        <f>22*C13/1000</f>
        <v>2.64</v>
      </c>
    </row>
    <row r="14" spans="1:13">
      <c r="A14" s="12">
        <v>389</v>
      </c>
      <c r="B14" s="13" t="s">
        <v>24</v>
      </c>
      <c r="C14" s="8">
        <v>200</v>
      </c>
      <c r="D14" s="14">
        <f>4*C14/1000</f>
        <v>0.8</v>
      </c>
      <c r="E14" s="14">
        <f>4*C14/1000</f>
        <v>0.8</v>
      </c>
      <c r="F14" s="14">
        <f>98*C14/1000</f>
        <v>19.600000000000001</v>
      </c>
      <c r="G14" s="14">
        <f>470*C14/1000</f>
        <v>94</v>
      </c>
      <c r="H14" s="14">
        <f>0</f>
        <v>0</v>
      </c>
      <c r="I14" s="14">
        <f>0.3*C14/1000</f>
        <v>0.06</v>
      </c>
      <c r="J14" s="14">
        <f>100*C14/1000</f>
        <v>20</v>
      </c>
      <c r="K14" s="14">
        <f>160*C14/1000</f>
        <v>32</v>
      </c>
      <c r="L14" s="14">
        <f>110*C14/1000</f>
        <v>22</v>
      </c>
      <c r="M14" s="14">
        <f>22*C14/1000</f>
        <v>4.4000000000000004</v>
      </c>
    </row>
    <row r="15" spans="1:13">
      <c r="A15" s="10"/>
      <c r="B15" s="13"/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>
      <c r="A16" s="10"/>
      <c r="B16" s="15" t="s">
        <v>25</v>
      </c>
      <c r="C16" s="16">
        <f t="shared" ref="C16:M16" si="0">SUM(C9:C15)</f>
        <v>800</v>
      </c>
      <c r="D16" s="17">
        <f t="shared" si="0"/>
        <v>22.880000000000003</v>
      </c>
      <c r="E16" s="17">
        <f t="shared" si="0"/>
        <v>20.990000000000002</v>
      </c>
      <c r="F16" s="17">
        <f t="shared" si="0"/>
        <v>231.73400000000001</v>
      </c>
      <c r="G16" s="17">
        <f t="shared" si="0"/>
        <v>1223.2600000000002</v>
      </c>
      <c r="H16" s="17">
        <f t="shared" si="0"/>
        <v>75.12</v>
      </c>
      <c r="I16" s="17">
        <f t="shared" si="0"/>
        <v>0.64400000000000013</v>
      </c>
      <c r="J16" s="17">
        <f t="shared" si="0"/>
        <v>34.92</v>
      </c>
      <c r="K16" s="17">
        <f t="shared" si="0"/>
        <v>262.46999999999997</v>
      </c>
      <c r="L16" s="17">
        <f t="shared" si="0"/>
        <v>346.13799999999998</v>
      </c>
      <c r="M16" s="17">
        <f t="shared" si="0"/>
        <v>11.934000000000001</v>
      </c>
    </row>
    <row r="17" spans="1:13" ht="27" customHeight="1">
      <c r="A17" s="18"/>
      <c r="B17" s="19" t="s">
        <v>26</v>
      </c>
      <c r="C17" s="20">
        <v>500</v>
      </c>
      <c r="D17" s="21">
        <v>19.3</v>
      </c>
      <c r="E17" s="21">
        <v>19.8</v>
      </c>
      <c r="F17" s="21">
        <v>83.8</v>
      </c>
      <c r="G17" s="21">
        <v>587.5</v>
      </c>
      <c r="H17" s="21">
        <v>175</v>
      </c>
      <c r="I17" s="21">
        <v>0.3</v>
      </c>
      <c r="J17" s="21">
        <v>15</v>
      </c>
      <c r="K17" s="21">
        <v>275</v>
      </c>
      <c r="L17" s="21">
        <v>275</v>
      </c>
      <c r="M17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2026-09-23T08:51:37Z</dcterms:modified>
</cp:coreProperties>
</file>