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<sst xmlns="http://schemas.openxmlformats.org/spreadsheetml/2006/main" count="31" uniqueCount="30">
  <si>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</si>
  <si>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</si>
  <si>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</si>
  <si>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</si>
  <si>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</si>
  <si>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</si>
  <si>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</si>
  <si>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</si>
  <si>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</si>
  <si>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</si>
  <si>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</si>
  <si>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</si>
  <si>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</si>
  <si>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</si>
  <si>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</si>
  <si>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</si>
  <si>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</si>
  <si>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</si>
  <si>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</si>
  <si>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Яйцо вареное</t>
  </si>
  <si>
    <t xml:space="preserve">Сок </t>
  </si>
  <si>
    <t>п/п</t>
  </si>
  <si>
    <t>Хлеб пшеничный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</si>
  <si>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</si>
  <si>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</si>
  <si>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</si>
  <si>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</si>
  <si>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вторая</t>
  </si>
  <si>
    <t>Возврастная категория: 7-11 лет</t>
  </si>
  <si>
    <t>День: 25.09.2026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</si>
</sst>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3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4.4"/>
  <cols>
    <col min="2" max="2" width="27.109375" customWidth="1"/>
  </cols>
  <sheetData>
    <row r="1" spans="1:13" ht="17.399999999999999">
      <c r="A1" s="25" t="s">
        <v>29</v>
      </c>
    </row>
    <row r="2" spans="1:13" ht="17.399999999999999">
      <c r="A2" s="25" t="s">
        <v>27</v>
      </c>
    </row>
    <row r="3" spans="1:13" ht="17.399999999999999">
      <c r="A3" s="25" t="s">
        <v>28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>
        <v>209</v>
      </c>
      <c r="B10" s="11" t="s">
        <v>19</v>
      </c>
      <c r="C10" s="8">
        <v>40</v>
      </c>
      <c r="D10" s="12">
        <f>5.1</f>
        <v>5.0999999999999996</v>
      </c>
      <c r="E10" s="12">
        <f>4.6</f>
        <v>4.5999999999999996</v>
      </c>
      <c r="F10" s="12">
        <f>0.3</f>
        <v>0.3</v>
      </c>
      <c r="G10" s="12">
        <f>63</f>
        <v>63</v>
      </c>
      <c r="H10" s="12">
        <f>100</f>
        <v>100</v>
      </c>
      <c r="I10" s="12">
        <f>0.03</f>
        <v>0.03</v>
      </c>
      <c r="J10" s="12">
        <f>0</f>
        <v>0</v>
      </c>
      <c r="K10" s="12">
        <f>22</f>
        <v>22</v>
      </c>
      <c r="L10" s="12">
        <f>76.8</f>
        <v>76.8</v>
      </c>
      <c r="M10" s="12">
        <f>1</f>
        <v>1</v>
      </c>
    </row>
    <row r="11" spans="1:13">
      <c r="A11" s="10">
        <v>389</v>
      </c>
      <c r="B11" s="11" t="s">
        <v>20</v>
      </c>
      <c r="C11" s="8">
        <v>200</v>
      </c>
      <c r="D11" s="12">
        <f>5*C11/1000</f>
        <v>1</v>
      </c>
      <c r="E11" s="12">
        <f>0</f>
        <v>0</v>
      </c>
      <c r="F11" s="12">
        <f>101*C11/1000</f>
        <v>20.2</v>
      </c>
      <c r="G11" s="12">
        <f>424*C11/1000</f>
        <v>84.8</v>
      </c>
      <c r="H11" s="12">
        <f>0</f>
        <v>0</v>
      </c>
      <c r="I11" s="12">
        <f>0.1*C11/1000</f>
        <v>0.02</v>
      </c>
      <c r="J11" s="12">
        <f>20*C11/1000</f>
        <v>4</v>
      </c>
      <c r="K11" s="12">
        <f>70*C11/1000</f>
        <v>14</v>
      </c>
      <c r="L11" s="12">
        <f>70*C11/1000</f>
        <v>14</v>
      </c>
      <c r="M11" s="12">
        <f>14*C11/1000</f>
        <v>2.8</v>
      </c>
    </row>
    <row r="12" spans="1:13">
      <c r="A12" s="13" t="s">
        <v>21</v>
      </c>
      <c r="B12" s="11" t="s">
        <v>22</v>
      </c>
      <c r="C12" s="8">
        <v>30</v>
      </c>
      <c r="D12" s="12">
        <f>107*C12/1000</f>
        <v>3.21</v>
      </c>
      <c r="E12" s="12">
        <f>45*C12/1000</f>
        <v>1.35</v>
      </c>
      <c r="F12" s="12">
        <f>435*C12/1000</f>
        <v>13.05</v>
      </c>
      <c r="G12" s="12">
        <f>2740*C12/1000</f>
        <v>82.2</v>
      </c>
      <c r="H12" s="12">
        <f>0</f>
        <v>0</v>
      </c>
      <c r="I12" s="12">
        <f>4.1*C12/1000</f>
        <v>0.12299999999999998</v>
      </c>
      <c r="J12" s="12">
        <f>2*C12/1000</f>
        <v>0.06</v>
      </c>
      <c r="K12" s="12">
        <f>1250*C12/1000</f>
        <v>37.5</v>
      </c>
      <c r="L12" s="12">
        <f>1290*C12/1000</f>
        <v>38.700000000000003</v>
      </c>
      <c r="M12" s="12">
        <f>36*C12/1000</f>
        <v>1.08</v>
      </c>
    </row>
    <row r="13" spans="1:13">
      <c r="A13" s="13">
        <v>338</v>
      </c>
      <c r="B13" s="11" t="s">
        <v>23</v>
      </c>
      <c r="C13" s="8">
        <v>100</v>
      </c>
      <c r="D13" s="12">
        <f>4*C13/1000</f>
        <v>0.4</v>
      </c>
      <c r="E13" s="12">
        <f>4*C13/1000</f>
        <v>0.4</v>
      </c>
      <c r="F13" s="12">
        <f>98*C13/1000</f>
        <v>9.8000000000000007</v>
      </c>
      <c r="G13" s="12">
        <f>470*C13/1000</f>
        <v>47</v>
      </c>
      <c r="H13" s="12">
        <f>0</f>
        <v>0</v>
      </c>
      <c r="I13" s="12">
        <f>0.3*C13/1000</f>
        <v>0.03</v>
      </c>
      <c r="J13" s="12">
        <f>100*C13/1000</f>
        <v>10</v>
      </c>
      <c r="K13" s="12">
        <f>160*C13/1000</f>
        <v>16</v>
      </c>
      <c r="L13" s="12">
        <f>110*C13/1000</f>
        <v>11</v>
      </c>
      <c r="M13" s="12">
        <f>22*C13/1000</f>
        <v>2.2000000000000002</v>
      </c>
    </row>
    <row r="14" spans="1:13">
      <c r="A14" s="13" t="s">
        <v>21</v>
      </c>
      <c r="B14" s="7" t="s">
        <v>24</v>
      </c>
      <c r="C14" s="8">
        <v>50</v>
      </c>
      <c r="D14" s="14">
        <f>67*C14/1000</f>
        <v>3.35</v>
      </c>
      <c r="E14" s="14">
        <f>75.5*C14/1000</f>
        <v>3.7749999999999999</v>
      </c>
      <c r="F14" s="14">
        <f>720.6*C14/1000</f>
        <v>36.03</v>
      </c>
      <c r="G14" s="14">
        <f>3830*C14/1000</f>
        <v>191.5</v>
      </c>
      <c r="H14" s="14">
        <f>400*C14/1000</f>
        <v>20</v>
      </c>
      <c r="I14" s="14">
        <f>1.6*C14/1000</f>
        <v>0.08</v>
      </c>
      <c r="J14" s="14">
        <f>0</f>
        <v>0</v>
      </c>
      <c r="K14" s="14">
        <f>197.5*C14/1000</f>
        <v>9.875</v>
      </c>
      <c r="L14" s="14">
        <f>749.7*C14/1000</f>
        <v>37.484999999999999</v>
      </c>
      <c r="M14" s="14">
        <f>14.3*C14/1000</f>
        <v>0.71499999999999997</v>
      </c>
    </row>
    <row r="15" spans="1:13">
      <c r="A15" s="15"/>
      <c r="B15" s="11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0"/>
      <c r="B16" s="18" t="s">
        <v>25</v>
      </c>
      <c r="C16" s="19">
        <f t="shared" ref="C16:M16" si="0">SUM(C9:C15)</f>
        <v>520</v>
      </c>
      <c r="D16" s="20">
        <f t="shared" si="0"/>
        <v>20.68</v>
      </c>
      <c r="E16" s="20">
        <f t="shared" si="0"/>
        <v>17.465</v>
      </c>
      <c r="F16" s="20">
        <f t="shared" si="0"/>
        <v>122.07</v>
      </c>
      <c r="G16" s="20">
        <f t="shared" si="0"/>
        <v>735.56</v>
      </c>
      <c r="H16" s="20">
        <f t="shared" si="0"/>
        <v>139.12</v>
      </c>
      <c r="I16" s="20">
        <f t="shared" si="0"/>
        <v>0.42299999999999999</v>
      </c>
      <c r="J16" s="20">
        <f t="shared" si="0"/>
        <v>14.5</v>
      </c>
      <c r="K16" s="20">
        <f t="shared" si="0"/>
        <v>210.53499999999997</v>
      </c>
      <c r="L16" s="20">
        <f t="shared" si="0"/>
        <v>313.86500000000001</v>
      </c>
      <c r="M16" s="20">
        <f t="shared" si="0"/>
        <v>9.0549999999999997</v>
      </c>
    </row>
    <row r="17" spans="1:13" ht="23.4" customHeight="1">
      <c r="A17" s="21"/>
      <c r="B17" s="22" t="s">
        <v>26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2026-09-23T08:48:54Z</dcterms:modified>
</cp:coreProperties>
</file>