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5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H10"/>
  <c r="G10"/>
  <c r="F10"/>
  <c r="E10"/>
  <c r="D10"/>
  <c r="M9"/>
  <c r="M15" s="1"/>
  <c r="L9"/>
  <c r="L15" s="1"/>
  <c r="K9"/>
  <c r="K15" s="1"/>
  <c r="J9"/>
  <c r="J15" s="1"/>
  <c r="I9"/>
  <c r="I15" s="1"/>
  <c r="H9"/>
  <c r="H15" s="1"/>
  <c r="G9"/>
  <c r="G15" s="1"/>
  <c r="F9"/>
  <c r="F15" s="1"/>
  <c r="E9"/>
  <c r="E15" s="1"/>
  <c r="D9"/>
  <c r="D15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<sst xmlns="http://schemas.openxmlformats.org/spreadsheetml/2006/main" count="31" uniqueCount="30">
  <si>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</si>
  <si>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</si>
  <si>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</si>
  <si>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</si>
  <si>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</si>
  <si>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</si>
  <si>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</si>
  <si>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</si>
  <si>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</si>
  <si>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</si>
  <si>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</si>
  <si>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</si>
  <si>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</si>
  <si>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</si>
  <si>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</si>
  <si>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</si>
  <si>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</si>
  <si>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</si>
  <si>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Омлет натуральный с маслом (75/5)</t>
  </si>
  <si>
    <t>п/п</t>
  </si>
  <si>
    <t>Кукуруза консервированая</t>
  </si>
  <si>
    <t>Кофейный напиток с молоком</t>
  </si>
  <si>
    <t>Хлеб пшеничный</t>
  </si>
  <si>
    <t>Масло сливочное</t>
  </si>
  <si>
    <t>Фрукты</t>
  </si>
  <si>
    <t>итого</t>
  </si>
  <si>
    <t xml:space="preserve">Норматив по САНПиН </t>
  </si>
  <si>
    <t>День: 10.09.2026</t>
  </si>
  <si>
    <t>Неделя: вторая</t>
  </si>
  <si>
    <t>Возврастная категория: 7-11 лет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</si>
</sst>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16" sqref="A16:XFD16"/>
    </sheetView>
  </sheetViews>
  <sheetFormatPr defaultRowHeight="14.4"/>
  <cols>
    <col min="2" max="2" width="36.33203125" customWidth="1"/>
  </cols>
  <sheetData>
    <row r="1" spans="1:13" ht="17.399999999999999">
      <c r="A1" s="36" t="s">
        <v>27</v>
      </c>
    </row>
    <row r="2" spans="1:13" ht="17.399999999999999">
      <c r="A2" s="36" t="s">
        <v>28</v>
      </c>
    </row>
    <row r="3" spans="1:13" ht="17.399999999999999">
      <c r="A3" s="36" t="s">
        <v>29</v>
      </c>
    </row>
    <row r="4" spans="1:13" ht="15" thickBot="1"/>
    <row r="5" spans="1:13">
      <c r="A5" s="1" t="s">
        <v>0</v>
      </c>
      <c r="B5" s="1" t="s">
        <v>1</v>
      </c>
      <c r="C5" s="1" t="s">
        <v>2</v>
      </c>
      <c r="D5" s="2" t="s">
        <v>3</v>
      </c>
      <c r="E5" s="3"/>
      <c r="F5" s="4"/>
      <c r="G5" s="5" t="s">
        <v>4</v>
      </c>
      <c r="H5" s="2" t="s">
        <v>5</v>
      </c>
      <c r="I5" s="3"/>
      <c r="J5" s="4"/>
      <c r="K5" s="2" t="s">
        <v>6</v>
      </c>
      <c r="L5" s="3"/>
      <c r="M5" s="4"/>
    </row>
    <row r="6" spans="1:13" ht="15" thickBot="1">
      <c r="A6" s="6"/>
      <c r="B6" s="7"/>
      <c r="C6" s="7"/>
      <c r="D6" s="8" t="s">
        <v>7</v>
      </c>
      <c r="E6" s="9"/>
      <c r="F6" s="10"/>
      <c r="G6" s="11"/>
      <c r="H6" s="8"/>
      <c r="I6" s="9"/>
      <c r="J6" s="10"/>
      <c r="K6" s="8"/>
      <c r="L6" s="9"/>
      <c r="M6" s="10"/>
    </row>
    <row r="7" spans="1:13" ht="16.8" thickBot="1">
      <c r="A7" s="12"/>
      <c r="B7" s="13"/>
      <c r="C7" s="13"/>
      <c r="D7" s="14" t="s">
        <v>8</v>
      </c>
      <c r="E7" s="14" t="s">
        <v>9</v>
      </c>
      <c r="F7" s="14" t="s">
        <v>10</v>
      </c>
      <c r="G7" s="15"/>
      <c r="H7" s="14" t="s">
        <v>11</v>
      </c>
      <c r="I7" s="14" t="s">
        <v>12</v>
      </c>
      <c r="J7" s="14" t="s">
        <v>13</v>
      </c>
      <c r="K7" s="14" t="s">
        <v>14</v>
      </c>
      <c r="L7" s="14" t="s">
        <v>15</v>
      </c>
      <c r="M7" s="14" t="s">
        <v>16</v>
      </c>
    </row>
    <row r="8" spans="1:13" ht="19.2" customHeight="1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20">
        <v>210</v>
      </c>
      <c r="B9" s="21" t="s">
        <v>18</v>
      </c>
      <c r="C9" s="22">
        <v>80</v>
      </c>
      <c r="D9" s="23">
        <f>92.9*C9/1000</f>
        <v>7.4320000000000004</v>
      </c>
      <c r="E9" s="23">
        <f>163.8*C9/1000</f>
        <v>13.103999999999999</v>
      </c>
      <c r="F9" s="23">
        <f>17.6*C9/1000</f>
        <v>1.4079999999999999</v>
      </c>
      <c r="G9" s="23">
        <f>1931*C9/1000</f>
        <v>154.47999999999999</v>
      </c>
      <c r="H9" s="23">
        <f>2163.8*C9/1000</f>
        <v>173.10400000000001</v>
      </c>
      <c r="I9" s="23">
        <f>0.7*C9/1000</f>
        <v>5.6000000000000001E-2</v>
      </c>
      <c r="J9" s="23">
        <f>1.7*C9/1000</f>
        <v>0.13600000000000001</v>
      </c>
      <c r="K9" s="23">
        <f>687.2*C9/1000</f>
        <v>54.975999999999999</v>
      </c>
      <c r="L9" s="23">
        <f>1505.2*C9/1000</f>
        <v>120.416</v>
      </c>
      <c r="M9" s="23">
        <f>17.6*C9/1000</f>
        <v>1.4079999999999999</v>
      </c>
    </row>
    <row r="10" spans="1:13" ht="55.2">
      <c r="A10" s="24" t="s">
        <v>19</v>
      </c>
      <c r="B10" s="25" t="s">
        <v>20</v>
      </c>
      <c r="C10" s="26">
        <v>30</v>
      </c>
      <c r="D10" s="23">
        <f>92.9*C10/1000</f>
        <v>2.7869999999999999</v>
      </c>
      <c r="E10" s="23">
        <f>163.8*C10/1000</f>
        <v>4.9139999999999997</v>
      </c>
      <c r="F10" s="23">
        <f>17.6*C10/1000</f>
        <v>0.52800000000000002</v>
      </c>
      <c r="G10" s="23">
        <f>1931*C10/1000</f>
        <v>57.93</v>
      </c>
      <c r="H10" s="23">
        <f>2163.8*C10/1000</f>
        <v>64.914000000000001</v>
      </c>
      <c r="I10" s="19">
        <v>0.06</v>
      </c>
      <c r="J10" s="19">
        <v>17.5</v>
      </c>
      <c r="K10" s="19">
        <v>14</v>
      </c>
      <c r="L10" s="19">
        <v>26</v>
      </c>
      <c r="M10" s="19">
        <v>0.9</v>
      </c>
    </row>
    <row r="11" spans="1:13">
      <c r="A11" s="24">
        <v>379</v>
      </c>
      <c r="B11" s="21" t="s">
        <v>21</v>
      </c>
      <c r="C11" s="22">
        <v>200</v>
      </c>
      <c r="D11" s="23">
        <f>15.8*C11/1000</f>
        <v>3.16</v>
      </c>
      <c r="E11" s="23">
        <f>13.4*C11/1000</f>
        <v>2.68</v>
      </c>
      <c r="F11" s="23">
        <f>79.7*C11/1000</f>
        <v>15.94</v>
      </c>
      <c r="G11" s="23">
        <f>503*C11/1000</f>
        <v>100.6</v>
      </c>
      <c r="H11" s="23">
        <f>100*C11/1000</f>
        <v>20</v>
      </c>
      <c r="I11" s="23">
        <f>0.22*C11/1000</f>
        <v>4.3999999999999997E-2</v>
      </c>
      <c r="J11" s="23">
        <f>6.5*C11/1000</f>
        <v>1.3</v>
      </c>
      <c r="K11" s="23">
        <f>628.9*C11/1000</f>
        <v>125.78</v>
      </c>
      <c r="L11" s="23">
        <f>450*C11/1000</f>
        <v>90</v>
      </c>
      <c r="M11" s="23">
        <f>0.7*C11/1000</f>
        <v>0.14000000000000001</v>
      </c>
    </row>
    <row r="12" spans="1:13">
      <c r="A12" s="27" t="s">
        <v>19</v>
      </c>
      <c r="B12" s="21" t="s">
        <v>22</v>
      </c>
      <c r="C12" s="22">
        <v>40</v>
      </c>
      <c r="D12" s="28">
        <f>107*C12/1000</f>
        <v>4.28</v>
      </c>
      <c r="E12" s="28">
        <f>45*C12/1000</f>
        <v>1.8</v>
      </c>
      <c r="F12" s="28">
        <f>435*C12/1000</f>
        <v>17.399999999999999</v>
      </c>
      <c r="G12" s="28">
        <f>2740*C12/1000</f>
        <v>109.6</v>
      </c>
      <c r="H12" s="28">
        <f>0</f>
        <v>0</v>
      </c>
      <c r="I12" s="28">
        <f>4.1*C12/1000</f>
        <v>0.16400000000000001</v>
      </c>
      <c r="J12" s="28">
        <f>2*C12/1000</f>
        <v>0.08</v>
      </c>
      <c r="K12" s="28">
        <f>1250*C12/1000</f>
        <v>50</v>
      </c>
      <c r="L12" s="28">
        <f>1290*C12/1000</f>
        <v>51.6</v>
      </c>
      <c r="M12" s="28">
        <f>36*C12/1000</f>
        <v>1.44</v>
      </c>
    </row>
    <row r="13" spans="1:13">
      <c r="A13" s="20">
        <v>14</v>
      </c>
      <c r="B13" s="21" t="s">
        <v>23</v>
      </c>
      <c r="C13" s="22">
        <v>10</v>
      </c>
      <c r="D13" s="23">
        <f>8*C13/1000</f>
        <v>0.08</v>
      </c>
      <c r="E13" s="23">
        <f>725*C13/1000</f>
        <v>7.25</v>
      </c>
      <c r="F13" s="23">
        <f>13*C13/1000</f>
        <v>0.13</v>
      </c>
      <c r="G13" s="23">
        <f>6600*C13/1000</f>
        <v>66</v>
      </c>
      <c r="H13" s="23">
        <f>4000*C13/1000</f>
        <v>40</v>
      </c>
      <c r="I13" s="23">
        <f>0</f>
        <v>0</v>
      </c>
      <c r="J13" s="23">
        <f>0</f>
        <v>0</v>
      </c>
      <c r="K13" s="23">
        <f>240*C13/1000</f>
        <v>2.4</v>
      </c>
      <c r="L13" s="23">
        <f>300*C13/1000</f>
        <v>3</v>
      </c>
      <c r="M13" s="23">
        <f>2*C13/1000</f>
        <v>0.02</v>
      </c>
    </row>
    <row r="14" spans="1:13">
      <c r="A14" s="27">
        <v>338</v>
      </c>
      <c r="B14" s="21" t="s">
        <v>24</v>
      </c>
      <c r="C14" s="22">
        <v>140</v>
      </c>
      <c r="D14" s="28">
        <f>4*C14/1000</f>
        <v>0.56000000000000005</v>
      </c>
      <c r="E14" s="28">
        <f>4*C14/1000</f>
        <v>0.56000000000000005</v>
      </c>
      <c r="F14" s="28">
        <f>98*C14/1000</f>
        <v>13.72</v>
      </c>
      <c r="G14" s="28">
        <f>470*C14/1000</f>
        <v>65.8</v>
      </c>
      <c r="H14" s="28">
        <f>0</f>
        <v>0</v>
      </c>
      <c r="I14" s="28">
        <f>0.3*C14/1000</f>
        <v>4.2000000000000003E-2</v>
      </c>
      <c r="J14" s="28">
        <f>100*C14/1000</f>
        <v>14</v>
      </c>
      <c r="K14" s="28">
        <f>160*C14/1000</f>
        <v>22.4</v>
      </c>
      <c r="L14" s="28">
        <f>110*C14/1000</f>
        <v>15.4</v>
      </c>
      <c r="M14" s="28">
        <f>22*C14/1000</f>
        <v>3.08</v>
      </c>
    </row>
    <row r="15" spans="1:13">
      <c r="A15" s="24"/>
      <c r="B15" s="29" t="s">
        <v>25</v>
      </c>
      <c r="C15" s="30">
        <f t="shared" ref="C15:M15" si="0">SUM(C9:C14)</f>
        <v>500</v>
      </c>
      <c r="D15" s="31">
        <f t="shared" si="0"/>
        <v>18.298999999999999</v>
      </c>
      <c r="E15" s="31">
        <f t="shared" si="0"/>
        <v>30.308</v>
      </c>
      <c r="F15" s="31">
        <f t="shared" si="0"/>
        <v>49.125999999999998</v>
      </c>
      <c r="G15" s="31">
        <f t="shared" si="0"/>
        <v>554.41</v>
      </c>
      <c r="H15" s="31">
        <f t="shared" si="0"/>
        <v>298.01800000000003</v>
      </c>
      <c r="I15" s="31">
        <f t="shared" si="0"/>
        <v>0.36599999999999994</v>
      </c>
      <c r="J15" s="31">
        <f t="shared" si="0"/>
        <v>33.015999999999998</v>
      </c>
      <c r="K15" s="31">
        <f t="shared" si="0"/>
        <v>269.55599999999998</v>
      </c>
      <c r="L15" s="31">
        <f t="shared" si="0"/>
        <v>306.416</v>
      </c>
      <c r="M15" s="31">
        <f t="shared" si="0"/>
        <v>6.9879999999999995</v>
      </c>
    </row>
    <row r="16" spans="1:13" ht="32.4" customHeight="1">
      <c r="A16" s="32"/>
      <c r="B16" s="33" t="s">
        <v>26</v>
      </c>
      <c r="C16" s="34">
        <v>500</v>
      </c>
      <c r="D16" s="35">
        <v>19.3</v>
      </c>
      <c r="E16" s="35">
        <v>19.8</v>
      </c>
      <c r="F16" s="35">
        <v>83.8</v>
      </c>
      <c r="G16" s="35">
        <v>587.5</v>
      </c>
      <c r="H16" s="35">
        <v>175</v>
      </c>
      <c r="I16" s="35">
        <v>0.3</v>
      </c>
      <c r="J16" s="35">
        <v>15</v>
      </c>
      <c r="K16" s="35">
        <v>275</v>
      </c>
      <c r="L16" s="35">
        <v>275</v>
      </c>
      <c r="M16" s="35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2026-09-22T10:48:16Z</dcterms:modified>
</cp:coreProperties>
</file>