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4120" windowHeight="13620" activeTab="1"/>
  </bookViews>
  <sheets>
    <sheet name="расчет максимального размера" sheetId="1" r:id="rId1"/>
    <sheet name="расчет по нормам" sheetId="2" r:id="rId2"/>
  </sheets>
  <calcPr calcId="124519"/>
</workbook>
</file>

<file path=xl/calcChain.xml><?xml version="1.0" encoding="utf-8"?>
<calcChain xmlns="http://schemas.openxmlformats.org/spreadsheetml/2006/main">
  <c r="E38" i="2"/>
  <c r="E35"/>
  <c r="G35"/>
  <c r="H35"/>
  <c r="H6" i="1"/>
  <c r="H7"/>
  <c r="J7" s="1"/>
  <c r="H9"/>
  <c r="J9" s="1"/>
  <c r="H10"/>
  <c r="J10" s="1"/>
  <c r="H11"/>
  <c r="J11" s="1"/>
  <c r="H12"/>
  <c r="J12" s="1"/>
  <c r="H13"/>
  <c r="J13" s="1"/>
  <c r="H14"/>
  <c r="J14" s="1"/>
  <c r="H15"/>
  <c r="J15" s="1"/>
  <c r="H16"/>
  <c r="J16" s="1"/>
  <c r="H17"/>
  <c r="J17" s="1"/>
  <c r="H18"/>
  <c r="J18" s="1"/>
  <c r="H19"/>
  <c r="J19" s="1"/>
  <c r="H20"/>
  <c r="J20" s="1"/>
  <c r="H21"/>
  <c r="J21" s="1"/>
  <c r="H22"/>
  <c r="J22" s="1"/>
  <c r="H23"/>
  <c r="J23" s="1"/>
  <c r="H8"/>
  <c r="J8" s="1"/>
  <c r="I16" l="1"/>
  <c r="L16" s="1"/>
  <c r="G39" i="2"/>
  <c r="H39" s="1"/>
  <c r="E39"/>
  <c r="H37"/>
  <c r="E37"/>
  <c r="G36"/>
  <c r="H36" s="1"/>
  <c r="E36"/>
  <c r="G34"/>
  <c r="H34" s="1"/>
  <c r="E34"/>
  <c r="G33"/>
  <c r="H33" s="1"/>
  <c r="E33"/>
  <c r="G32"/>
  <c r="H32" s="1"/>
  <c r="E32"/>
  <c r="G31"/>
  <c r="H31" s="1"/>
  <c r="E31"/>
  <c r="G30"/>
  <c r="H30" s="1"/>
  <c r="E30"/>
  <c r="G29"/>
  <c r="H29" s="1"/>
  <c r="E29"/>
  <c r="G28"/>
  <c r="E28"/>
  <c r="G27"/>
  <c r="H27" s="1"/>
  <c r="E27"/>
  <c r="G26"/>
  <c r="H26" s="1"/>
  <c r="E26"/>
  <c r="G25"/>
  <c r="H25" s="1"/>
  <c r="E25"/>
  <c r="G24"/>
  <c r="H24" s="1"/>
  <c r="E24"/>
  <c r="G23"/>
  <c r="H23" s="1"/>
  <c r="E23"/>
  <c r="G22"/>
  <c r="H22" s="1"/>
  <c r="E22"/>
  <c r="G21"/>
  <c r="H21" s="1"/>
  <c r="E21"/>
  <c r="G20"/>
  <c r="H20" s="1"/>
  <c r="E20"/>
  <c r="G19"/>
  <c r="H19" s="1"/>
  <c r="E19"/>
  <c r="G18"/>
  <c r="E18"/>
  <c r="G17"/>
  <c r="H17" s="1"/>
  <c r="E17"/>
  <c r="G16"/>
  <c r="H16" s="1"/>
  <c r="E16"/>
  <c r="G15"/>
  <c r="H15" s="1"/>
  <c r="E15"/>
  <c r="G14"/>
  <c r="H14" s="1"/>
  <c r="E14"/>
  <c r="G13"/>
  <c r="H13" s="1"/>
  <c r="E13"/>
  <c r="G12"/>
  <c r="H12" s="1"/>
  <c r="E12"/>
  <c r="H11"/>
  <c r="E11"/>
  <c r="G10"/>
  <c r="H10" s="1"/>
  <c r="E10"/>
  <c r="G9"/>
  <c r="H9" s="1"/>
  <c r="E9"/>
  <c r="G8"/>
  <c r="E8"/>
  <c r="M23" i="1"/>
  <c r="I23"/>
  <c r="L23" s="1"/>
  <c r="M22"/>
  <c r="I22"/>
  <c r="L22" s="1"/>
  <c r="M21"/>
  <c r="I21"/>
  <c r="L21" s="1"/>
  <c r="M20"/>
  <c r="I20"/>
  <c r="L20" s="1"/>
  <c r="M19"/>
  <c r="I19"/>
  <c r="L19" s="1"/>
  <c r="M18"/>
  <c r="I18"/>
  <c r="L18" s="1"/>
  <c r="M17"/>
  <c r="M16"/>
  <c r="I15"/>
  <c r="L15" s="1"/>
  <c r="M14"/>
  <c r="M13"/>
  <c r="I13"/>
  <c r="L13" s="1"/>
  <c r="I12"/>
  <c r="L12" s="1"/>
  <c r="M11"/>
  <c r="I11"/>
  <c r="L11" s="1"/>
  <c r="M10"/>
  <c r="I10"/>
  <c r="L10" s="1"/>
  <c r="M9"/>
  <c r="M8"/>
  <c r="I8"/>
  <c r="L8" s="1"/>
  <c r="I7"/>
  <c r="L7" s="1"/>
  <c r="J6" l="1"/>
  <c r="M6" s="1"/>
  <c r="I6"/>
  <c r="L6" s="1"/>
  <c r="H40" i="2"/>
  <c r="F42" s="1"/>
  <c r="I9" i="1"/>
  <c r="L9" s="1"/>
  <c r="M7"/>
  <c r="I14"/>
  <c r="L14" s="1"/>
  <c r="M12"/>
  <c r="I17"/>
  <c r="L17" s="1"/>
  <c r="M15"/>
  <c r="E40" i="2"/>
  <c r="C42" s="1"/>
</calcChain>
</file>

<file path=xl/sharedStrings.xml><?xml version="1.0" encoding="utf-8"?>
<sst xmlns="http://schemas.openxmlformats.org/spreadsheetml/2006/main" count="90" uniqueCount="80">
  <si>
    <t>наименование образовательного учреждения</t>
  </si>
  <si>
    <t>режим работы</t>
  </si>
  <si>
    <t>кол-во раз питания</t>
  </si>
  <si>
    <t>распределение калорийности между приемами пищи</t>
  </si>
  <si>
    <t xml:space="preserve">стоимость питания </t>
  </si>
  <si>
    <t>соблюдение санитарно-гигиенического режима и хозяйственно-бытовые нужды</t>
  </si>
  <si>
    <t>максимальный размер родплаты</t>
  </si>
  <si>
    <t xml:space="preserve">завтрак </t>
  </si>
  <si>
    <t>второй завтрак</t>
  </si>
  <si>
    <t>обед</t>
  </si>
  <si>
    <t>полдник</t>
  </si>
  <si>
    <t>Итого:</t>
  </si>
  <si>
    <t>1-3 года</t>
  </si>
  <si>
    <t>3-7 лет</t>
  </si>
  <si>
    <t>МБОУ "Нивовская школа"</t>
  </si>
  <si>
    <t>МБОУ "Ковыльненская школа им.А.Смолко"</t>
  </si>
  <si>
    <t>МБОУ "Кукушкинская школа-детский сад"</t>
  </si>
  <si>
    <t>МБОУ "Славянская школа-детский сад"</t>
  </si>
  <si>
    <t>МБОУ "Кумовская школа"</t>
  </si>
  <si>
    <t>МБОУ "Сенокосненская школа-детский сад"</t>
  </si>
  <si>
    <t>МБОУ "Котовская школа-детский сад"</t>
  </si>
  <si>
    <t>МБОУ "Березовская школа"</t>
  </si>
  <si>
    <t>МБОУ "Орловская школа-детский сад"</t>
  </si>
  <si>
    <t>МБОУ "Серебрянская школа-детский сад"</t>
  </si>
  <si>
    <t>МБОУ "Зиминская школа-детский сад"</t>
  </si>
  <si>
    <t>МБОУ "Славновская школа-детский сад"</t>
  </si>
  <si>
    <t>МБДОУ "Раздольненский детский сад № 5 "Сказка"</t>
  </si>
  <si>
    <t>МБДОУ "Раздольненский детский сад "Звездочка"</t>
  </si>
  <si>
    <t>МБДОУ "Новоселовский детский сад "Красная шапочка"</t>
  </si>
  <si>
    <t>МБДОУ "Ботанический детский сад "Ромашка"</t>
  </si>
  <si>
    <t>МБДОУ "Ручьевский детский сад "Березка"</t>
  </si>
  <si>
    <t>МБДОУ "Чернышевский детский сад "Подснежник"</t>
  </si>
  <si>
    <t>Приложение № 7</t>
  </si>
  <si>
    <t>Среднесуточные наборы пищевой продукции (минимальные)</t>
  </si>
  <si>
    <t>Таблица 1</t>
  </si>
  <si>
    <t>№ </t>
  </si>
  <si>
    <t>Наименование пищевой продукции или группы пищевой продукции</t>
  </si>
  <si>
    <t>Итого за сутки</t>
  </si>
  <si>
    <t>грамм</t>
  </si>
  <si>
    <t>цена</t>
  </si>
  <si>
    <t>сумма</t>
  </si>
  <si>
    <t>Молоко, молочная и кисломолочные продукция</t>
  </si>
  <si>
    <t>Творог (5% - 9% м.д.ж.)</t>
  </si>
  <si>
    <t>Сметана</t>
  </si>
  <si>
    <t>Сыр</t>
  </si>
  <si>
    <t>Мясо 1-й категории</t>
  </si>
  <si>
    <t>Птица (куры, цыплята-бройлеры, индейка - потрошенная, 1 кат.)</t>
  </si>
  <si>
    <t>Субпродукты (печень, язык, сердце)</t>
  </si>
  <si>
    <t>Рыба (филе), в т.ч. филе слабо или малосоленое</t>
  </si>
  <si>
    <t>Яйцо, шт.</t>
  </si>
  <si>
    <t>Картофель</t>
  </si>
  <si>
    <t>Овощи (свежие, замороженные, консервированные), включая соленые и квашеные (не более 10% от общего количества овощей/ в т.ч. томат-пюре, зелень, г</t>
  </si>
  <si>
    <t>Фрукты свежие</t>
  </si>
  <si>
    <t>Сухофрукты</t>
  </si>
  <si>
    <t>Сок фруктовые и овощные</t>
  </si>
  <si>
    <t>Витаминизированные напитки</t>
  </si>
  <si>
    <t>Хлеб ржаной</t>
  </si>
  <si>
    <t>Хлеб пшеничный</t>
  </si>
  <si>
    <t>Крупы, бобовые</t>
  </si>
  <si>
    <t>Макаронные изделия</t>
  </si>
  <si>
    <t>Мука пшеничная</t>
  </si>
  <si>
    <t>Масло сливочное</t>
  </si>
  <si>
    <t>Масло растительное</t>
  </si>
  <si>
    <t>Кондитерские изделия</t>
  </si>
  <si>
    <t>Чай</t>
  </si>
  <si>
    <t>Какао-порошок</t>
  </si>
  <si>
    <t>Кофейный напиток</t>
  </si>
  <si>
    <t>Сахар (в том числе для приготовления блюд и напитков, в случае использования пищевой продукции промышленного выпуска, содержащих сахар выдача сахара должна быть уменьшена в зависимости от его содержания в используемом готовой пищевой продукции)</t>
  </si>
  <si>
    <t>Дрожжи хлебопекарные</t>
  </si>
  <si>
    <t>Крахмал</t>
  </si>
  <si>
    <t>Соль пищевая поваренная йодированная</t>
  </si>
  <si>
    <t>Распределение в % отношении потребления пищевых веществ и энергии по приемам пищи в зависимости от времени пребывания в организации</t>
  </si>
  <si>
    <t>завтрак</t>
  </si>
  <si>
    <t>Расчет максимального размера родительской платы на 2023 год</t>
  </si>
  <si>
    <t>7-10 лет</t>
  </si>
  <si>
    <t>11 - 18 лет</t>
  </si>
  <si>
    <t>Среднесуточные наборы пищевой продукции для детей до с 7- 18 лет 
(в нетто г, мл на 1 ребенка в сутки)</t>
  </si>
  <si>
    <t>Кисломолочные продукты</t>
  </si>
  <si>
    <t>Специи</t>
  </si>
  <si>
    <t>Стоимость набора пищевой продукции для завтрака детей 7 - 18 лет 25 % от суточной нормы</t>
  </si>
</sst>
</file>

<file path=xl/styles.xml><?xml version="1.0" encoding="utf-8"?>
<styleSheet xmlns="http://schemas.openxmlformats.org/spreadsheetml/2006/main">
  <numFmts count="1">
    <numFmt numFmtId="164" formatCode="0.0"/>
  </numFmts>
  <fonts count="2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b/>
      <sz val="14"/>
      <color rgb="FF333333"/>
      <name val="Times New Roman"/>
      <family val="1"/>
      <charset val="204"/>
    </font>
    <font>
      <b/>
      <sz val="16"/>
      <color rgb="FF333333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rgb="FF333333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9"/>
      <color rgb="FF333333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4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" fontId="5" fillId="0" borderId="1" xfId="0" applyNumberFormat="1" applyFont="1" applyBorder="1" applyAlignment="1">
      <alignment horizontal="center" vertical="center"/>
    </xf>
    <xf numFmtId="0" fontId="6" fillId="0" borderId="0" xfId="0" applyFont="1"/>
    <xf numFmtId="2" fontId="6" fillId="0" borderId="0" xfId="0" applyNumberFormat="1" applyFont="1"/>
    <xf numFmtId="0" fontId="9" fillId="0" borderId="0" xfId="0" applyFont="1"/>
    <xf numFmtId="0" fontId="11" fillId="0" borderId="0" xfId="0" applyFont="1" applyAlignment="1">
      <alignment horizontal="justify" wrapText="1"/>
    </xf>
    <xf numFmtId="0" fontId="14" fillId="3" borderId="1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left" vertical="top" wrapText="1"/>
    </xf>
    <xf numFmtId="164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16" fillId="3" borderId="1" xfId="0" applyFont="1" applyFill="1" applyBorder="1" applyAlignment="1">
      <alignment horizontal="left" vertical="top" wrapText="1"/>
    </xf>
    <xf numFmtId="0" fontId="17" fillId="3" borderId="1" xfId="0" applyFont="1" applyFill="1" applyBorder="1" applyAlignment="1">
      <alignment horizontal="left" vertical="top" wrapText="1"/>
    </xf>
    <xf numFmtId="0" fontId="18" fillId="3" borderId="1" xfId="0" applyFont="1" applyFill="1" applyBorder="1" applyAlignment="1">
      <alignment horizontal="left" vertical="top" wrapText="1"/>
    </xf>
    <xf numFmtId="1" fontId="0" fillId="0" borderId="1" xfId="0" applyNumberFormat="1" applyBorder="1" applyAlignment="1">
      <alignment horizontal="right"/>
    </xf>
    <xf numFmtId="0" fontId="12" fillId="0" borderId="1" xfId="0" applyFont="1" applyBorder="1" applyAlignment="1">
      <alignment horizontal="justify" wrapText="1"/>
    </xf>
    <xf numFmtId="0" fontId="12" fillId="3" borderId="1" xfId="0" applyFont="1" applyFill="1" applyBorder="1" applyAlignment="1">
      <alignment horizontal="right" vertical="top" wrapText="1"/>
    </xf>
    <xf numFmtId="2" fontId="1" fillId="0" borderId="1" xfId="0" applyNumberFormat="1" applyFont="1" applyBorder="1" applyAlignment="1">
      <alignment horizontal="right"/>
    </xf>
    <xf numFmtId="0" fontId="1" fillId="0" borderId="0" xfId="0" applyFont="1"/>
    <xf numFmtId="0" fontId="12" fillId="3" borderId="1" xfId="0" applyFont="1" applyFill="1" applyBorder="1" applyAlignment="1">
      <alignment horizontal="left" vertical="top" wrapText="1"/>
    </xf>
    <xf numFmtId="0" fontId="11" fillId="3" borderId="0" xfId="0" applyFont="1" applyFill="1" applyAlignment="1">
      <alignment horizontal="left" vertical="top" wrapText="1"/>
    </xf>
    <xf numFmtId="2" fontId="0" fillId="0" borderId="0" xfId="0" applyNumberFormat="1" applyAlignment="1">
      <alignment horizontal="right"/>
    </xf>
    <xf numFmtId="0" fontId="19" fillId="3" borderId="0" xfId="0" applyFont="1" applyFill="1" applyAlignment="1">
      <alignment horizontal="center" vertical="center" wrapText="1"/>
    </xf>
    <xf numFmtId="9" fontId="11" fillId="3" borderId="0" xfId="0" applyNumberFormat="1" applyFont="1" applyFill="1" applyAlignment="1">
      <alignment horizontal="center" vertical="top" wrapText="1"/>
    </xf>
    <xf numFmtId="0" fontId="12" fillId="3" borderId="0" xfId="0" applyFont="1" applyFill="1" applyAlignment="1">
      <alignment horizontal="right" vertical="top" wrapText="1"/>
    </xf>
    <xf numFmtId="9" fontId="12" fillId="3" borderId="0" xfId="0" applyNumberFormat="1" applyFont="1" applyFill="1" applyAlignment="1">
      <alignment horizontal="center" vertical="top" wrapText="1"/>
    </xf>
    <xf numFmtId="2" fontId="1" fillId="0" borderId="0" xfId="0" applyNumberFormat="1" applyFont="1"/>
    <xf numFmtId="0" fontId="14" fillId="4" borderId="1" xfId="0" applyFont="1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right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wrapText="1"/>
    </xf>
    <xf numFmtId="0" fontId="10" fillId="2" borderId="1" xfId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4" fillId="0" borderId="1" xfId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20" fillId="0" borderId="1" xfId="0" applyNumberFormat="1" applyFont="1" applyBorder="1" applyAlignment="1">
      <alignment horizontal="right"/>
    </xf>
    <xf numFmtId="0" fontId="6" fillId="3" borderId="1" xfId="0" applyFont="1" applyFill="1" applyBorder="1" applyAlignment="1">
      <alignment horizontal="left" vertical="top" wrapText="1"/>
    </xf>
    <xf numFmtId="2" fontId="21" fillId="0" borderId="0" xfId="0" applyNumberFormat="1" applyFont="1"/>
    <xf numFmtId="0" fontId="2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right"/>
    </xf>
    <xf numFmtId="2" fontId="1" fillId="0" borderId="13" xfId="0" applyNumberFormat="1" applyFont="1" applyBorder="1" applyAlignment="1">
      <alignment horizontal="right"/>
    </xf>
    <xf numFmtId="2" fontId="1" fillId="0" borderId="6" xfId="0" applyNumberFormat="1" applyFont="1" applyBorder="1" applyAlignment="1">
      <alignment horizontal="right"/>
    </xf>
    <xf numFmtId="2" fontId="1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12" fillId="0" borderId="0" xfId="0" applyFont="1" applyAlignment="1">
      <alignment horizontal="center" wrapText="1"/>
    </xf>
    <xf numFmtId="0" fontId="11" fillId="0" borderId="0" xfId="0" applyFont="1" applyAlignment="1">
      <alignment horizontal="right" wrapText="1"/>
    </xf>
    <xf numFmtId="0" fontId="13" fillId="0" borderId="0" xfId="0" applyFont="1" applyAlignment="1">
      <alignment horizont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2" fontId="21" fillId="0" borderId="3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2" fontId="22" fillId="0" borderId="5" xfId="0" applyNumberFormat="1" applyFont="1" applyBorder="1" applyAlignment="1">
      <alignment horizontal="right"/>
    </xf>
    <xf numFmtId="2" fontId="22" fillId="0" borderId="5" xfId="0" applyNumberFormat="1" applyFont="1" applyBorder="1" applyAlignment="1">
      <alignment horizontal="center"/>
    </xf>
    <xf numFmtId="2" fontId="22" fillId="0" borderId="13" xfId="0" applyNumberFormat="1" applyFont="1" applyBorder="1" applyAlignment="1">
      <alignment horizontal="center"/>
    </xf>
    <xf numFmtId="2" fontId="22" fillId="0" borderId="6" xfId="0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3"/>
  <sheetViews>
    <sheetView view="pageBreakPreview" zoomScale="60" workbookViewId="0">
      <selection activeCell="H17" sqref="H17"/>
    </sheetView>
  </sheetViews>
  <sheetFormatPr defaultRowHeight="15.75"/>
  <cols>
    <col min="1" max="1" width="51.28515625" style="1" customWidth="1"/>
    <col min="2" max="2" width="7" style="1" bestFit="1" customWidth="1"/>
    <col min="3" max="3" width="7.7109375" style="1" customWidth="1"/>
    <col min="4" max="4" width="8.85546875" style="1" bestFit="1" customWidth="1"/>
    <col min="5" max="5" width="8.7109375" style="1" customWidth="1"/>
    <col min="6" max="6" width="7.28515625" style="1" customWidth="1"/>
    <col min="7" max="7" width="7.7109375" style="1" bestFit="1" customWidth="1"/>
    <col min="8" max="8" width="11.140625" style="1" bestFit="1" customWidth="1"/>
    <col min="9" max="9" width="9" style="1" bestFit="1" customWidth="1"/>
    <col min="10" max="10" width="9.42578125" style="1" bestFit="1" customWidth="1"/>
    <col min="11" max="11" width="15.5703125" style="1" customWidth="1"/>
    <col min="12" max="13" width="13" style="1" customWidth="1"/>
    <col min="14" max="16384" width="9.140625" style="1"/>
  </cols>
  <sheetData>
    <row r="1" spans="1:16" ht="20.25">
      <c r="A1" s="50" t="s">
        <v>73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3" spans="1:16" ht="15.75" customHeight="1">
      <c r="A3" s="51" t="s">
        <v>0</v>
      </c>
      <c r="B3" s="52" t="s">
        <v>1</v>
      </c>
      <c r="C3" s="52" t="s">
        <v>2</v>
      </c>
      <c r="D3" s="53" t="s">
        <v>3</v>
      </c>
      <c r="E3" s="54"/>
      <c r="F3" s="54"/>
      <c r="G3" s="54"/>
      <c r="H3" s="55"/>
      <c r="I3" s="59" t="s">
        <v>4</v>
      </c>
      <c r="J3" s="60"/>
      <c r="K3" s="52" t="s">
        <v>5</v>
      </c>
      <c r="L3" s="61" t="s">
        <v>6</v>
      </c>
      <c r="M3" s="62"/>
    </row>
    <row r="4" spans="1:16" ht="32.25" customHeight="1">
      <c r="A4" s="51"/>
      <c r="B4" s="52"/>
      <c r="C4" s="52"/>
      <c r="D4" s="56"/>
      <c r="E4" s="57"/>
      <c r="F4" s="57"/>
      <c r="G4" s="57"/>
      <c r="H4" s="58"/>
      <c r="I4" s="44">
        <v>96.93</v>
      </c>
      <c r="J4" s="45">
        <v>127.42</v>
      </c>
      <c r="K4" s="52"/>
      <c r="L4" s="63"/>
      <c r="M4" s="64"/>
    </row>
    <row r="5" spans="1:16" ht="29.25" customHeight="1">
      <c r="A5" s="51"/>
      <c r="B5" s="52"/>
      <c r="C5" s="52"/>
      <c r="D5" s="3" t="s">
        <v>7</v>
      </c>
      <c r="E5" s="2" t="s">
        <v>8</v>
      </c>
      <c r="F5" s="3" t="s">
        <v>9</v>
      </c>
      <c r="G5" s="3" t="s">
        <v>10</v>
      </c>
      <c r="H5" s="3" t="s">
        <v>11</v>
      </c>
      <c r="I5" s="46" t="s">
        <v>12</v>
      </c>
      <c r="J5" s="46" t="s">
        <v>13</v>
      </c>
      <c r="K5" s="52"/>
      <c r="L5" s="4" t="s">
        <v>12</v>
      </c>
      <c r="M5" s="4" t="s">
        <v>13</v>
      </c>
    </row>
    <row r="6" spans="1:16" s="5" customFormat="1" ht="33" customHeight="1">
      <c r="A6" s="42" t="s">
        <v>14</v>
      </c>
      <c r="B6" s="34">
        <v>6</v>
      </c>
      <c r="C6" s="34">
        <v>2</v>
      </c>
      <c r="D6" s="34">
        <v>25</v>
      </c>
      <c r="E6" s="34">
        <v>0</v>
      </c>
      <c r="F6" s="34">
        <v>35</v>
      </c>
      <c r="G6" s="34">
        <v>0</v>
      </c>
      <c r="H6" s="34">
        <f t="shared" ref="H6:H7" si="0">D6+F6+G6+E6</f>
        <v>60</v>
      </c>
      <c r="I6" s="36">
        <f>$I$4*H6/75</f>
        <v>77.543999999999997</v>
      </c>
      <c r="J6" s="36">
        <f>$J$4*H6/75</f>
        <v>101.93599999999999</v>
      </c>
      <c r="K6" s="35">
        <v>8.33</v>
      </c>
      <c r="L6" s="36">
        <f t="shared" ref="L6:L23" si="1">I6+K6</f>
        <v>85.873999999999995</v>
      </c>
      <c r="M6" s="36">
        <f t="shared" ref="M6:M23" si="2">J6+K6</f>
        <v>110.26599999999999</v>
      </c>
      <c r="N6" s="6"/>
      <c r="P6" s="6"/>
    </row>
    <row r="7" spans="1:16" s="5" customFormat="1" ht="33" customHeight="1">
      <c r="A7" s="42" t="s">
        <v>15</v>
      </c>
      <c r="B7" s="37">
        <v>9</v>
      </c>
      <c r="C7" s="37">
        <v>3</v>
      </c>
      <c r="D7" s="34">
        <v>25</v>
      </c>
      <c r="E7" s="37">
        <v>0</v>
      </c>
      <c r="F7" s="37">
        <v>35</v>
      </c>
      <c r="G7" s="37">
        <v>10</v>
      </c>
      <c r="H7" s="34">
        <f t="shared" si="0"/>
        <v>70</v>
      </c>
      <c r="I7" s="38">
        <f t="shared" ref="I7:I23" si="3">$I$4*H7/75</f>
        <v>90.468000000000004</v>
      </c>
      <c r="J7" s="36">
        <f>$J$4*H7/75</f>
        <v>118.92533333333333</v>
      </c>
      <c r="K7" s="35">
        <v>12.5</v>
      </c>
      <c r="L7" s="38">
        <f t="shared" si="1"/>
        <v>102.968</v>
      </c>
      <c r="M7" s="38">
        <f t="shared" si="2"/>
        <v>131.42533333333333</v>
      </c>
      <c r="N7" s="6"/>
    </row>
    <row r="8" spans="1:16" s="5" customFormat="1" ht="33" customHeight="1">
      <c r="A8" s="42" t="s">
        <v>16</v>
      </c>
      <c r="B8" s="37">
        <v>9</v>
      </c>
      <c r="C8" s="37">
        <v>4</v>
      </c>
      <c r="D8" s="34">
        <v>25</v>
      </c>
      <c r="E8" s="37">
        <v>5</v>
      </c>
      <c r="F8" s="37">
        <v>35</v>
      </c>
      <c r="G8" s="37">
        <v>10</v>
      </c>
      <c r="H8" s="34">
        <f>D8+F8+G8+E8</f>
        <v>75</v>
      </c>
      <c r="I8" s="38">
        <f t="shared" si="3"/>
        <v>96.93</v>
      </c>
      <c r="J8" s="36">
        <f t="shared" ref="J8:J23" si="4">$J$4*H8/75</f>
        <v>127.42</v>
      </c>
      <c r="K8" s="35">
        <v>5.28</v>
      </c>
      <c r="L8" s="38">
        <f t="shared" si="1"/>
        <v>102.21000000000001</v>
      </c>
      <c r="M8" s="38">
        <f t="shared" si="2"/>
        <v>132.69999999999999</v>
      </c>
      <c r="N8" s="6"/>
    </row>
    <row r="9" spans="1:16" s="5" customFormat="1" ht="33" customHeight="1">
      <c r="A9" s="42" t="s">
        <v>17</v>
      </c>
      <c r="B9" s="37">
        <v>6</v>
      </c>
      <c r="C9" s="37">
        <v>2</v>
      </c>
      <c r="D9" s="34">
        <v>25</v>
      </c>
      <c r="E9" s="37">
        <v>0</v>
      </c>
      <c r="F9" s="37">
        <v>35</v>
      </c>
      <c r="G9" s="37">
        <v>0</v>
      </c>
      <c r="H9" s="34">
        <f t="shared" ref="H9:H23" si="5">D9+F9+G9+E9</f>
        <v>60</v>
      </c>
      <c r="I9" s="38">
        <f t="shared" si="3"/>
        <v>77.543999999999997</v>
      </c>
      <c r="J9" s="36">
        <f t="shared" si="4"/>
        <v>101.93599999999999</v>
      </c>
      <c r="K9" s="35">
        <v>8.33</v>
      </c>
      <c r="L9" s="38">
        <f t="shared" si="1"/>
        <v>85.873999999999995</v>
      </c>
      <c r="M9" s="38">
        <f t="shared" si="2"/>
        <v>110.26599999999999</v>
      </c>
      <c r="N9" s="6"/>
    </row>
    <row r="10" spans="1:16" s="5" customFormat="1" ht="33" customHeight="1">
      <c r="A10" s="42" t="s">
        <v>18</v>
      </c>
      <c r="B10" s="37">
        <v>9</v>
      </c>
      <c r="C10" s="37">
        <v>4</v>
      </c>
      <c r="D10" s="34">
        <v>25</v>
      </c>
      <c r="E10" s="37">
        <v>5</v>
      </c>
      <c r="F10" s="37">
        <v>35</v>
      </c>
      <c r="G10" s="37">
        <v>10</v>
      </c>
      <c r="H10" s="34">
        <f t="shared" si="5"/>
        <v>75</v>
      </c>
      <c r="I10" s="38">
        <f t="shared" si="3"/>
        <v>96.93</v>
      </c>
      <c r="J10" s="36">
        <f t="shared" si="4"/>
        <v>127.42</v>
      </c>
      <c r="K10" s="35">
        <v>5.28</v>
      </c>
      <c r="L10" s="38">
        <f t="shared" si="1"/>
        <v>102.21000000000001</v>
      </c>
      <c r="M10" s="38">
        <f t="shared" si="2"/>
        <v>132.69999999999999</v>
      </c>
      <c r="N10" s="6"/>
    </row>
    <row r="11" spans="1:16" s="5" customFormat="1" ht="33" customHeight="1">
      <c r="A11" s="42" t="s">
        <v>19</v>
      </c>
      <c r="B11" s="37">
        <v>9</v>
      </c>
      <c r="C11" s="37">
        <v>4</v>
      </c>
      <c r="D11" s="34">
        <v>25</v>
      </c>
      <c r="E11" s="37">
        <v>5</v>
      </c>
      <c r="F11" s="37">
        <v>35</v>
      </c>
      <c r="G11" s="37">
        <v>10</v>
      </c>
      <c r="H11" s="34">
        <f t="shared" si="5"/>
        <v>75</v>
      </c>
      <c r="I11" s="38">
        <f>$I$4*H11/75</f>
        <v>96.93</v>
      </c>
      <c r="J11" s="36">
        <f t="shared" si="4"/>
        <v>127.42</v>
      </c>
      <c r="K11" s="35">
        <v>5.28</v>
      </c>
      <c r="L11" s="38">
        <f t="shared" si="1"/>
        <v>102.21000000000001</v>
      </c>
      <c r="M11" s="38">
        <f t="shared" si="2"/>
        <v>132.69999999999999</v>
      </c>
      <c r="N11" s="6"/>
    </row>
    <row r="12" spans="1:16" s="5" customFormat="1" ht="33" customHeight="1">
      <c r="A12" s="42" t="s">
        <v>20</v>
      </c>
      <c r="B12" s="37">
        <v>7</v>
      </c>
      <c r="C12" s="37">
        <v>2</v>
      </c>
      <c r="D12" s="34">
        <v>25</v>
      </c>
      <c r="E12" s="37">
        <v>0</v>
      </c>
      <c r="F12" s="37">
        <v>35</v>
      </c>
      <c r="G12" s="37">
        <v>0</v>
      </c>
      <c r="H12" s="34">
        <f t="shared" si="5"/>
        <v>60</v>
      </c>
      <c r="I12" s="38">
        <f t="shared" si="3"/>
        <v>77.543999999999997</v>
      </c>
      <c r="J12" s="36">
        <f t="shared" si="4"/>
        <v>101.93599999999999</v>
      </c>
      <c r="K12" s="35">
        <v>9.7200000000000006</v>
      </c>
      <c r="L12" s="38">
        <f t="shared" si="1"/>
        <v>87.263999999999996</v>
      </c>
      <c r="M12" s="38">
        <f t="shared" si="2"/>
        <v>111.65599999999999</v>
      </c>
      <c r="N12" s="6"/>
      <c r="P12" s="6"/>
    </row>
    <row r="13" spans="1:16" s="5" customFormat="1" ht="33" customHeight="1">
      <c r="A13" s="42" t="s">
        <v>21</v>
      </c>
      <c r="B13" s="37">
        <v>9</v>
      </c>
      <c r="C13" s="37">
        <v>4</v>
      </c>
      <c r="D13" s="34">
        <v>25</v>
      </c>
      <c r="E13" s="37">
        <v>5</v>
      </c>
      <c r="F13" s="37">
        <v>35</v>
      </c>
      <c r="G13" s="37">
        <v>10</v>
      </c>
      <c r="H13" s="34">
        <f t="shared" si="5"/>
        <v>75</v>
      </c>
      <c r="I13" s="38">
        <f t="shared" si="3"/>
        <v>96.93</v>
      </c>
      <c r="J13" s="36">
        <f t="shared" si="4"/>
        <v>127.42</v>
      </c>
      <c r="K13" s="35">
        <v>5.28</v>
      </c>
      <c r="L13" s="38">
        <f t="shared" si="1"/>
        <v>102.21000000000001</v>
      </c>
      <c r="M13" s="38">
        <f t="shared" si="2"/>
        <v>132.69999999999999</v>
      </c>
      <c r="N13" s="6"/>
    </row>
    <row r="14" spans="1:16" s="5" customFormat="1" ht="33" customHeight="1">
      <c r="A14" s="42" t="s">
        <v>22</v>
      </c>
      <c r="B14" s="37">
        <v>6</v>
      </c>
      <c r="C14" s="37">
        <v>2</v>
      </c>
      <c r="D14" s="34">
        <v>25</v>
      </c>
      <c r="E14" s="37">
        <v>0</v>
      </c>
      <c r="F14" s="37">
        <v>35</v>
      </c>
      <c r="G14" s="37">
        <v>0</v>
      </c>
      <c r="H14" s="34">
        <f t="shared" si="5"/>
        <v>60</v>
      </c>
      <c r="I14" s="38">
        <f t="shared" si="3"/>
        <v>77.543999999999997</v>
      </c>
      <c r="J14" s="36">
        <f t="shared" si="4"/>
        <v>101.93599999999999</v>
      </c>
      <c r="K14" s="35">
        <v>8.33</v>
      </c>
      <c r="L14" s="38">
        <f t="shared" si="1"/>
        <v>85.873999999999995</v>
      </c>
      <c r="M14" s="38">
        <f t="shared" si="2"/>
        <v>110.26599999999999</v>
      </c>
      <c r="N14" s="6"/>
    </row>
    <row r="15" spans="1:16" s="5" customFormat="1" ht="33" customHeight="1">
      <c r="A15" s="42" t="s">
        <v>23</v>
      </c>
      <c r="B15" s="37">
        <v>6</v>
      </c>
      <c r="C15" s="37">
        <v>2</v>
      </c>
      <c r="D15" s="34">
        <v>25</v>
      </c>
      <c r="E15" s="37">
        <v>0</v>
      </c>
      <c r="F15" s="37">
        <v>35</v>
      </c>
      <c r="G15" s="37">
        <v>0</v>
      </c>
      <c r="H15" s="34">
        <f t="shared" si="5"/>
        <v>60</v>
      </c>
      <c r="I15" s="38">
        <f t="shared" si="3"/>
        <v>77.543999999999997</v>
      </c>
      <c r="J15" s="36">
        <f t="shared" si="4"/>
        <v>101.93599999999999</v>
      </c>
      <c r="K15" s="35">
        <v>8.33</v>
      </c>
      <c r="L15" s="38">
        <f t="shared" si="1"/>
        <v>85.873999999999995</v>
      </c>
      <c r="M15" s="38">
        <f t="shared" si="2"/>
        <v>110.26599999999999</v>
      </c>
      <c r="N15" s="6"/>
    </row>
    <row r="16" spans="1:16" s="5" customFormat="1" ht="33" customHeight="1">
      <c r="A16" s="42" t="s">
        <v>24</v>
      </c>
      <c r="B16" s="37">
        <v>8</v>
      </c>
      <c r="C16" s="37">
        <v>2</v>
      </c>
      <c r="D16" s="34">
        <v>25</v>
      </c>
      <c r="E16" s="37">
        <v>0</v>
      </c>
      <c r="F16" s="37">
        <v>35</v>
      </c>
      <c r="G16" s="37">
        <v>0</v>
      </c>
      <c r="H16" s="34">
        <f t="shared" si="5"/>
        <v>60</v>
      </c>
      <c r="I16" s="38">
        <f>$I$4*H16/75</f>
        <v>77.543999999999997</v>
      </c>
      <c r="J16" s="36">
        <f t="shared" si="4"/>
        <v>101.93599999999999</v>
      </c>
      <c r="K16" s="35">
        <v>11.11</v>
      </c>
      <c r="L16" s="38">
        <f t="shared" si="1"/>
        <v>88.653999999999996</v>
      </c>
      <c r="M16" s="38">
        <f t="shared" si="2"/>
        <v>113.04599999999999</v>
      </c>
      <c r="N16" s="6"/>
    </row>
    <row r="17" spans="1:15" s="5" customFormat="1" ht="33" customHeight="1">
      <c r="A17" s="42" t="s">
        <v>25</v>
      </c>
      <c r="B17" s="37">
        <v>7</v>
      </c>
      <c r="C17" s="37">
        <v>2</v>
      </c>
      <c r="D17" s="34">
        <v>25</v>
      </c>
      <c r="E17" s="37">
        <v>0</v>
      </c>
      <c r="F17" s="37">
        <v>35</v>
      </c>
      <c r="G17" s="37">
        <v>0</v>
      </c>
      <c r="H17" s="34">
        <f t="shared" si="5"/>
        <v>60</v>
      </c>
      <c r="I17" s="38">
        <f t="shared" si="3"/>
        <v>77.543999999999997</v>
      </c>
      <c r="J17" s="36">
        <f t="shared" si="4"/>
        <v>101.93599999999999</v>
      </c>
      <c r="K17" s="35">
        <v>9.7200000000000006</v>
      </c>
      <c r="L17" s="38">
        <f t="shared" si="1"/>
        <v>87.263999999999996</v>
      </c>
      <c r="M17" s="38">
        <f t="shared" si="2"/>
        <v>111.65599999999999</v>
      </c>
      <c r="N17" s="6"/>
    </row>
    <row r="18" spans="1:15" s="7" customFormat="1" ht="33" customHeight="1">
      <c r="A18" s="43" t="s">
        <v>26</v>
      </c>
      <c r="B18" s="37">
        <v>10</v>
      </c>
      <c r="C18" s="37">
        <v>4</v>
      </c>
      <c r="D18" s="34">
        <v>25</v>
      </c>
      <c r="E18" s="37">
        <v>5</v>
      </c>
      <c r="F18" s="37">
        <v>35</v>
      </c>
      <c r="G18" s="37">
        <v>10</v>
      </c>
      <c r="H18" s="34">
        <f t="shared" si="5"/>
        <v>75</v>
      </c>
      <c r="I18" s="38">
        <f t="shared" si="3"/>
        <v>96.93</v>
      </c>
      <c r="J18" s="36">
        <f t="shared" si="4"/>
        <v>127.42</v>
      </c>
      <c r="K18" s="35">
        <v>5.28</v>
      </c>
      <c r="L18" s="38">
        <f t="shared" si="1"/>
        <v>102.21000000000001</v>
      </c>
      <c r="M18" s="38">
        <f t="shared" si="2"/>
        <v>132.69999999999999</v>
      </c>
      <c r="N18" s="6"/>
      <c r="O18" s="5"/>
    </row>
    <row r="19" spans="1:15" s="7" customFormat="1" ht="33" customHeight="1">
      <c r="A19" s="43" t="s">
        <v>27</v>
      </c>
      <c r="B19" s="37">
        <v>10</v>
      </c>
      <c r="C19" s="37">
        <v>4</v>
      </c>
      <c r="D19" s="34">
        <v>25</v>
      </c>
      <c r="E19" s="37">
        <v>5</v>
      </c>
      <c r="F19" s="37">
        <v>35</v>
      </c>
      <c r="G19" s="37">
        <v>10</v>
      </c>
      <c r="H19" s="34">
        <f t="shared" si="5"/>
        <v>75</v>
      </c>
      <c r="I19" s="38">
        <f t="shared" si="3"/>
        <v>96.93</v>
      </c>
      <c r="J19" s="36">
        <f t="shared" si="4"/>
        <v>127.42</v>
      </c>
      <c r="K19" s="35">
        <v>5.28</v>
      </c>
      <c r="L19" s="38">
        <f t="shared" si="1"/>
        <v>102.21000000000001</v>
      </c>
      <c r="M19" s="38">
        <f t="shared" si="2"/>
        <v>132.69999999999999</v>
      </c>
      <c r="N19" s="6"/>
      <c r="O19" s="5"/>
    </row>
    <row r="20" spans="1:15" s="7" customFormat="1" ht="33" customHeight="1">
      <c r="A20" s="40" t="s">
        <v>28</v>
      </c>
      <c r="B20" s="37">
        <v>9</v>
      </c>
      <c r="C20" s="37">
        <v>4</v>
      </c>
      <c r="D20" s="34">
        <v>25</v>
      </c>
      <c r="E20" s="37">
        <v>5</v>
      </c>
      <c r="F20" s="37">
        <v>35</v>
      </c>
      <c r="G20" s="37">
        <v>10</v>
      </c>
      <c r="H20" s="34">
        <f t="shared" si="5"/>
        <v>75</v>
      </c>
      <c r="I20" s="38">
        <f t="shared" si="3"/>
        <v>96.93</v>
      </c>
      <c r="J20" s="36">
        <f t="shared" si="4"/>
        <v>127.42</v>
      </c>
      <c r="K20" s="35">
        <v>5.28</v>
      </c>
      <c r="L20" s="38">
        <f t="shared" si="1"/>
        <v>102.21000000000001</v>
      </c>
      <c r="M20" s="38">
        <f t="shared" si="2"/>
        <v>132.69999999999999</v>
      </c>
      <c r="N20" s="6"/>
      <c r="O20" s="5"/>
    </row>
    <row r="21" spans="1:15" s="7" customFormat="1" ht="33" customHeight="1">
      <c r="A21" s="39" t="s">
        <v>29</v>
      </c>
      <c r="B21" s="37">
        <v>9</v>
      </c>
      <c r="C21" s="37">
        <v>4</v>
      </c>
      <c r="D21" s="34">
        <v>25</v>
      </c>
      <c r="E21" s="37">
        <v>5</v>
      </c>
      <c r="F21" s="37">
        <v>35</v>
      </c>
      <c r="G21" s="37">
        <v>10</v>
      </c>
      <c r="H21" s="34">
        <f t="shared" si="5"/>
        <v>75</v>
      </c>
      <c r="I21" s="38">
        <f t="shared" si="3"/>
        <v>96.93</v>
      </c>
      <c r="J21" s="36">
        <f t="shared" si="4"/>
        <v>127.42</v>
      </c>
      <c r="K21" s="35">
        <v>5.28</v>
      </c>
      <c r="L21" s="38">
        <f t="shared" si="1"/>
        <v>102.21000000000001</v>
      </c>
      <c r="M21" s="38">
        <f t="shared" si="2"/>
        <v>132.69999999999999</v>
      </c>
      <c r="N21" s="6"/>
      <c r="O21" s="5"/>
    </row>
    <row r="22" spans="1:15" s="7" customFormat="1" ht="33" customHeight="1">
      <c r="A22" s="41" t="s">
        <v>30</v>
      </c>
      <c r="B22" s="37">
        <v>9</v>
      </c>
      <c r="C22" s="37">
        <v>4</v>
      </c>
      <c r="D22" s="34">
        <v>25</v>
      </c>
      <c r="E22" s="37">
        <v>5</v>
      </c>
      <c r="F22" s="37">
        <v>35</v>
      </c>
      <c r="G22" s="37">
        <v>10</v>
      </c>
      <c r="H22" s="34">
        <f t="shared" si="5"/>
        <v>75</v>
      </c>
      <c r="I22" s="38">
        <f t="shared" si="3"/>
        <v>96.93</v>
      </c>
      <c r="J22" s="36">
        <f t="shared" si="4"/>
        <v>127.42</v>
      </c>
      <c r="K22" s="35">
        <v>5.28</v>
      </c>
      <c r="L22" s="38">
        <f t="shared" si="1"/>
        <v>102.21000000000001</v>
      </c>
      <c r="M22" s="38">
        <f t="shared" si="2"/>
        <v>132.69999999999999</v>
      </c>
      <c r="N22" s="6"/>
      <c r="O22" s="5"/>
    </row>
    <row r="23" spans="1:15" s="7" customFormat="1" ht="33" customHeight="1">
      <c r="A23" s="39" t="s">
        <v>31</v>
      </c>
      <c r="B23" s="37">
        <v>9</v>
      </c>
      <c r="C23" s="37">
        <v>4</v>
      </c>
      <c r="D23" s="34">
        <v>25</v>
      </c>
      <c r="E23" s="37">
        <v>5</v>
      </c>
      <c r="F23" s="37">
        <v>35</v>
      </c>
      <c r="G23" s="37">
        <v>10</v>
      </c>
      <c r="H23" s="34">
        <f t="shared" si="5"/>
        <v>75</v>
      </c>
      <c r="I23" s="38">
        <f t="shared" si="3"/>
        <v>96.93</v>
      </c>
      <c r="J23" s="36">
        <f t="shared" si="4"/>
        <v>127.42</v>
      </c>
      <c r="K23" s="35">
        <v>5.28</v>
      </c>
      <c r="L23" s="38">
        <f t="shared" si="1"/>
        <v>102.21000000000001</v>
      </c>
      <c r="M23" s="38">
        <f t="shared" si="2"/>
        <v>132.69999999999999</v>
      </c>
      <c r="N23" s="6"/>
      <c r="O23" s="5"/>
    </row>
  </sheetData>
  <mergeCells count="8">
    <mergeCell ref="A1:M1"/>
    <mergeCell ref="A3:A5"/>
    <mergeCell ref="B3:B5"/>
    <mergeCell ref="C3:C5"/>
    <mergeCell ref="D3:H4"/>
    <mergeCell ref="I3:J3"/>
    <mergeCell ref="K3:K5"/>
    <mergeCell ref="L3:M4"/>
  </mergeCells>
  <pageMargins left="0.62992125984251968" right="0.23622047244094491" top="0.55118110236220474" bottom="0.55118110236220474" header="0.31496062992125984" footer="0.31496062992125984"/>
  <pageSetup paperSize="9" scale="7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9"/>
  <sheetViews>
    <sheetView tabSelected="1" view="pageBreakPreview" zoomScale="112" zoomScaleSheetLayoutView="112" workbookViewId="0">
      <selection activeCell="C50" sqref="C50"/>
    </sheetView>
  </sheetViews>
  <sheetFormatPr defaultRowHeight="15"/>
  <cols>
    <col min="2" max="2" width="57.5703125" customWidth="1"/>
    <col min="3" max="3" width="8.42578125" bestFit="1" customWidth="1"/>
    <col min="4" max="4" width="10" bestFit="1" customWidth="1"/>
    <col min="6" max="6" width="8.140625" customWidth="1"/>
  </cols>
  <sheetData>
    <row r="1" spans="1:8" ht="18.75">
      <c r="A1" s="8"/>
      <c r="F1" s="70" t="s">
        <v>32</v>
      </c>
      <c r="G1" s="70"/>
      <c r="H1" s="70"/>
    </row>
    <row r="2" spans="1:8" ht="18.75">
      <c r="A2" s="71" t="s">
        <v>33</v>
      </c>
      <c r="B2" s="71"/>
      <c r="C2" s="71"/>
      <c r="D2" s="71"/>
      <c r="E2" s="71"/>
      <c r="F2" s="71"/>
      <c r="G2" s="71"/>
      <c r="H2" s="71"/>
    </row>
    <row r="3" spans="1:8" ht="18.75">
      <c r="A3" s="72" t="s">
        <v>34</v>
      </c>
      <c r="B3" s="72"/>
      <c r="C3" s="72"/>
      <c r="D3" s="72"/>
      <c r="E3" s="72"/>
      <c r="F3" s="72"/>
      <c r="G3" s="72"/>
      <c r="H3" s="72"/>
    </row>
    <row r="4" spans="1:8" ht="42.75" customHeight="1">
      <c r="A4" s="73" t="s">
        <v>76</v>
      </c>
      <c r="B4" s="73"/>
      <c r="C4" s="73"/>
      <c r="D4" s="73"/>
      <c r="E4" s="73"/>
      <c r="F4" s="73"/>
      <c r="G4" s="73"/>
      <c r="H4" s="73"/>
    </row>
    <row r="5" spans="1:8" s="10" customFormat="1" ht="19.5" customHeight="1">
      <c r="A5" s="74" t="s">
        <v>35</v>
      </c>
      <c r="B5" s="74" t="s">
        <v>36</v>
      </c>
      <c r="C5" s="77" t="s">
        <v>37</v>
      </c>
      <c r="D5" s="77"/>
      <c r="E5" s="77"/>
      <c r="F5" s="77"/>
      <c r="G5" s="77"/>
      <c r="H5" s="77"/>
    </row>
    <row r="6" spans="1:8" s="10" customFormat="1" ht="12.75">
      <c r="A6" s="75"/>
      <c r="B6" s="75"/>
      <c r="C6" s="77" t="s">
        <v>74</v>
      </c>
      <c r="D6" s="77"/>
      <c r="E6" s="77"/>
      <c r="F6" s="77" t="s">
        <v>75</v>
      </c>
      <c r="G6" s="77"/>
      <c r="H6" s="77"/>
    </row>
    <row r="7" spans="1:8" s="10" customFormat="1" ht="12.75">
      <c r="A7" s="76"/>
      <c r="B7" s="76"/>
      <c r="C7" s="9" t="s">
        <v>38</v>
      </c>
      <c r="D7" s="32" t="s">
        <v>39</v>
      </c>
      <c r="E7" s="11" t="s">
        <v>40</v>
      </c>
      <c r="F7" s="9" t="s">
        <v>38</v>
      </c>
      <c r="G7" s="9" t="s">
        <v>39</v>
      </c>
      <c r="H7" s="11" t="s">
        <v>40</v>
      </c>
    </row>
    <row r="8" spans="1:8" ht="21.75" customHeight="1">
      <c r="A8" s="12">
        <v>1</v>
      </c>
      <c r="B8" s="13" t="s">
        <v>41</v>
      </c>
      <c r="C8" s="14">
        <v>300</v>
      </c>
      <c r="D8" s="33">
        <v>80</v>
      </c>
      <c r="E8" s="15">
        <f>C8*D8/1000</f>
        <v>24</v>
      </c>
      <c r="F8" s="14">
        <v>350</v>
      </c>
      <c r="G8" s="33">
        <f>D8</f>
        <v>80</v>
      </c>
      <c r="H8" s="15">
        <v>28.59</v>
      </c>
    </row>
    <row r="9" spans="1:8" ht="18.75">
      <c r="A9" s="12">
        <v>2</v>
      </c>
      <c r="B9" s="13" t="s">
        <v>42</v>
      </c>
      <c r="C9" s="14">
        <v>50</v>
      </c>
      <c r="D9" s="33">
        <v>348</v>
      </c>
      <c r="E9" s="15">
        <f t="shared" ref="E9:E39" si="0">C9*D9/1000</f>
        <v>17.399999999999999</v>
      </c>
      <c r="F9" s="14">
        <v>60</v>
      </c>
      <c r="G9" s="33">
        <f t="shared" ref="G9:G39" si="1">D9</f>
        <v>348</v>
      </c>
      <c r="H9" s="15">
        <f t="shared" ref="H9:H39" si="2">F9*G9/1000</f>
        <v>20.88</v>
      </c>
    </row>
    <row r="10" spans="1:8" ht="18.75">
      <c r="A10" s="12">
        <v>3</v>
      </c>
      <c r="B10" s="13" t="s">
        <v>43</v>
      </c>
      <c r="C10" s="14">
        <v>10</v>
      </c>
      <c r="D10" s="33">
        <v>210</v>
      </c>
      <c r="E10" s="15">
        <f t="shared" si="0"/>
        <v>2.1</v>
      </c>
      <c r="F10" s="14">
        <v>10</v>
      </c>
      <c r="G10" s="33">
        <f t="shared" si="1"/>
        <v>210</v>
      </c>
      <c r="H10" s="15">
        <f t="shared" si="2"/>
        <v>2.1</v>
      </c>
    </row>
    <row r="11" spans="1:8" ht="18.75">
      <c r="A11" s="12">
        <v>4</v>
      </c>
      <c r="B11" s="13" t="s">
        <v>44</v>
      </c>
      <c r="C11" s="14">
        <v>20</v>
      </c>
      <c r="D11" s="33">
        <v>574</v>
      </c>
      <c r="E11" s="15">
        <f t="shared" si="0"/>
        <v>11.48</v>
      </c>
      <c r="F11" s="47">
        <v>25</v>
      </c>
      <c r="G11" s="33">
        <v>574</v>
      </c>
      <c r="H11" s="15">
        <f t="shared" si="2"/>
        <v>14.35</v>
      </c>
    </row>
    <row r="12" spans="1:8" ht="18.75">
      <c r="A12" s="12">
        <v>5</v>
      </c>
      <c r="B12" s="13" t="s">
        <v>45</v>
      </c>
      <c r="C12" s="14">
        <v>80</v>
      </c>
      <c r="D12" s="33">
        <v>600</v>
      </c>
      <c r="E12" s="15">
        <f t="shared" si="0"/>
        <v>48</v>
      </c>
      <c r="F12" s="14">
        <v>90</v>
      </c>
      <c r="G12" s="33">
        <f t="shared" si="1"/>
        <v>600</v>
      </c>
      <c r="H12" s="15">
        <f t="shared" si="2"/>
        <v>54</v>
      </c>
    </row>
    <row r="13" spans="1:8" ht="18.75" customHeight="1">
      <c r="A13" s="12">
        <v>6</v>
      </c>
      <c r="B13" s="16" t="s">
        <v>46</v>
      </c>
      <c r="C13" s="14">
        <v>40</v>
      </c>
      <c r="D13" s="33">
        <v>300</v>
      </c>
      <c r="E13" s="15">
        <f t="shared" si="0"/>
        <v>12</v>
      </c>
      <c r="F13" s="14">
        <v>50</v>
      </c>
      <c r="G13" s="33">
        <f t="shared" si="1"/>
        <v>300</v>
      </c>
      <c r="H13" s="15">
        <f t="shared" si="2"/>
        <v>15</v>
      </c>
    </row>
    <row r="14" spans="1:8" ht="18.75">
      <c r="A14" s="12">
        <v>7</v>
      </c>
      <c r="B14" s="48" t="s">
        <v>47</v>
      </c>
      <c r="C14" s="14">
        <v>30</v>
      </c>
      <c r="D14" s="33">
        <v>285</v>
      </c>
      <c r="E14" s="15">
        <f t="shared" si="0"/>
        <v>8.5500000000000007</v>
      </c>
      <c r="F14" s="14">
        <v>40</v>
      </c>
      <c r="G14" s="33">
        <f t="shared" si="1"/>
        <v>285</v>
      </c>
      <c r="H14" s="15">
        <f t="shared" si="2"/>
        <v>11.4</v>
      </c>
    </row>
    <row r="15" spans="1:8" ht="23.25" customHeight="1">
      <c r="A15" s="12">
        <v>8</v>
      </c>
      <c r="B15" s="13" t="s">
        <v>48</v>
      </c>
      <c r="C15" s="14">
        <v>60</v>
      </c>
      <c r="D15" s="33">
        <v>305</v>
      </c>
      <c r="E15" s="15">
        <f t="shared" si="0"/>
        <v>18.3</v>
      </c>
      <c r="F15" s="14">
        <v>80</v>
      </c>
      <c r="G15" s="33">
        <f t="shared" si="1"/>
        <v>305</v>
      </c>
      <c r="H15" s="15">
        <f t="shared" si="2"/>
        <v>24.4</v>
      </c>
    </row>
    <row r="16" spans="1:8" ht="18.75">
      <c r="A16" s="12">
        <v>9</v>
      </c>
      <c r="B16" s="13" t="s">
        <v>49</v>
      </c>
      <c r="C16" s="14">
        <v>1</v>
      </c>
      <c r="D16" s="33">
        <v>9.8000000000000007</v>
      </c>
      <c r="E16" s="15">
        <f t="shared" si="0"/>
        <v>9.8000000000000014E-3</v>
      </c>
      <c r="F16" s="14">
        <v>1</v>
      </c>
      <c r="G16" s="33">
        <f t="shared" si="1"/>
        <v>9.8000000000000007</v>
      </c>
      <c r="H16" s="15">
        <f t="shared" si="2"/>
        <v>9.8000000000000014E-3</v>
      </c>
    </row>
    <row r="17" spans="1:8" ht="18.75">
      <c r="A17" s="12">
        <v>10</v>
      </c>
      <c r="B17" s="13" t="s">
        <v>50</v>
      </c>
      <c r="C17" s="14">
        <v>190</v>
      </c>
      <c r="D17" s="33">
        <v>30</v>
      </c>
      <c r="E17" s="15">
        <f t="shared" si="0"/>
        <v>5.7</v>
      </c>
      <c r="F17" s="14">
        <v>190</v>
      </c>
      <c r="G17" s="33">
        <f t="shared" si="1"/>
        <v>30</v>
      </c>
      <c r="H17" s="15">
        <f t="shared" si="2"/>
        <v>5.7</v>
      </c>
    </row>
    <row r="18" spans="1:8" ht="52.5" customHeight="1">
      <c r="A18" s="12">
        <v>11</v>
      </c>
      <c r="B18" s="17" t="s">
        <v>51</v>
      </c>
      <c r="C18" s="14">
        <v>280</v>
      </c>
      <c r="D18" s="33">
        <v>120</v>
      </c>
      <c r="E18" s="15">
        <f t="shared" si="0"/>
        <v>33.6</v>
      </c>
      <c r="F18" s="14">
        <v>320</v>
      </c>
      <c r="G18" s="33">
        <f t="shared" si="1"/>
        <v>120</v>
      </c>
      <c r="H18" s="15">
        <v>22.36</v>
      </c>
    </row>
    <row r="19" spans="1:8" ht="18.75">
      <c r="A19" s="12">
        <v>12</v>
      </c>
      <c r="B19" s="13" t="s">
        <v>52</v>
      </c>
      <c r="C19" s="14">
        <v>185</v>
      </c>
      <c r="D19" s="33">
        <v>170</v>
      </c>
      <c r="E19" s="15">
        <f t="shared" si="0"/>
        <v>31.45</v>
      </c>
      <c r="F19" s="14">
        <v>185</v>
      </c>
      <c r="G19" s="33">
        <f t="shared" si="1"/>
        <v>170</v>
      </c>
      <c r="H19" s="15">
        <f t="shared" si="2"/>
        <v>31.45</v>
      </c>
    </row>
    <row r="20" spans="1:8" ht="18.75">
      <c r="A20" s="12">
        <v>13</v>
      </c>
      <c r="B20" s="13" t="s">
        <v>53</v>
      </c>
      <c r="C20" s="14">
        <v>15</v>
      </c>
      <c r="D20" s="33">
        <v>124</v>
      </c>
      <c r="E20" s="15">
        <f t="shared" si="0"/>
        <v>1.86</v>
      </c>
      <c r="F20" s="14">
        <v>20</v>
      </c>
      <c r="G20" s="33">
        <f t="shared" si="1"/>
        <v>124</v>
      </c>
      <c r="H20" s="15">
        <f t="shared" si="2"/>
        <v>2.48</v>
      </c>
    </row>
    <row r="21" spans="1:8" ht="18.75">
      <c r="A21" s="12">
        <v>14</v>
      </c>
      <c r="B21" s="13" t="s">
        <v>54</v>
      </c>
      <c r="C21" s="14">
        <v>200</v>
      </c>
      <c r="D21" s="33">
        <v>51</v>
      </c>
      <c r="E21" s="15">
        <f t="shared" si="0"/>
        <v>10.199999999999999</v>
      </c>
      <c r="F21" s="14">
        <v>200</v>
      </c>
      <c r="G21" s="33">
        <f t="shared" si="1"/>
        <v>51</v>
      </c>
      <c r="H21" s="15">
        <f t="shared" si="2"/>
        <v>10.199999999999999</v>
      </c>
    </row>
    <row r="22" spans="1:8" ht="18.75">
      <c r="A22" s="12">
        <v>15</v>
      </c>
      <c r="B22" s="13" t="s">
        <v>55</v>
      </c>
      <c r="C22" s="14">
        <v>0</v>
      </c>
      <c r="D22" s="33">
        <v>120</v>
      </c>
      <c r="E22" s="15">
        <f t="shared" si="0"/>
        <v>0</v>
      </c>
      <c r="F22" s="14">
        <v>0</v>
      </c>
      <c r="G22" s="33">
        <f t="shared" si="1"/>
        <v>120</v>
      </c>
      <c r="H22" s="15">
        <f t="shared" si="2"/>
        <v>0</v>
      </c>
    </row>
    <row r="23" spans="1:8" ht="18.75">
      <c r="A23" s="12">
        <v>16</v>
      </c>
      <c r="B23" s="13" t="s">
        <v>56</v>
      </c>
      <c r="C23" s="14">
        <v>80</v>
      </c>
      <c r="D23" s="33">
        <v>41.6</v>
      </c>
      <c r="E23" s="15">
        <f t="shared" si="0"/>
        <v>3.3279999999999998</v>
      </c>
      <c r="F23" s="14">
        <v>120</v>
      </c>
      <c r="G23" s="33">
        <f t="shared" si="1"/>
        <v>41.6</v>
      </c>
      <c r="H23" s="15">
        <f t="shared" si="2"/>
        <v>4.992</v>
      </c>
    </row>
    <row r="24" spans="1:8" ht="18.75">
      <c r="A24" s="12">
        <v>17</v>
      </c>
      <c r="B24" s="13" t="s">
        <v>57</v>
      </c>
      <c r="C24" s="14">
        <v>150</v>
      </c>
      <c r="D24" s="33">
        <v>46.6</v>
      </c>
      <c r="E24" s="15">
        <f t="shared" si="0"/>
        <v>6.99</v>
      </c>
      <c r="F24" s="14">
        <v>200</v>
      </c>
      <c r="G24" s="33">
        <f t="shared" si="1"/>
        <v>46.6</v>
      </c>
      <c r="H24" s="15">
        <f t="shared" si="2"/>
        <v>9.32</v>
      </c>
    </row>
    <row r="25" spans="1:8" ht="18.75">
      <c r="A25" s="12">
        <v>18</v>
      </c>
      <c r="B25" s="13" t="s">
        <v>58</v>
      </c>
      <c r="C25" s="14">
        <v>45</v>
      </c>
      <c r="D25" s="33">
        <v>95</v>
      </c>
      <c r="E25" s="15">
        <f t="shared" si="0"/>
        <v>4.2750000000000004</v>
      </c>
      <c r="F25" s="14">
        <v>50</v>
      </c>
      <c r="G25" s="33">
        <f t="shared" si="1"/>
        <v>95</v>
      </c>
      <c r="H25" s="15">
        <f t="shared" si="2"/>
        <v>4.75</v>
      </c>
    </row>
    <row r="26" spans="1:8" ht="18.75">
      <c r="A26" s="12">
        <v>19</v>
      </c>
      <c r="B26" s="13" t="s">
        <v>59</v>
      </c>
      <c r="C26" s="14">
        <v>15</v>
      </c>
      <c r="D26" s="33">
        <v>65</v>
      </c>
      <c r="E26" s="15">
        <f t="shared" si="0"/>
        <v>0.97499999999999998</v>
      </c>
      <c r="F26" s="14">
        <v>20</v>
      </c>
      <c r="G26" s="33">
        <f t="shared" si="1"/>
        <v>65</v>
      </c>
      <c r="H26" s="15">
        <f t="shared" si="2"/>
        <v>1.3</v>
      </c>
    </row>
    <row r="27" spans="1:8" ht="18.75">
      <c r="A27" s="12">
        <v>20</v>
      </c>
      <c r="B27" s="13" t="s">
        <v>60</v>
      </c>
      <c r="C27" s="14">
        <v>15</v>
      </c>
      <c r="D27" s="33">
        <v>42.5</v>
      </c>
      <c r="E27" s="15">
        <f t="shared" si="0"/>
        <v>0.63749999999999996</v>
      </c>
      <c r="F27" s="14">
        <v>20</v>
      </c>
      <c r="G27" s="33">
        <f t="shared" si="1"/>
        <v>42.5</v>
      </c>
      <c r="H27" s="15">
        <f t="shared" si="2"/>
        <v>0.85</v>
      </c>
    </row>
    <row r="28" spans="1:8" ht="18.75">
      <c r="A28" s="12">
        <v>21</v>
      </c>
      <c r="B28" s="13" t="s">
        <v>61</v>
      </c>
      <c r="C28" s="14">
        <v>30</v>
      </c>
      <c r="D28" s="33">
        <v>630</v>
      </c>
      <c r="E28" s="15">
        <f t="shared" si="0"/>
        <v>18.899999999999999</v>
      </c>
      <c r="F28" s="14">
        <v>35</v>
      </c>
      <c r="G28" s="33">
        <f t="shared" si="1"/>
        <v>630</v>
      </c>
      <c r="H28" s="15">
        <v>11.47</v>
      </c>
    </row>
    <row r="29" spans="1:8" ht="18.75">
      <c r="A29" s="12">
        <v>22</v>
      </c>
      <c r="B29" s="13" t="s">
        <v>62</v>
      </c>
      <c r="C29" s="14">
        <v>15</v>
      </c>
      <c r="D29" s="33">
        <v>137.5</v>
      </c>
      <c r="E29" s="15">
        <f>C29*D29/1000+0.01</f>
        <v>2.0724999999999998</v>
      </c>
      <c r="F29" s="14">
        <v>18</v>
      </c>
      <c r="G29" s="33">
        <f t="shared" si="1"/>
        <v>137.5</v>
      </c>
      <c r="H29" s="15">
        <f t="shared" si="2"/>
        <v>2.4750000000000001</v>
      </c>
    </row>
    <row r="30" spans="1:8" ht="18.75">
      <c r="A30" s="12">
        <v>23</v>
      </c>
      <c r="B30" s="13" t="s">
        <v>63</v>
      </c>
      <c r="C30" s="14">
        <v>10</v>
      </c>
      <c r="D30" s="33">
        <v>136.55000000000001</v>
      </c>
      <c r="E30" s="15">
        <f t="shared" si="0"/>
        <v>1.3654999999999999</v>
      </c>
      <c r="F30" s="14">
        <v>15</v>
      </c>
      <c r="G30" s="33">
        <f t="shared" si="1"/>
        <v>136.55000000000001</v>
      </c>
      <c r="H30" s="15">
        <f t="shared" si="2"/>
        <v>2.0482499999999999</v>
      </c>
    </row>
    <row r="31" spans="1:8" ht="18.75">
      <c r="A31" s="12">
        <v>24</v>
      </c>
      <c r="B31" s="13" t="s">
        <v>64</v>
      </c>
      <c r="C31" s="14">
        <v>1</v>
      </c>
      <c r="D31" s="33">
        <v>555</v>
      </c>
      <c r="E31" s="15">
        <f t="shared" si="0"/>
        <v>0.55500000000000005</v>
      </c>
      <c r="F31" s="14">
        <v>2</v>
      </c>
      <c r="G31" s="33">
        <f t="shared" si="1"/>
        <v>555</v>
      </c>
      <c r="H31" s="15">
        <f t="shared" si="2"/>
        <v>1.1100000000000001</v>
      </c>
    </row>
    <row r="32" spans="1:8" ht="18.75">
      <c r="A32" s="12">
        <v>25</v>
      </c>
      <c r="B32" s="13" t="s">
        <v>65</v>
      </c>
      <c r="C32" s="14">
        <v>1.2</v>
      </c>
      <c r="D32" s="33">
        <v>770</v>
      </c>
      <c r="E32" s="15">
        <f t="shared" si="0"/>
        <v>0.92400000000000004</v>
      </c>
      <c r="F32" s="14">
        <v>1.2</v>
      </c>
      <c r="G32" s="33">
        <f t="shared" si="1"/>
        <v>770</v>
      </c>
      <c r="H32" s="15">
        <f t="shared" si="2"/>
        <v>0.92400000000000004</v>
      </c>
    </row>
    <row r="33" spans="1:8" ht="18.75">
      <c r="A33" s="12">
        <v>26</v>
      </c>
      <c r="B33" s="13" t="s">
        <v>66</v>
      </c>
      <c r="C33" s="14">
        <v>2</v>
      </c>
      <c r="D33" s="33">
        <v>320</v>
      </c>
      <c r="E33" s="15">
        <f t="shared" si="0"/>
        <v>0.64</v>
      </c>
      <c r="F33" s="14">
        <v>2</v>
      </c>
      <c r="G33" s="33">
        <f t="shared" si="1"/>
        <v>320</v>
      </c>
      <c r="H33" s="15">
        <f t="shared" si="2"/>
        <v>0.64</v>
      </c>
    </row>
    <row r="34" spans="1:8" ht="51" customHeight="1">
      <c r="A34" s="12">
        <v>27</v>
      </c>
      <c r="B34" s="18" t="s">
        <v>67</v>
      </c>
      <c r="C34" s="14">
        <v>30</v>
      </c>
      <c r="D34" s="33">
        <v>80</v>
      </c>
      <c r="E34" s="15">
        <f t="shared" si="0"/>
        <v>2.4</v>
      </c>
      <c r="F34" s="14">
        <v>35</v>
      </c>
      <c r="G34" s="33">
        <f t="shared" si="1"/>
        <v>80</v>
      </c>
      <c r="H34" s="15">
        <f t="shared" si="2"/>
        <v>2.8</v>
      </c>
    </row>
    <row r="35" spans="1:8" ht="51" customHeight="1">
      <c r="A35" s="12">
        <v>28</v>
      </c>
      <c r="B35" s="13" t="s">
        <v>77</v>
      </c>
      <c r="C35" s="14">
        <v>200</v>
      </c>
      <c r="D35" s="33">
        <v>88</v>
      </c>
      <c r="E35" s="15">
        <f t="shared" si="0"/>
        <v>17.600000000000001</v>
      </c>
      <c r="F35" s="14">
        <v>200</v>
      </c>
      <c r="G35" s="33">
        <f t="shared" si="1"/>
        <v>88</v>
      </c>
      <c r="H35" s="15">
        <f t="shared" si="2"/>
        <v>17.600000000000001</v>
      </c>
    </row>
    <row r="36" spans="1:8" ht="18.75">
      <c r="A36" s="12">
        <v>29</v>
      </c>
      <c r="B36" s="13" t="s">
        <v>68</v>
      </c>
      <c r="C36" s="14">
        <v>1</v>
      </c>
      <c r="D36" s="33">
        <v>164.5</v>
      </c>
      <c r="E36" s="15">
        <f t="shared" si="0"/>
        <v>0.16450000000000001</v>
      </c>
      <c r="F36" s="14">
        <v>0.5</v>
      </c>
      <c r="G36" s="33">
        <f t="shared" si="1"/>
        <v>164.5</v>
      </c>
      <c r="H36" s="15">
        <f t="shared" si="2"/>
        <v>8.2250000000000004E-2</v>
      </c>
    </row>
    <row r="37" spans="1:8" ht="18.75">
      <c r="A37" s="12">
        <v>30</v>
      </c>
      <c r="B37" s="13" t="s">
        <v>69</v>
      </c>
      <c r="C37" s="14">
        <v>3</v>
      </c>
      <c r="D37" s="33">
        <v>108.52</v>
      </c>
      <c r="E37" s="15">
        <f t="shared" si="0"/>
        <v>0.32556000000000002</v>
      </c>
      <c r="F37" s="14">
        <v>4</v>
      </c>
      <c r="G37" s="33">
        <v>108.52</v>
      </c>
      <c r="H37" s="15">
        <f t="shared" si="2"/>
        <v>0.43407999999999997</v>
      </c>
    </row>
    <row r="38" spans="1:8" ht="18.75">
      <c r="A38" s="12">
        <v>31</v>
      </c>
      <c r="B38" s="13" t="s">
        <v>78</v>
      </c>
      <c r="C38" s="14">
        <v>2</v>
      </c>
      <c r="D38" s="33">
        <v>0</v>
      </c>
      <c r="E38" s="15">
        <f t="shared" si="0"/>
        <v>0</v>
      </c>
      <c r="F38" s="14">
        <v>2</v>
      </c>
      <c r="G38" s="33">
        <v>0</v>
      </c>
      <c r="H38" s="15">
        <v>0</v>
      </c>
    </row>
    <row r="39" spans="1:8" ht="17.25" customHeight="1">
      <c r="A39" s="12">
        <v>32</v>
      </c>
      <c r="B39" s="13" t="s">
        <v>70</v>
      </c>
      <c r="C39" s="19">
        <v>3</v>
      </c>
      <c r="D39" s="33">
        <v>17.059999999999999</v>
      </c>
      <c r="E39" s="15">
        <f t="shared" si="0"/>
        <v>5.1179999999999989E-2</v>
      </c>
      <c r="F39" s="14">
        <v>5</v>
      </c>
      <c r="G39" s="33">
        <f t="shared" si="1"/>
        <v>17.059999999999999</v>
      </c>
      <c r="H39" s="15">
        <f t="shared" si="2"/>
        <v>8.5300000000000001E-2</v>
      </c>
    </row>
    <row r="40" spans="1:8" s="23" customFormat="1" ht="18.75">
      <c r="A40" s="20"/>
      <c r="B40" s="21" t="s">
        <v>11</v>
      </c>
      <c r="C40" s="22"/>
      <c r="D40" s="22"/>
      <c r="E40" s="22">
        <f>SUM(E8:E39)</f>
        <v>285.8535399999999</v>
      </c>
      <c r="F40" s="22"/>
      <c r="G40" s="22"/>
      <c r="H40" s="22">
        <f>SUM(H8:H39)</f>
        <v>303.80068000000006</v>
      </c>
    </row>
    <row r="41" spans="1:8" s="23" customFormat="1" ht="18.75">
      <c r="A41" s="20"/>
      <c r="B41" s="80"/>
      <c r="C41" s="66"/>
      <c r="D41" s="66"/>
      <c r="E41" s="67"/>
      <c r="F41" s="81"/>
      <c r="G41" s="82"/>
      <c r="H41" s="83"/>
    </row>
    <row r="42" spans="1:8" s="23" customFormat="1" ht="56.25">
      <c r="A42" s="20"/>
      <c r="B42" s="24" t="s">
        <v>79</v>
      </c>
      <c r="C42" s="65">
        <f>E40*C49</f>
        <v>71.463384999999974</v>
      </c>
      <c r="D42" s="66"/>
      <c r="E42" s="67"/>
      <c r="F42" s="65">
        <f>H40*C49</f>
        <v>75.950170000000014</v>
      </c>
      <c r="G42" s="66"/>
      <c r="H42" s="67"/>
    </row>
    <row r="43" spans="1:8" ht="18.75" customHeight="1">
      <c r="A43" s="8"/>
      <c r="B43" s="25"/>
      <c r="C43" s="26"/>
      <c r="D43" s="26"/>
      <c r="E43" s="78"/>
      <c r="F43" s="78"/>
      <c r="G43" s="78"/>
      <c r="H43" s="78"/>
    </row>
    <row r="44" spans="1:8" ht="47.25" customHeight="1">
      <c r="B44" s="27" t="s">
        <v>71</v>
      </c>
      <c r="C44" s="27"/>
      <c r="E44" s="79"/>
      <c r="F44" s="79"/>
      <c r="G44" s="79"/>
      <c r="H44" s="49"/>
    </row>
    <row r="45" spans="1:8" ht="18.75">
      <c r="B45" s="25" t="s">
        <v>72</v>
      </c>
      <c r="C45" s="28"/>
    </row>
    <row r="46" spans="1:8" ht="18.75">
      <c r="B46" s="25" t="s">
        <v>8</v>
      </c>
      <c r="C46" s="28"/>
    </row>
    <row r="47" spans="1:8" ht="18.75">
      <c r="B47" s="25" t="s">
        <v>9</v>
      </c>
      <c r="C47" s="28"/>
    </row>
    <row r="48" spans="1:8" ht="25.5" customHeight="1">
      <c r="B48" s="25" t="s">
        <v>10</v>
      </c>
      <c r="C48" s="28"/>
      <c r="D48" s="68"/>
      <c r="E48" s="69"/>
      <c r="F48" s="69"/>
      <c r="G48" s="69"/>
      <c r="H48" s="69"/>
    </row>
    <row r="49" spans="2:8" s="23" customFormat="1" ht="18.75">
      <c r="B49" s="29" t="s">
        <v>11</v>
      </c>
      <c r="C49" s="30">
        <v>0.25</v>
      </c>
      <c r="D49" s="31"/>
      <c r="E49" s="31"/>
      <c r="F49" s="31"/>
      <c r="G49" s="31"/>
      <c r="H49" s="31"/>
    </row>
  </sheetData>
  <mergeCells count="16">
    <mergeCell ref="C42:E42"/>
    <mergeCell ref="F42:H42"/>
    <mergeCell ref="D48:H48"/>
    <mergeCell ref="F1:H1"/>
    <mergeCell ref="A2:H2"/>
    <mergeCell ref="A3:H3"/>
    <mergeCell ref="A4:H4"/>
    <mergeCell ref="A5:A7"/>
    <mergeCell ref="B5:B7"/>
    <mergeCell ref="C5:H5"/>
    <mergeCell ref="C6:E6"/>
    <mergeCell ref="F6:H6"/>
    <mergeCell ref="E43:H43"/>
    <mergeCell ref="E44:G44"/>
    <mergeCell ref="B41:E41"/>
    <mergeCell ref="F41:H41"/>
  </mergeCells>
  <pageMargins left="0.51181102362204722" right="0.31496062992125984" top="0.55118110236220474" bottom="0.55118110236220474" header="0.31496062992125984" footer="0.31496062992125984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расчет максимального размера</vt:lpstr>
      <vt:lpstr>расчет по нормам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admin2014</dc:creator>
  <cp:lastModifiedBy>Admin</cp:lastModifiedBy>
  <cp:lastPrinted>2023-04-07T13:32:47Z</cp:lastPrinted>
  <dcterms:created xsi:type="dcterms:W3CDTF">2021-12-13T09:21:30Z</dcterms:created>
  <dcterms:modified xsi:type="dcterms:W3CDTF">2023-04-07T13:44:08Z</dcterms:modified>
</cp:coreProperties>
</file>