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640" windowHeight="11760" tabRatio="850" firstSheet="4" activeTab="16"/>
  </bookViews>
  <sheets>
    <sheet name="ИТОГ " sheetId="38" r:id="rId1"/>
    <sheet name="1.1. 1-4" sheetId="9" r:id="rId2"/>
    <sheet name="1.2.10 Проф" sheetId="21" r:id="rId3"/>
    <sheet name="1.2. 20" sheetId="10" r:id="rId4"/>
    <sheet name="1.3. 20" sheetId="11" r:id="rId5"/>
    <sheet name="2.1.1. УУД &quot;4+5&quot;" sheetId="29" r:id="rId6"/>
    <sheet name="2.1.2. УУД &quot;2&quot; " sheetId="31" r:id="rId7"/>
    <sheet name="2.1.3. ВсОШ" sheetId="19" r:id="rId8"/>
    <sheet name="2.1.4. Конкурсы" sheetId="32" state="hidden" r:id="rId9"/>
    <sheet name="2.1.6. Спорт" sheetId="33" r:id="rId10"/>
    <sheet name="2.1.5. МАН" sheetId="20" r:id="rId11"/>
    <sheet name="2.1. 20" sheetId="12" r:id="rId12"/>
    <sheet name="2.2. 20" sheetId="13" r:id="rId13"/>
    <sheet name="2.3.5.Исп.дисц" sheetId="34" r:id="rId14"/>
    <sheet name="2.3. 20" sheetId="14" r:id="rId15"/>
    <sheet name="2.4. 20" sheetId="24" r:id="rId16"/>
    <sheet name="Справка 20" sheetId="16" r:id="rId17"/>
  </sheets>
  <definedNames>
    <definedName name="_xlnm.Print_Area" localSheetId="1">'1.1. 1-4'!$A$1:$X$8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38"/>
  <c r="H4" i="31" l="1"/>
  <c r="E4"/>
  <c r="H7" i="12"/>
  <c r="I7"/>
  <c r="BZ23" i="32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Y39"/>
  <c r="BY37"/>
  <c r="BY38"/>
  <c r="BY36"/>
  <c r="BY34"/>
  <c r="BY33"/>
  <c r="BY32"/>
  <c r="BY31"/>
  <c r="BY27"/>
  <c r="BY41"/>
  <c r="BY40"/>
  <c r="BY35"/>
  <c r="BY30"/>
  <c r="BY26"/>
  <c r="BY25"/>
  <c r="BY29"/>
  <c r="BY28"/>
  <c r="BY24"/>
  <c r="BY23"/>
  <c r="BY22"/>
  <c r="BY21"/>
  <c r="BY20"/>
  <c r="BY19"/>
  <c r="BY18"/>
  <c r="BY16"/>
  <c r="BY15"/>
  <c r="BY14"/>
  <c r="BY13"/>
  <c r="BY12"/>
  <c r="BY11"/>
  <c r="BY9"/>
  <c r="BZ8"/>
  <c r="BY8"/>
  <c r="BY7"/>
  <c r="BY6"/>
  <c r="BY5"/>
  <c r="BZ5"/>
  <c r="BZ6"/>
  <c r="BZ7"/>
  <c r="BZ9"/>
  <c r="BY10"/>
  <c r="BZ10"/>
  <c r="BZ11"/>
  <c r="BZ12"/>
  <c r="BZ13"/>
  <c r="BZ14"/>
  <c r="BZ15"/>
  <c r="BZ16"/>
  <c r="BY17"/>
  <c r="BZ17"/>
  <c r="BZ18"/>
  <c r="BZ19"/>
  <c r="BZ20"/>
  <c r="BZ21"/>
  <c r="BZ22"/>
  <c r="BZ4"/>
  <c r="BY4"/>
  <c r="DK42" l="1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N42"/>
  <c r="CM42"/>
  <c r="CL42"/>
  <c r="CK42"/>
  <c r="CJ42"/>
  <c r="CI42"/>
  <c r="CH42"/>
  <c r="CD26" l="1"/>
  <c r="I7" i="14"/>
  <c r="F7" i="11"/>
  <c r="E7" i="24" l="1"/>
  <c r="F7" l="1"/>
  <c r="CD48" i="32" l="1"/>
  <c r="CD45"/>
  <c r="L48"/>
  <c r="M48"/>
  <c r="N48"/>
  <c r="K48"/>
  <c r="CC48"/>
  <c r="CB48"/>
  <c r="CG42"/>
  <c r="CD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CB42"/>
  <c r="CC42"/>
  <c r="CE42"/>
  <c r="CF42"/>
  <c r="C42"/>
  <c r="U7" i="10" l="1"/>
  <c r="D7" i="12" l="1"/>
  <c r="C7"/>
  <c r="W8" i="9" l="1"/>
  <c r="X8" s="1"/>
  <c r="G7" i="11" s="1"/>
  <c r="P4" i="34" l="1"/>
  <c r="O4"/>
  <c r="Q4" s="1"/>
  <c r="BY46" i="32"/>
  <c r="BZ46"/>
  <c r="BY47"/>
  <c r="BY48" s="1"/>
  <c r="CA48" s="1"/>
  <c r="BZ47"/>
  <c r="BZ48" s="1"/>
  <c r="BZ45"/>
  <c r="BY45"/>
  <c r="CF41"/>
  <c r="CE41"/>
  <c r="CC41"/>
  <c r="CB41"/>
  <c r="CF40"/>
  <c r="CE40"/>
  <c r="CC40"/>
  <c r="CB40"/>
  <c r="CF39"/>
  <c r="CE39"/>
  <c r="CC39"/>
  <c r="CB39"/>
  <c r="CF38"/>
  <c r="CE38"/>
  <c r="CC38"/>
  <c r="CB38"/>
  <c r="CF37"/>
  <c r="CG37" s="1"/>
  <c r="CE37"/>
  <c r="CC37"/>
  <c r="CB37"/>
  <c r="CF36"/>
  <c r="CE36"/>
  <c r="CC36"/>
  <c r="CD36" s="1"/>
  <c r="CB36"/>
  <c r="CF35"/>
  <c r="CE35"/>
  <c r="CG35" s="1"/>
  <c r="L7" i="12" s="1"/>
  <c r="CC35" i="32"/>
  <c r="CB35"/>
  <c r="CF34"/>
  <c r="CE34"/>
  <c r="CC34"/>
  <c r="CB34"/>
  <c r="CF33"/>
  <c r="CE33"/>
  <c r="CC33"/>
  <c r="CB33"/>
  <c r="CF32"/>
  <c r="CE32"/>
  <c r="CC32"/>
  <c r="CB32"/>
  <c r="CF31"/>
  <c r="CE31"/>
  <c r="CG31" s="1"/>
  <c r="CC31"/>
  <c r="CB31"/>
  <c r="CF30"/>
  <c r="CE30"/>
  <c r="CC30"/>
  <c r="CB30"/>
  <c r="CF29"/>
  <c r="CE29"/>
  <c r="CC29"/>
  <c r="CB29"/>
  <c r="CF28"/>
  <c r="CE28"/>
  <c r="CC28"/>
  <c r="CB28"/>
  <c r="CF27"/>
  <c r="CE27"/>
  <c r="CC27"/>
  <c r="CB27"/>
  <c r="CF26"/>
  <c r="CE26"/>
  <c r="CC26"/>
  <c r="CB26"/>
  <c r="CF25"/>
  <c r="CE25"/>
  <c r="CC25"/>
  <c r="CB25"/>
  <c r="CF24"/>
  <c r="CE24"/>
  <c r="CC24"/>
  <c r="CB24"/>
  <c r="CF23"/>
  <c r="CE23"/>
  <c r="CC23"/>
  <c r="CB23"/>
  <c r="CF22"/>
  <c r="CE22"/>
  <c r="CC22"/>
  <c r="CB22"/>
  <c r="CF21"/>
  <c r="CE21"/>
  <c r="CC21"/>
  <c r="CB21"/>
  <c r="CF20"/>
  <c r="CE20"/>
  <c r="CC20"/>
  <c r="CB20"/>
  <c r="CF19"/>
  <c r="CE19"/>
  <c r="CC19"/>
  <c r="CB19"/>
  <c r="CF18"/>
  <c r="CE18"/>
  <c r="CC18"/>
  <c r="CB18"/>
  <c r="CF17"/>
  <c r="CE17"/>
  <c r="CG17" s="1"/>
  <c r="CC17"/>
  <c r="CB17"/>
  <c r="CF16"/>
  <c r="CE16"/>
  <c r="CC16"/>
  <c r="CB16"/>
  <c r="CF15"/>
  <c r="CE15"/>
  <c r="CC15"/>
  <c r="CB15"/>
  <c r="CF14"/>
  <c r="CE14"/>
  <c r="CC14"/>
  <c r="CB14"/>
  <c r="CF13"/>
  <c r="CE13"/>
  <c r="CC13"/>
  <c r="CB13"/>
  <c r="CF12"/>
  <c r="CE12"/>
  <c r="CC12"/>
  <c r="CB12"/>
  <c r="CF11"/>
  <c r="CE11"/>
  <c r="CC11"/>
  <c r="CB11"/>
  <c r="CF10"/>
  <c r="CE10"/>
  <c r="CC10"/>
  <c r="CB10"/>
  <c r="CF9"/>
  <c r="CE9"/>
  <c r="CC9"/>
  <c r="CB9"/>
  <c r="CF8"/>
  <c r="CE8"/>
  <c r="CC8"/>
  <c r="CB8"/>
  <c r="CF7"/>
  <c r="CE7"/>
  <c r="CC7"/>
  <c r="CB7"/>
  <c r="CF6"/>
  <c r="CE6"/>
  <c r="CC6"/>
  <c r="CB6"/>
  <c r="CF5"/>
  <c r="CE5"/>
  <c r="CC5"/>
  <c r="CB5"/>
  <c r="CF4"/>
  <c r="CE4"/>
  <c r="CC4"/>
  <c r="CB4"/>
  <c r="J7" i="14" l="1"/>
  <c r="K7" s="1"/>
  <c r="L7" s="1"/>
  <c r="I7" i="24" s="1"/>
  <c r="BZ42" i="32"/>
  <c r="CA42" s="1"/>
  <c r="CA5"/>
  <c r="CD20"/>
  <c r="CD28"/>
  <c r="CD5"/>
  <c r="CA6"/>
  <c r="CG6"/>
  <c r="CD7"/>
  <c r="CA8"/>
  <c r="CG8"/>
  <c r="CD15"/>
  <c r="CD19"/>
  <c r="CG20"/>
  <c r="CA26"/>
  <c r="CG28"/>
  <c r="CA30"/>
  <c r="CG5"/>
  <c r="CD6"/>
  <c r="CG7"/>
  <c r="CA9"/>
  <c r="CD10"/>
  <c r="CG11"/>
  <c r="CA13"/>
  <c r="CA15"/>
  <c r="CD16"/>
  <c r="CA36"/>
  <c r="CD37"/>
  <c r="CA38"/>
  <c r="CA40"/>
  <c r="CG40"/>
  <c r="CA45"/>
  <c r="CA20"/>
  <c r="CA28"/>
  <c r="CA46"/>
  <c r="CA37"/>
  <c r="CA4"/>
  <c r="CA12"/>
  <c r="CD13"/>
  <c r="CA17"/>
  <c r="CA29"/>
  <c r="CG30"/>
  <c r="CD31"/>
  <c r="CD4"/>
  <c r="CD14"/>
  <c r="CD17"/>
  <c r="CA22"/>
  <c r="CG24"/>
  <c r="CA31"/>
  <c r="CA7"/>
  <c r="CD9"/>
  <c r="CA10"/>
  <c r="CD11"/>
  <c r="CG13"/>
  <c r="CA16"/>
  <c r="CA19"/>
  <c r="CG19"/>
  <c r="CD21"/>
  <c r="CD23"/>
  <c r="CA24"/>
  <c r="CG29"/>
  <c r="CD30"/>
  <c r="CA32"/>
  <c r="CA34"/>
  <c r="CD35"/>
  <c r="K7" i="12" s="1"/>
  <c r="CA39" i="32"/>
  <c r="CG39"/>
  <c r="CD40"/>
  <c r="CA11"/>
  <c r="CD12"/>
  <c r="CA14"/>
  <c r="CA18"/>
  <c r="CA21"/>
  <c r="CA23"/>
  <c r="CD24"/>
  <c r="CA27"/>
  <c r="CD29"/>
  <c r="CD32"/>
  <c r="CA33"/>
  <c r="CG33"/>
  <c r="CD34"/>
  <c r="CA35"/>
  <c r="J7" i="12" s="1"/>
  <c r="CD39" i="32"/>
  <c r="T7" i="12"/>
  <c r="BR7" i="33" l="1"/>
  <c r="BQ7"/>
  <c r="BP7"/>
  <c r="BM7"/>
  <c r="BJ7"/>
  <c r="BG7"/>
  <c r="BD7"/>
  <c r="BA7"/>
  <c r="AX7"/>
  <c r="AU7"/>
  <c r="AR7"/>
  <c r="AO7"/>
  <c r="AL7"/>
  <c r="AI7"/>
  <c r="AF7"/>
  <c r="AC7"/>
  <c r="Z7"/>
  <c r="W7"/>
  <c r="T7"/>
  <c r="Q7"/>
  <c r="N7"/>
  <c r="K7"/>
  <c r="H7"/>
  <c r="E7"/>
  <c r="BS7" l="1"/>
  <c r="P7" i="12" s="1"/>
  <c r="N7"/>
  <c r="O7"/>
  <c r="GW5" i="19"/>
  <c r="GV5"/>
  <c r="GT5"/>
  <c r="GS5"/>
  <c r="GQ5"/>
  <c r="GP5"/>
  <c r="GN5"/>
  <c r="GM5"/>
  <c r="GR5" l="1"/>
  <c r="GO5"/>
  <c r="O4" i="20"/>
  <c r="N4"/>
  <c r="L4"/>
  <c r="K4"/>
  <c r="F7" i="12" l="1"/>
  <c r="S7" s="1"/>
  <c r="G7"/>
  <c r="M7" i="10"/>
  <c r="N7"/>
  <c r="O7"/>
  <c r="W7" l="1"/>
  <c r="H7" i="11" s="1"/>
  <c r="I7" s="1"/>
  <c r="Q7" i="10"/>
  <c r="V7" s="1"/>
  <c r="U7" i="12" l="1"/>
  <c r="AA7" s="1"/>
  <c r="Y7" l="1"/>
  <c r="Z7" s="1"/>
  <c r="AB7" s="1"/>
  <c r="G7" i="24" s="1"/>
  <c r="J7" l="1"/>
  <c r="K7" i="21"/>
  <c r="E7"/>
</calcChain>
</file>

<file path=xl/sharedStrings.xml><?xml version="1.0" encoding="utf-8"?>
<sst xmlns="http://schemas.openxmlformats.org/spreadsheetml/2006/main" count="1138" uniqueCount="347">
  <si>
    <t>Раздел I</t>
  </si>
  <si>
    <t>Качество условий обеспечения образовательного процесса</t>
  </si>
  <si>
    <t xml:space="preserve">1.1.Учебно-методическое и материально-техническое обеспечение </t>
  </si>
  <si>
    <t>№ п/п</t>
  </si>
  <si>
    <t>Наименование общеобразовательной организации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</si>
  <si>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</si>
  <si>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</si>
  <si>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</si>
  <si>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</si>
  <si>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</si>
  <si>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</si>
  <si>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</si>
  <si>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</si>
  <si>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</si>
  <si>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</si>
  <si>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</si>
  <si>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</si>
  <si>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S1</t>
  </si>
  <si>
    <t>S2</t>
  </si>
  <si>
    <t>S1-S2</t>
  </si>
  <si>
    <t>1.2.2.1.</t>
  </si>
  <si>
    <t>1.2.2.2.</t>
  </si>
  <si>
    <t>1.2.5.1.</t>
  </si>
  <si>
    <t>1.2.5.2.</t>
  </si>
  <si>
    <t>1.2.6.1.</t>
  </si>
  <si>
    <t>1.2.6.2.</t>
  </si>
  <si>
    <t>"+"</t>
  </si>
  <si>
    <t>"-"</t>
  </si>
  <si>
    <t>1.3. Условия для удовлетворения образовательных потребностей</t>
  </si>
  <si>
    <t>К=1</t>
  </si>
  <si>
    <t>итог 1.1.</t>
  </si>
  <si>
    <t>итог 1.2.</t>
  </si>
  <si>
    <t>итого по разделу 1</t>
  </si>
  <si>
    <t>Раздел II</t>
  </si>
  <si>
    <t>Качество результатов образовательного процесса</t>
  </si>
  <si>
    <t>2.1. Предметные результаты обучения (внутреннее оценивание)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</si>
  <si>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0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</si>
  <si>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</si>
  <si>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</si>
  <si>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</si>
  <si>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</si>
  <si>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</si>
  <si>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</si>
  <si>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</si>
  <si>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</si>
  <si>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</si>
  <si>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2.1.3.4.</t>
  </si>
  <si>
    <t>2.1.4.1.</t>
  </si>
  <si>
    <t>2.1.4.2.</t>
  </si>
  <si>
    <t>2.1.5.1.</t>
  </si>
  <si>
    <t>2.1.5.2.</t>
  </si>
  <si>
    <t>муниципальный уровень</t>
  </si>
  <si>
    <t>федеральный уровень</t>
  </si>
  <si>
    <t>международный уровень</t>
  </si>
  <si>
    <t>2.2.1.4</t>
  </si>
  <si>
    <t>среднее</t>
  </si>
  <si>
    <t>2.2.2.1</t>
  </si>
  <si>
    <t>2.2.1.1</t>
  </si>
  <si>
    <t>2.2.1.2</t>
  </si>
  <si>
    <t>2.2.2.2</t>
  </si>
  <si>
    <t>2.2.1.3</t>
  </si>
  <si>
    <t>зачет с первого раза</t>
  </si>
  <si>
    <t>зачет по всем пяти критериям (абсолютный зачет)</t>
  </si>
  <si>
    <t>получивших абс зачет и набравших на ЕГЭ по русскому яз менее 50 баллов</t>
  </si>
  <si>
    <t>"незачёт" по критерию грамотн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</si>
  <si>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</si>
  <si>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</si>
  <si>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</si>
  <si>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</si>
  <si>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</si>
  <si>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</si>
  <si>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</si>
  <si>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</si>
  <si>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</si>
  <si>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</si>
  <si>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</si>
  <si>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</si>
  <si>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</si>
  <si>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1.2.10. Результативность участия пед.работников в конкурсах проф.мастерства:</t>
  </si>
  <si>
    <t>1.2.10.1.</t>
  </si>
  <si>
    <t>1.2.10.2.</t>
  </si>
  <si>
    <t>имеющих пед. стаж до 3 лет</t>
  </si>
  <si>
    <t>имеющих пед. стаж свыше 25 лет</t>
  </si>
  <si>
    <t>1.2.8. Доля пед.работников, привл. к проведению ВсОШ на региональном этапе в качестве членов жюри</t>
  </si>
  <si>
    <t>1.2.9. Доля пед.работников, привл. к проведению ГИА в форме ЕГЭ и ОГЭ в качестве экспертов предметных комиссий</t>
  </si>
  <si>
    <t>1.2.11. Обеспеченность кадрами для психолого-пед. сопровождения обр. процесса</t>
  </si>
  <si>
    <t>1.2.3. Выполнение плана курсовой подготовки</t>
  </si>
  <si>
    <t>1.2.1. Обеспеченность образовательного процесса пед. работниками</t>
  </si>
  <si>
    <t>1.2.2. Доля пед. работников, имеющих:</t>
  </si>
  <si>
    <t>1.2.4. Доля пед. работников, имеющих высшую и первую квалиф. категории</t>
  </si>
  <si>
    <t>повысили или сохранили прежнюю квал. категорию</t>
  </si>
  <si>
    <t>К=1,5</t>
  </si>
  <si>
    <t>среднее N=3</t>
  </si>
  <si>
    <t>сумма</t>
  </si>
  <si>
    <t>K=1,5</t>
  </si>
  <si>
    <t>среднее 1.1.</t>
  </si>
  <si>
    <t>итог 1.3.</t>
  </si>
  <si>
    <r>
      <t xml:space="preserve">2.1.2. Доля обучающихся, имеющих "2" по одному и более </t>
    </r>
    <r>
      <rPr>
        <sz val="10"/>
        <color indexed="8"/>
        <rFont val="Times New Roman"/>
        <family val="1"/>
        <charset val="204"/>
      </rPr>
      <t>предметам федерального компонента уч. плана (предметные результаты по итогам годового оценивания), в т.ч.:</t>
    </r>
  </si>
  <si>
    <t>2.1.3. Доля обучающихся-победителей и призеров ВсОШ</t>
  </si>
  <si>
    <t>региональный уровень</t>
  </si>
  <si>
    <t>среднее 2.1.</t>
  </si>
  <si>
    <t>итог 2.1.</t>
  </si>
  <si>
    <t>К=2</t>
  </si>
  <si>
    <t>2.2.1.Результаты итогового сочинения "+"</t>
  </si>
  <si>
    <t>2.2.2. ВПР-4  русский яз "+"</t>
  </si>
  <si>
    <t>"4" и "5"</t>
  </si>
  <si>
    <t>2.2.3. ВПР-4  математика "+"</t>
  </si>
  <si>
    <t>2.2.3.1</t>
  </si>
  <si>
    <t xml:space="preserve"> "+"</t>
  </si>
  <si>
    <t>2.2.1. Результаты итоговго сочинения "-"</t>
  </si>
  <si>
    <t>2.2.2. ВПР-4 русский яз"-"</t>
  </si>
  <si>
    <t>"2"</t>
  </si>
  <si>
    <t>2.2.3. ВПР-4  математика "-"</t>
  </si>
  <si>
    <t>2.2.3.2.</t>
  </si>
  <si>
    <t>2.2.4.2.</t>
  </si>
  <si>
    <t>итог 2.2.</t>
  </si>
  <si>
    <t>1.2.5. Доля пед. работников, которые по результатам аттестации:</t>
  </si>
  <si>
    <t>спорт. зал</t>
  </si>
  <si>
    <t>ИТОГО</t>
  </si>
  <si>
    <t>среднее 2.2.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</si>
  <si>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</si>
  <si>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"-"</t>
  </si>
  <si>
    <t>сведения о наличии выпускников</t>
  </si>
  <si>
    <t xml:space="preserve">2.2. Результаты ГИА, ВПР и других оценочных процедур (внешнее оценивание) </t>
  </si>
  <si>
    <t>2.3. Результаты надзорных и контрольных мероприятий</t>
  </si>
  <si>
    <t>итог 2.3.</t>
  </si>
  <si>
    <t>Роспотребнадзора</t>
  </si>
  <si>
    <t>МЧС</t>
  </si>
  <si>
    <t>Прокуратуры</t>
  </si>
  <si>
    <r>
      <t xml:space="preserve">Управления по надзору и контролю </t>
    </r>
    <r>
      <rPr>
        <sz val="12"/>
        <color indexed="8"/>
        <rFont val="Times New Roman"/>
        <family val="1"/>
        <charset val="204"/>
      </rPr>
      <t>за соблюдением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законодательства в сфере образования</t>
    </r>
    <r>
      <rPr>
        <sz val="12"/>
        <color indexed="8"/>
        <rFont val="Times New Roman"/>
        <family val="1"/>
        <charset val="204"/>
      </rPr>
      <t xml:space="preserve"> МОНМ РК</t>
    </r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</si>
  <si>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</si>
  <si>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</si>
  <si>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2.2. Результаты ГИА, ВПР и других оценочных процедур (внешнее оценивание)</t>
  </si>
  <si>
    <t>общая численность педагогических работников</t>
  </si>
  <si>
    <t>в т.ч.внешних совместителей</t>
  </si>
  <si>
    <t>соответствие средней заработной платы пед. работников целевым показателям Указа Президента РФ от 07.05.2017 г. №597</t>
  </si>
  <si>
    <t>общая численность обучающихся (чел.):</t>
  </si>
  <si>
    <t>обучавшихся в форме самообразования, получивших аттестат</t>
  </si>
  <si>
    <t>сведения о реализуемых ООП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</si>
  <si>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</si>
  <si>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</si>
  <si>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</si>
  <si>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</si>
  <si>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</si>
  <si>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</si>
  <si>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</si>
  <si>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</si>
  <si>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</si>
  <si>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</si>
  <si>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</si>
  <si>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</si>
  <si>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«Молодежненская  школа №2»</t>
  </si>
  <si>
    <t>МБОУ «Николаевская школа»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</si>
  <si>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</si>
  <si>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</si>
  <si>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</si>
  <si>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</si>
  <si>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</si>
  <si>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</si>
  <si>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</si>
  <si>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</si>
  <si>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</si>
  <si>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</si>
  <si>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</si>
  <si>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</si>
  <si>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</si>
  <si>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</si>
  <si>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</si>
  <si>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</si>
  <si>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</si>
  <si>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</si>
  <si>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</si>
  <si>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1.2.7. Доля пед. работников, привл. к проведению аккредит, меропр по контролю (надзору) в кач экспертов</t>
  </si>
  <si>
    <t>высшее проф образование</t>
  </si>
  <si>
    <t>среднее проф образование</t>
  </si>
  <si>
    <t>понизили или лишились квал категории</t>
  </si>
  <si>
    <t>1.3.1.Доля обучающихся, охваченных профильным обучением</t>
  </si>
  <si>
    <t>1.3.2. Доля реализуемых часов внеурочной деятельности по уровням образования:</t>
  </si>
  <si>
    <t>1.3.2.1.</t>
  </si>
  <si>
    <t>1.3.2.2.</t>
  </si>
  <si>
    <t>2.2.6. Выпускников, набравших по результатам ЕГЭ более 80 баллов по одному и более предметам</t>
  </si>
  <si>
    <t>2.2.7. Доля медалистов относительно количества претендентов</t>
  </si>
  <si>
    <r>
      <t xml:space="preserve">2.2.7.2 Медалистов, набравших не менее 70 баллов при сдаче ЕГЭ </t>
    </r>
    <r>
      <rPr>
        <b/>
        <u/>
        <sz val="10"/>
        <rFont val="Times New Roman"/>
        <family val="1"/>
        <charset val="204"/>
      </rPr>
      <t>по всем выбранным предметам</t>
    </r>
  </si>
  <si>
    <t>2.2.4. Не  получивших аттестат об образовании (по итогам осн периода ГИА)</t>
  </si>
  <si>
    <t>2.2.5. Не преодолевших мин. порог баллов при прохождении ГИА</t>
  </si>
  <si>
    <t>2.2.4.1.</t>
  </si>
  <si>
    <t>2.2.5.1. по русскому яз.</t>
  </si>
  <si>
    <t>2.2.5.2. по математике</t>
  </si>
  <si>
    <t>2.3.1.1.</t>
  </si>
  <si>
    <t>2.3.1.2.</t>
  </si>
  <si>
    <t>2.3.1.3.</t>
  </si>
  <si>
    <t>2.3.1.4.</t>
  </si>
  <si>
    <t>К=-1,5</t>
  </si>
  <si>
    <t>математика</t>
  </si>
  <si>
    <t>русский язык</t>
  </si>
  <si>
    <t>средний балл по итогам ЕГЭ</t>
  </si>
  <si>
    <t>средний балл по итогам ОГЭ</t>
  </si>
  <si>
    <t>средний балл по итогам годового оценивания (11 кл)</t>
  </si>
  <si>
    <t>средний балл по итогам годового оценивания ( 9 кл)</t>
  </si>
  <si>
    <t>обучающихся, охваченных угл изуч отдельных предметов</t>
  </si>
  <si>
    <t>количество выпускников</t>
  </si>
  <si>
    <t>соответствие площади помещений, в которых осуществляется образовательная деятельность, СанПиН</t>
  </si>
  <si>
    <t>1.2.10.3.</t>
  </si>
  <si>
    <t>1.2.10.4.</t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</si>
  <si>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</si>
  <si>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>на муниципальном уровне</t>
    </r>
    <r>
      <rPr>
        <sz val="10"/>
        <color rgb="FF000000"/>
        <rFont val="Times New Roman"/>
        <family val="1"/>
        <charset val="204"/>
      </rPr>
      <t xml:space="preserve"> доля победителей и призеров</t>
    </r>
    <r>
      <rPr>
        <b/>
        <sz val="10"/>
        <color rgb="FF000000"/>
        <rFont val="Times New Roman"/>
        <family val="1"/>
        <charset val="204"/>
      </rPr>
      <t xml:space="preserve"> очных </t>
    </r>
    <r>
      <rPr>
        <sz val="10"/>
        <color rgb="FF000000"/>
        <rFont val="Times New Roman"/>
        <family val="1"/>
        <charset val="204"/>
      </rPr>
      <t>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</si>
  <si>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региональном уровне </t>
    </r>
    <r>
      <rPr>
        <sz val="10"/>
        <color rgb="FF000000"/>
        <rFont val="Times New Roman"/>
        <family val="1"/>
        <charset val="204"/>
      </rPr>
      <t xml:space="preserve">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</si>
  <si>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</t>
    </r>
    <r>
      <rPr>
        <sz val="10"/>
        <color rgb="FF000000"/>
        <rFont val="Times New Roman"/>
        <family val="1"/>
        <charset val="204"/>
      </rPr>
      <t xml:space="preserve"> доля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</si>
  <si>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t>1.1.2.7.</t>
  </si>
  <si>
    <t>ОБЖ</t>
  </si>
  <si>
    <t>1.1.5. Наличие  психологического кабинета</t>
  </si>
  <si>
    <t>Предметные олимпиады 2018/2019 год</t>
  </si>
  <si>
    <t>№
п/п</t>
  </si>
  <si>
    <t>Математика</t>
  </si>
  <si>
    <t xml:space="preserve">Физика 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</si>
  <si>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</si>
  <si>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</si>
  <si>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</si>
  <si>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</si>
  <si>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</si>
  <si>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</si>
  <si>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</si>
  <si>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</si>
  <si>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</si>
  <si>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</si>
  <si>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</si>
  <si>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</si>
  <si>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</si>
  <si>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</si>
  <si>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</si>
  <si>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</si>
  <si>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</si>
  <si>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 xml:space="preserve">Экономика </t>
  </si>
  <si>
    <t>Обществознание</t>
  </si>
  <si>
    <t>Физкультура</t>
  </si>
  <si>
    <t>МХК</t>
  </si>
  <si>
    <t xml:space="preserve">кол-во принявших </t>
  </si>
  <si>
    <t>кол-во побед. и приз.</t>
  </si>
  <si>
    <t>доля</t>
  </si>
  <si>
    <t>S</t>
  </si>
  <si>
    <t>2.1.4.3.</t>
  </si>
  <si>
    <t>2.1.4.4.</t>
  </si>
  <si>
    <t>2.1.4. Доля обучающихся–победителей и призеров предметных конкурсов:</t>
  </si>
  <si>
    <t>2.1.5. Доля обучающихся–победителей и призеров конкурса-защиты научно-исслед. работ МАН "Искатель", Шаг в науку</t>
  </si>
  <si>
    <t>2.1.6. Доля обучающихся -победителей и призеров спортивных соревнований</t>
  </si>
  <si>
    <t>2.1.7. Доля обучающихся-претендентов на получение аттестата об образовании особого образца:</t>
  </si>
  <si>
    <t>2.1.8. Доля обучающихся, не допущенных к ГИА:</t>
  </si>
  <si>
    <t>2.1.8.1.</t>
  </si>
  <si>
    <t>2.1.8.2.</t>
  </si>
  <si>
    <t>2.1.7.1.</t>
  </si>
  <si>
    <t>2.1.7.2.</t>
  </si>
  <si>
    <t>2.3.1.Предписания надзорных органов:</t>
  </si>
  <si>
    <r>
      <t xml:space="preserve">2.3.4. "Сомнительные» результатами ВПР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</si>
  <si>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r>
      <t>2.3.4.Обращений граждан, в ходе рассмотрения которых изложенные факты подтверждены или подтверждены частично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(1 - если  да, 0- если нет)</t>
    </r>
  </si>
  <si>
    <r>
      <t xml:space="preserve">2.3.2.  ОО, в которых аккредитованы не все образовательные программы </t>
    </r>
    <r>
      <rPr>
        <i/>
        <sz val="12"/>
        <color rgb="FF000000"/>
        <rFont val="Times New Roman"/>
        <family val="1"/>
        <charset val="204"/>
      </rPr>
      <t xml:space="preserve">(ОО, в которых нет выпускников соответствующего уровня образования, не берутся в расчет)     </t>
    </r>
    <r>
      <rPr>
        <b/>
        <i/>
        <sz val="12"/>
        <color rgb="FF000000"/>
        <rFont val="Times New Roman"/>
        <family val="1"/>
        <charset val="204"/>
      </rPr>
      <t>(1 - если да, 0- если нет)</t>
    </r>
  </si>
  <si>
    <t xml:space="preserve">2.4. Результаты Муниципальных мониторинговых исследований </t>
  </si>
  <si>
    <t>2.4.3.</t>
  </si>
  <si>
    <t>итого по разделу 2</t>
  </si>
  <si>
    <t>Доля экстернов, получивших неудовлетворительные оценки за обе диагностические работы (русский язык и математика)</t>
  </si>
  <si>
    <t>итог 2.4.</t>
  </si>
  <si>
    <t>К=3</t>
  </si>
  <si>
    <t>среднее N=4</t>
  </si>
  <si>
    <t>среднее 2.4..</t>
  </si>
  <si>
    <t>сумма 2.3.</t>
  </si>
  <si>
    <t>Охват приоритетных направлений деятельности психологической службы</t>
  </si>
  <si>
    <t xml:space="preserve">Участие в социально-психологических исследованиях, мониторингах республиканского уровня </t>
  </si>
  <si>
    <t>1.2.10. Результативность участия пед.работников в конкурсах проф.мастерства</t>
  </si>
  <si>
    <t>региональный (Республика Крым) уровень</t>
  </si>
  <si>
    <r>
      <t xml:space="preserve">2.2.7.1.Медалистов, </t>
    </r>
    <r>
      <rPr>
        <b/>
        <sz val="10"/>
        <rFont val="Times New Roman"/>
        <family val="1"/>
        <charset val="204"/>
      </rPr>
      <t>не преодолевших</t>
    </r>
    <r>
      <rPr>
        <sz val="10"/>
        <rFont val="Times New Roman"/>
        <family val="1"/>
        <charset val="204"/>
      </rPr>
      <t xml:space="preserve"> мин порог по результатам ЕГЭ при сдаче предметов по выбору, </t>
    </r>
    <r>
      <rPr>
        <b/>
        <u/>
        <sz val="10"/>
        <rFont val="Times New Roman"/>
        <family val="1"/>
        <charset val="204"/>
      </rPr>
      <t>относительно общего количества медалистов</t>
    </r>
  </si>
  <si>
    <t>Кол-во обуч</t>
  </si>
  <si>
    <t>МБОУ «Новоандреевская школа»</t>
  </si>
  <si>
    <t>МАН</t>
  </si>
  <si>
    <t>Шаг в науку</t>
  </si>
  <si>
    <r>
      <rPr>
        <b/>
        <sz val="10"/>
        <color rgb="FF000000"/>
        <rFont val="Times New Roman"/>
        <family val="1"/>
        <charset val="204"/>
      </rPr>
      <t xml:space="preserve">на муниципальном уровне </t>
    </r>
    <r>
      <rPr>
        <sz val="10"/>
        <color rgb="FF000000"/>
        <rFont val="Times New Roman"/>
        <family val="1"/>
        <charset val="204"/>
      </rPr>
      <t xml:space="preserve">количество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</si>
  <si>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на региональном уровне </t>
    </r>
    <r>
      <rPr>
        <sz val="10"/>
        <color rgb="FF000000"/>
        <rFont val="Times New Roman"/>
        <family val="1"/>
        <charset val="204"/>
      </rPr>
      <t xml:space="preserve">количество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</si>
  <si>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r>
      <rPr>
        <b/>
        <sz val="10"/>
        <color rgb="FF000000"/>
        <rFont val="Times New Roman"/>
        <family val="1"/>
        <charset val="204"/>
      </rPr>
      <t xml:space="preserve"> на всероссийском уровне количество</t>
    </r>
    <r>
      <rPr>
        <sz val="10"/>
        <color rgb="FF000000"/>
        <rFont val="Times New Roman"/>
        <family val="1"/>
        <charset val="204"/>
      </rPr>
      <t xml:space="preserve"> пед.работников-участников </t>
    </r>
    <r>
      <rPr>
        <b/>
        <sz val="10"/>
        <color rgb="FF000000"/>
        <rFont val="Times New Roman"/>
        <family val="1"/>
        <charset val="204"/>
      </rPr>
      <t>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</t>
    </r>
  </si>
  <si>
    <t>Из них кол-во побед. и приз.</t>
  </si>
  <si>
    <t xml:space="preserve">Из них обуч. на "4" и "5" </t>
  </si>
  <si>
    <t xml:space="preserve">Из них обуч. на "2" </t>
  </si>
  <si>
    <r>
      <t xml:space="preserve">2.1.1. Доля обучающихся, успевающих на "4" и "5" (предметные результаты по итогам годового оценивания </t>
    </r>
    <r>
      <rPr>
        <sz val="12"/>
        <color indexed="8"/>
        <rFont val="Times New Roman"/>
        <family val="1"/>
        <charset val="204"/>
      </rPr>
      <t>по всем предметам федерального компонента учебного плана), в т.ч.:</t>
    </r>
  </si>
  <si>
    <t>Название конкурса</t>
  </si>
  <si>
    <t>мини-футбол юноши</t>
  </si>
  <si>
    <t>мини-футбол девушки</t>
  </si>
  <si>
    <t>волейбол юноши</t>
  </si>
  <si>
    <t>волейбол девушки</t>
  </si>
  <si>
    <t>баскетбол девушки</t>
  </si>
  <si>
    <t>баскетбол юноши</t>
  </si>
  <si>
    <t>президентские состязания</t>
  </si>
  <si>
    <t>президентские спортивные игры</t>
  </si>
  <si>
    <t>шашки шахматы</t>
  </si>
  <si>
    <t>игры школьных спортивных клубов</t>
  </si>
  <si>
    <t>ВЕСЕЛЫЕ СТАРТЫ</t>
  </si>
  <si>
    <t>МУНИЦИПАЛЬНЫЙ (Республика Крым) уровень</t>
  </si>
  <si>
    <t>№</t>
  </si>
  <si>
    <t>Наименование школы</t>
  </si>
  <si>
    <t>кол-во участников</t>
  </si>
  <si>
    <t>кол-во победителей +призеров</t>
  </si>
  <si>
    <t>К</t>
  </si>
  <si>
    <t>МБОУ «Добровская школа-гимназия»</t>
  </si>
  <si>
    <t>МБОУ «Кольчугинская  школа№ 1»</t>
  </si>
  <si>
    <t>МБОУ «Кольчугинская  школа№ 2»</t>
  </si>
  <si>
    <t>МБОУ «Мирновская школа № 1»</t>
  </si>
  <si>
    <t>МБОУ «Мирновская школа № 2»</t>
  </si>
  <si>
    <t>МБОУ «Родниковская школа-гимназия»</t>
  </si>
  <si>
    <t>МБОУ «Скворцовская школа»</t>
  </si>
  <si>
    <t>Крым 21 век</t>
  </si>
  <si>
    <t xml:space="preserve">Отечество </t>
  </si>
  <si>
    <t>Конкурс исследовательских работ "Первооткрыватель" (1-4 классы)</t>
  </si>
  <si>
    <t>Конкурс "Язык-душа народа"</t>
  </si>
  <si>
    <t>Фестиваль "Родной язык бесценен,и неисчерпаему духовные богатства народа"</t>
  </si>
  <si>
    <t>Шаг к Олимпу</t>
  </si>
  <si>
    <t>1.ИСТОРИЯ СРЕДНЕВЕКОВОГО КРЫМА</t>
  </si>
  <si>
    <t>2.КОНКУРС МУЗЕЕВ</t>
  </si>
  <si>
    <t>3.КОНФЕРЕНЦИЯ "КРЫМ - НАШ ОБЩИЙ ДОМ"</t>
  </si>
  <si>
    <t>4.КОНФЕРЕНЦИЯ "ПРАВОСЛАВИЕ В КРЫМУ"</t>
  </si>
  <si>
    <t>5.КОНКУРС НА ЗНАНИЕ КОНСТИТУЦИИ РФ</t>
  </si>
  <si>
    <t xml:space="preserve">6.ЧЕЛОВЕК В ИСТОРИИ XX ВЕК </t>
  </si>
  <si>
    <t>7.ЮНЫЙ ПРАВОВЕД</t>
  </si>
  <si>
    <t>8.СУДЬБА МОЕЙ СЕМЬИ В СУДЬБЕ МОЕЙ СТРАНЫ</t>
  </si>
  <si>
    <t>9.ХОЧУ НАПИСАТЬ ЗАКОН</t>
  </si>
  <si>
    <t>10. В ЕДИНСТВЕ СИЛА</t>
  </si>
  <si>
    <t>11. ДЕНЬ РУБЛЯ</t>
  </si>
  <si>
    <t>12.ЕСЛИ БЫ Я БЫЛ ПРЕЗИДЕНТОМ</t>
  </si>
  <si>
    <t>#ВместеЯрче</t>
  </si>
  <si>
    <t>Российская астрономическая олимпиада "Малая Медведица"</t>
  </si>
  <si>
    <t>ХИМИЯ</t>
  </si>
  <si>
    <t>ИТОГ</t>
  </si>
  <si>
    <t xml:space="preserve"> </t>
  </si>
  <si>
    <t>2.3.5. Исполнительская дисциплина по итогом учебного года</t>
  </si>
  <si>
    <t>2.3.5. Исполнительская дисциплаина</t>
  </si>
  <si>
    <t>август</t>
  </si>
  <si>
    <t>сентябрь</t>
  </si>
  <si>
    <t>октябрь</t>
  </si>
  <si>
    <t>ноябрь</t>
  </si>
  <si>
    <t>декабрь</t>
  </si>
  <si>
    <t>январь-август</t>
  </si>
  <si>
    <t>кол-во</t>
  </si>
  <si>
    <t>сдано</t>
  </si>
  <si>
    <t>итог</t>
  </si>
  <si>
    <t>"С компьютером на ТЫ"</t>
  </si>
  <si>
    <t>КИТ Региональный</t>
  </si>
  <si>
    <t>Snilbot</t>
  </si>
  <si>
    <t>Крымский вундергеймер</t>
  </si>
  <si>
    <t>CrimeaCTF</t>
  </si>
  <si>
    <t>Олимпиада по веб-программированию</t>
  </si>
  <si>
    <t>КИТ Всероссийский</t>
  </si>
  <si>
    <t>МСОКО по итогам 2019-2020 учебного года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</si>
</sst>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</numFmts>
  <fonts count="4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0070C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9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42" fillId="0" borderId="0" applyBorder="0" applyProtection="0"/>
  </cellStyleXfs>
  <cellXfs count="418">
    <xf numFmtId="0" fontId="0" fillId="0" borderId="0" xfId="0"/>
    <xf numFmtId="0" fontId="3" fillId="0" borderId="0" xfId="10" applyFont="1" applyAlignment="1">
      <alignment horizontal="center"/>
    </xf>
    <xf numFmtId="0" fontId="1" fillId="0" borderId="0" xfId="10"/>
    <xf numFmtId="0" fontId="3" fillId="0" borderId="0" xfId="10" applyFont="1" applyBorder="1" applyAlignment="1">
      <alignment horizontal="center"/>
    </xf>
    <xf numFmtId="0" fontId="5" fillId="4" borderId="1" xfId="10" applyNumberFormat="1" applyFont="1" applyFill="1" applyBorder="1" applyAlignment="1">
      <alignment horizontal="center" vertical="center"/>
    </xf>
    <xf numFmtId="0" fontId="5" fillId="4" borderId="1" xfId="10" applyFont="1" applyFill="1" applyBorder="1" applyAlignment="1">
      <alignment horizontal="center" vertical="center" wrapText="1"/>
    </xf>
    <xf numFmtId="0" fontId="7" fillId="4" borderId="1" xfId="10" applyFont="1" applyFill="1" applyBorder="1" applyAlignment="1">
      <alignment horizontal="center" vertical="center" wrapText="1"/>
    </xf>
    <xf numFmtId="0" fontId="7" fillId="0" borderId="0" xfId="10" applyFont="1" applyAlignment="1">
      <alignment horizontal="center" vertical="center"/>
    </xf>
    <xf numFmtId="0" fontId="1" fillId="0" borderId="0" xfId="8"/>
    <xf numFmtId="0" fontId="4" fillId="5" borderId="1" xfId="8" applyFont="1" applyFill="1" applyBorder="1" applyAlignment="1">
      <alignment horizontal="center" vertical="center" wrapText="1"/>
    </xf>
    <xf numFmtId="0" fontId="4" fillId="5" borderId="6" xfId="8" applyFont="1" applyFill="1" applyBorder="1" applyAlignment="1">
      <alignment horizontal="center" vertical="center" wrapText="1"/>
    </xf>
    <xf numFmtId="0" fontId="1" fillId="0" borderId="0" xfId="8" applyAlignment="1">
      <alignment horizontal="center"/>
    </xf>
    <xf numFmtId="0" fontId="3" fillId="0" borderId="0" xfId="8" applyFont="1" applyAlignment="1">
      <alignment horizontal="center"/>
    </xf>
    <xf numFmtId="0" fontId="3" fillId="0" borderId="0" xfId="8" applyFont="1"/>
    <xf numFmtId="0" fontId="4" fillId="6" borderId="5" xfId="8" applyFont="1" applyFill="1" applyBorder="1" applyAlignment="1">
      <alignment horizontal="center" vertical="center" wrapText="1"/>
    </xf>
    <xf numFmtId="0" fontId="1" fillId="0" borderId="0" xfId="9"/>
    <xf numFmtId="0" fontId="1" fillId="0" borderId="0" xfId="8" applyFill="1"/>
    <xf numFmtId="165" fontId="7" fillId="4" borderId="1" xfId="8" applyNumberFormat="1" applyFont="1" applyFill="1" applyBorder="1" applyAlignment="1">
      <alignment horizontal="center" vertical="center" wrapText="1"/>
    </xf>
    <xf numFmtId="0" fontId="14" fillId="4" borderId="1" xfId="8" applyFont="1" applyFill="1" applyBorder="1" applyAlignment="1">
      <alignment horizontal="center" vertical="center" wrapText="1"/>
    </xf>
    <xf numFmtId="0" fontId="1" fillId="0" borderId="0" xfId="10" applyAlignment="1">
      <alignment horizontal="left"/>
    </xf>
    <xf numFmtId="0" fontId="7" fillId="4" borderId="13" xfId="10" applyFont="1" applyFill="1" applyBorder="1" applyAlignment="1">
      <alignment horizontal="center" vertical="center" wrapText="1"/>
    </xf>
    <xf numFmtId="1" fontId="7" fillId="3" borderId="15" xfId="10" applyNumberFormat="1" applyFont="1" applyFill="1" applyBorder="1" applyAlignment="1">
      <alignment horizontal="center" vertical="center" wrapText="1"/>
    </xf>
    <xf numFmtId="0" fontId="7" fillId="4" borderId="5" xfId="10" applyFont="1" applyFill="1" applyBorder="1" applyAlignment="1">
      <alignment horizontal="left" vertical="center" wrapText="1"/>
    </xf>
    <xf numFmtId="0" fontId="7" fillId="4" borderId="1" xfId="1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8" fillId="4" borderId="1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4" fillId="5" borderId="3" xfId="8" applyFont="1" applyFill="1" applyBorder="1" applyAlignment="1">
      <alignment horizontal="center" vertical="center" wrapText="1"/>
    </xf>
    <xf numFmtId="0" fontId="14" fillId="5" borderId="1" xfId="8" applyFont="1" applyFill="1" applyBorder="1" applyAlignment="1">
      <alignment horizontal="center" vertical="center" wrapText="1"/>
    </xf>
    <xf numFmtId="165" fontId="14" fillId="5" borderId="1" xfId="8" applyNumberFormat="1" applyFont="1" applyFill="1" applyBorder="1" applyAlignment="1">
      <alignment horizontal="center" vertical="center" wrapText="1"/>
    </xf>
    <xf numFmtId="0" fontId="3" fillId="0" borderId="0" xfId="8" applyFont="1" applyBorder="1" applyAlignment="1"/>
    <xf numFmtId="165" fontId="7" fillId="2" borderId="1" xfId="9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center" vertical="center" wrapText="1"/>
    </xf>
    <xf numFmtId="0" fontId="6" fillId="5" borderId="1" xfId="8" applyFont="1" applyFill="1" applyBorder="1" applyAlignment="1">
      <alignment horizontal="center" vertical="center" wrapText="1"/>
    </xf>
    <xf numFmtId="0" fontId="6" fillId="5" borderId="8" xfId="8" applyFont="1" applyFill="1" applyBorder="1" applyAlignment="1">
      <alignment horizontal="center" vertical="center" wrapText="1"/>
    </xf>
    <xf numFmtId="165" fontId="6" fillId="5" borderId="1" xfId="8" applyNumberFormat="1" applyFont="1" applyFill="1" applyBorder="1" applyAlignment="1">
      <alignment horizontal="center" vertical="center" wrapText="1"/>
    </xf>
    <xf numFmtId="0" fontId="2" fillId="0" borderId="0" xfId="8" applyFont="1"/>
    <xf numFmtId="0" fontId="2" fillId="0" borderId="0" xfId="9" applyFont="1"/>
    <xf numFmtId="0" fontId="6" fillId="5" borderId="1" xfId="9" applyFont="1" applyFill="1" applyBorder="1" applyAlignment="1">
      <alignment horizontal="center" vertical="center" wrapText="1"/>
    </xf>
    <xf numFmtId="0" fontId="6" fillId="5" borderId="3" xfId="9" applyFont="1" applyFill="1" applyBorder="1" applyAlignment="1">
      <alignment horizontal="center" vertical="center" wrapText="1"/>
    </xf>
    <xf numFmtId="165" fontId="6" fillId="5" borderId="3" xfId="9" applyNumberFormat="1" applyFont="1" applyFill="1" applyBorder="1" applyAlignment="1">
      <alignment horizontal="center" vertical="center" wrapText="1"/>
    </xf>
    <xf numFmtId="0" fontId="32" fillId="0" borderId="0" xfId="9" applyFont="1"/>
    <xf numFmtId="0" fontId="8" fillId="5" borderId="5" xfId="9" applyFont="1" applyFill="1" applyBorder="1" applyAlignment="1">
      <alignment horizontal="center" vertical="center" wrapText="1"/>
    </xf>
    <xf numFmtId="0" fontId="8" fillId="5" borderId="4" xfId="9" applyFont="1" applyFill="1" applyBorder="1" applyAlignment="1">
      <alignment horizontal="center" vertical="center" wrapText="1"/>
    </xf>
    <xf numFmtId="0" fontId="8" fillId="5" borderId="3" xfId="9" applyFont="1" applyFill="1" applyBorder="1" applyAlignment="1">
      <alignment horizontal="center" vertical="center" wrapText="1"/>
    </xf>
    <xf numFmtId="0" fontId="8" fillId="5" borderId="9" xfId="9" applyFont="1" applyFill="1" applyBorder="1" applyAlignment="1">
      <alignment horizontal="center" vertical="center" wrapText="1"/>
    </xf>
    <xf numFmtId="0" fontId="8" fillId="5" borderId="6" xfId="9" applyFont="1" applyFill="1" applyBorder="1" applyAlignment="1">
      <alignment horizontal="center" vertical="center" wrapText="1"/>
    </xf>
    <xf numFmtId="165" fontId="8" fillId="5" borderId="3" xfId="9" applyNumberFormat="1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8" fillId="5" borderId="1" xfId="10" applyFont="1" applyFill="1" applyBorder="1" applyAlignment="1">
      <alignment horizontal="center" vertical="center" wrapText="1"/>
    </xf>
    <xf numFmtId="0" fontId="1" fillId="2" borderId="0" xfId="8" applyFill="1"/>
    <xf numFmtId="165" fontId="4" fillId="2" borderId="1" xfId="8" applyNumberFormat="1" applyFont="1" applyFill="1" applyBorder="1" applyAlignment="1">
      <alignment horizontal="center" vertical="center" wrapText="1"/>
    </xf>
    <xf numFmtId="165" fontId="5" fillId="2" borderId="1" xfId="8" applyNumberFormat="1" applyFont="1" applyFill="1" applyBorder="1" applyAlignment="1">
      <alignment horizontal="center" vertical="center" wrapText="1"/>
    </xf>
    <xf numFmtId="0" fontId="21" fillId="9" borderId="1" xfId="8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left" vertical="center" wrapText="1"/>
    </xf>
    <xf numFmtId="0" fontId="2" fillId="2" borderId="0" xfId="8" applyFont="1" applyFill="1"/>
    <xf numFmtId="0" fontId="1" fillId="2" borderId="0" xfId="8" applyFill="1" applyBorder="1"/>
    <xf numFmtId="165" fontId="25" fillId="5" borderId="1" xfId="0" applyNumberFormat="1" applyFont="1" applyFill="1" applyBorder="1" applyAlignment="1">
      <alignment horizontal="center" vertical="center"/>
    </xf>
    <xf numFmtId="165" fontId="7" fillId="5" borderId="1" xfId="8" applyNumberFormat="1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left" vertical="center" wrapText="1"/>
    </xf>
    <xf numFmtId="165" fontId="7" fillId="5" borderId="1" xfId="9" applyNumberFormat="1" applyFont="1" applyFill="1" applyBorder="1" applyAlignment="1">
      <alignment horizontal="center" vertical="center" wrapText="1"/>
    </xf>
    <xf numFmtId="165" fontId="7" fillId="7" borderId="1" xfId="9" applyNumberFormat="1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165" fontId="5" fillId="2" borderId="1" xfId="10" applyNumberFormat="1" applyFont="1" applyFill="1" applyBorder="1" applyAlignment="1">
      <alignment horizontal="center" vertical="center" wrapText="1"/>
    </xf>
    <xf numFmtId="0" fontId="5" fillId="4" borderId="13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left" vertical="center" wrapText="1"/>
    </xf>
    <xf numFmtId="0" fontId="1" fillId="0" borderId="0" xfId="8" applyFont="1"/>
    <xf numFmtId="165" fontId="17" fillId="5" borderId="1" xfId="0" applyNumberFormat="1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5" fillId="2" borderId="1" xfId="10" applyFont="1" applyFill="1" applyBorder="1" applyAlignment="1">
      <alignment horizontal="center" vertical="center" wrapText="1"/>
    </xf>
    <xf numFmtId="0" fontId="1" fillId="2" borderId="0" xfId="8" applyFont="1" applyFill="1"/>
    <xf numFmtId="1" fontId="7" fillId="2" borderId="1" xfId="9" applyNumberFormat="1" applyFont="1" applyFill="1" applyBorder="1" applyAlignment="1">
      <alignment horizontal="center" vertical="center" wrapText="1"/>
    </xf>
    <xf numFmtId="0" fontId="7" fillId="2" borderId="13" xfId="1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4" fillId="6" borderId="1" xfId="8" applyFont="1" applyFill="1" applyBorder="1" applyAlignment="1">
      <alignment horizontal="center" vertical="center" wrapText="1"/>
    </xf>
    <xf numFmtId="0" fontId="6" fillId="5" borderId="3" xfId="8" applyFont="1" applyFill="1" applyBorder="1" applyAlignment="1">
      <alignment horizontal="center" vertical="center" wrapText="1"/>
    </xf>
    <xf numFmtId="0" fontId="5" fillId="10" borderId="1" xfId="8" applyFont="1" applyFill="1" applyBorder="1" applyAlignment="1">
      <alignment horizontal="center" vertical="center" wrapText="1"/>
    </xf>
    <xf numFmtId="0" fontId="5" fillId="5" borderId="1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left" vertical="center" wrapText="1"/>
    </xf>
    <xf numFmtId="0" fontId="5" fillId="4" borderId="30" xfId="10" applyFont="1" applyFill="1" applyBorder="1" applyAlignment="1">
      <alignment horizontal="center" vertical="center" wrapText="1"/>
    </xf>
    <xf numFmtId="0" fontId="5" fillId="5" borderId="30" xfId="10" applyFont="1" applyFill="1" applyBorder="1" applyAlignment="1">
      <alignment horizontal="center" vertical="center" wrapText="1"/>
    </xf>
    <xf numFmtId="0" fontId="5" fillId="5" borderId="12" xfId="10" applyFont="1" applyFill="1" applyBorder="1" applyAlignment="1">
      <alignment horizontal="center" vertical="center" wrapText="1"/>
    </xf>
    <xf numFmtId="0" fontId="5" fillId="4" borderId="13" xfId="10" applyFont="1" applyFill="1" applyBorder="1" applyAlignment="1">
      <alignment horizontal="center" vertical="center" wrapText="1"/>
    </xf>
    <xf numFmtId="0" fontId="5" fillId="5" borderId="14" xfId="10" applyFont="1" applyFill="1" applyBorder="1" applyAlignment="1">
      <alignment horizontal="center" vertical="center" wrapText="1"/>
    </xf>
    <xf numFmtId="165" fontId="17" fillId="5" borderId="14" xfId="10" applyNumberFormat="1" applyFont="1" applyFill="1" applyBorder="1" applyAlignment="1">
      <alignment horizontal="center" vertical="center" wrapText="1"/>
    </xf>
    <xf numFmtId="165" fontId="30" fillId="9" borderId="1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3" fillId="0" borderId="0" xfId="8" applyFont="1" applyBorder="1" applyAlignment="1">
      <alignment horizontal="center" vertical="center"/>
    </xf>
    <xf numFmtId="165" fontId="25" fillId="7" borderId="26" xfId="0" applyNumberFormat="1" applyFont="1" applyFill="1" applyBorder="1" applyAlignment="1">
      <alignment horizontal="center" vertical="center"/>
    </xf>
    <xf numFmtId="0" fontId="5" fillId="4" borderId="1" xfId="8" applyFont="1" applyFill="1" applyBorder="1" applyAlignment="1">
      <alignment horizontal="center" vertical="center" wrapText="1"/>
    </xf>
    <xf numFmtId="165" fontId="6" fillId="5" borderId="14" xfId="8" applyNumberFormat="1" applyFont="1" applyFill="1" applyBorder="1" applyAlignment="1">
      <alignment horizontal="center" vertical="center" wrapText="1"/>
    </xf>
    <xf numFmtId="0" fontId="5" fillId="5" borderId="30" xfId="8" applyFont="1" applyFill="1" applyBorder="1" applyAlignment="1">
      <alignment horizontal="center" vertical="center" wrapText="1"/>
    </xf>
    <xf numFmtId="0" fontId="5" fillId="4" borderId="30" xfId="8" applyFont="1" applyFill="1" applyBorder="1" applyAlignment="1">
      <alignment horizontal="center" vertical="center" wrapText="1"/>
    </xf>
    <xf numFmtId="0" fontId="6" fillId="5" borderId="30" xfId="8" applyFont="1" applyFill="1" applyBorder="1" applyAlignment="1">
      <alignment horizontal="center" vertical="center" wrapText="1"/>
    </xf>
    <xf numFmtId="0" fontId="6" fillId="5" borderId="12" xfId="8" applyFont="1" applyFill="1" applyBorder="1" applyAlignment="1">
      <alignment horizontal="center" vertical="center" wrapText="1"/>
    </xf>
    <xf numFmtId="0" fontId="6" fillId="5" borderId="14" xfId="8" applyFont="1" applyFill="1" applyBorder="1" applyAlignment="1">
      <alignment horizontal="center" vertical="center" wrapText="1"/>
    </xf>
    <xf numFmtId="0" fontId="6" fillId="5" borderId="31" xfId="8" applyFont="1" applyFill="1" applyBorder="1" applyAlignment="1">
      <alignment horizontal="center" vertical="center" wrapText="1"/>
    </xf>
    <xf numFmtId="0" fontId="31" fillId="4" borderId="13" xfId="1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31" fillId="2" borderId="1" xfId="9" applyNumberFormat="1" applyFont="1" applyFill="1" applyBorder="1" applyAlignment="1">
      <alignment horizontal="center" vertical="center" wrapText="1"/>
    </xf>
    <xf numFmtId="1" fontId="7" fillId="2" borderId="5" xfId="10" applyNumberFormat="1" applyFont="1" applyFill="1" applyBorder="1" applyAlignment="1">
      <alignment horizontal="center" vertical="center" wrapText="1"/>
    </xf>
    <xf numFmtId="165" fontId="7" fillId="7" borderId="14" xfId="9" applyNumberFormat="1" applyFont="1" applyFill="1" applyBorder="1" applyAlignment="1">
      <alignment horizontal="center" vertical="center" wrapText="1"/>
    </xf>
    <xf numFmtId="0" fontId="4" fillId="7" borderId="17" xfId="10" applyFont="1" applyFill="1" applyBorder="1" applyAlignment="1">
      <alignment vertical="center" wrapText="1"/>
    </xf>
    <xf numFmtId="0" fontId="4" fillId="7" borderId="21" xfId="10" applyFont="1" applyFill="1" applyBorder="1" applyAlignment="1">
      <alignment vertical="center" wrapText="1"/>
    </xf>
    <xf numFmtId="0" fontId="4" fillId="7" borderId="18" xfId="10" applyFont="1" applyFill="1" applyBorder="1" applyAlignment="1">
      <alignment vertical="center" wrapText="1"/>
    </xf>
    <xf numFmtId="0" fontId="4" fillId="7" borderId="20" xfId="10" applyFont="1" applyFill="1" applyBorder="1" applyAlignment="1">
      <alignment vertical="center" wrapText="1"/>
    </xf>
    <xf numFmtId="0" fontId="4" fillId="7" borderId="1" xfId="9" applyFont="1" applyFill="1" applyBorder="1" applyAlignment="1">
      <alignment horizontal="center" vertical="center" wrapText="1"/>
    </xf>
    <xf numFmtId="0" fontId="4" fillId="7" borderId="14" xfId="9" applyFont="1" applyFill="1" applyBorder="1" applyAlignment="1">
      <alignment horizontal="center" vertical="center" wrapText="1"/>
    </xf>
    <xf numFmtId="0" fontId="4" fillId="7" borderId="19" xfId="10" applyFont="1" applyFill="1" applyBorder="1" applyAlignment="1">
      <alignment vertical="center" wrapText="1"/>
    </xf>
    <xf numFmtId="0" fontId="4" fillId="7" borderId="24" xfId="10" applyFont="1" applyFill="1" applyBorder="1" applyAlignment="1">
      <alignment vertical="center" wrapText="1"/>
    </xf>
    <xf numFmtId="0" fontId="7" fillId="7" borderId="5" xfId="10" applyFont="1" applyFill="1" applyBorder="1" applyAlignment="1">
      <alignment horizontal="center" vertical="center" wrapText="1"/>
    </xf>
    <xf numFmtId="0" fontId="14" fillId="5" borderId="1" xfId="9" applyFont="1" applyFill="1" applyBorder="1" applyAlignment="1">
      <alignment horizontal="center" vertical="center" wrapText="1"/>
    </xf>
    <xf numFmtId="165" fontId="31" fillId="5" borderId="1" xfId="9" applyNumberFormat="1" applyFont="1" applyFill="1" applyBorder="1" applyAlignment="1">
      <alignment horizontal="center" vertical="center" wrapText="1"/>
    </xf>
    <xf numFmtId="0" fontId="31" fillId="4" borderId="1" xfId="10" applyFont="1" applyFill="1" applyBorder="1" applyAlignment="1">
      <alignment horizontal="left" vertical="center" wrapText="1"/>
    </xf>
    <xf numFmtId="1" fontId="31" fillId="2" borderId="1" xfId="10" applyNumberFormat="1" applyFont="1" applyFill="1" applyBorder="1" applyAlignment="1">
      <alignment horizontal="center" vertical="center" wrapText="1"/>
    </xf>
    <xf numFmtId="0" fontId="14" fillId="5" borderId="14" xfId="9" applyFont="1" applyFill="1" applyBorder="1" applyAlignment="1">
      <alignment horizontal="center" vertical="center" wrapText="1"/>
    </xf>
    <xf numFmtId="165" fontId="31" fillId="5" borderId="14" xfId="9" applyNumberFormat="1" applyFont="1" applyFill="1" applyBorder="1" applyAlignment="1">
      <alignment horizontal="center" vertical="center" wrapText="1"/>
    </xf>
    <xf numFmtId="0" fontId="7" fillId="11" borderId="1" xfId="8" applyFont="1" applyFill="1" applyBorder="1" applyAlignment="1">
      <alignment horizontal="center" vertical="center" wrapText="1"/>
    </xf>
    <xf numFmtId="165" fontId="7" fillId="11" borderId="1" xfId="8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7" fillId="4" borderId="5" xfId="10" applyFont="1" applyFill="1" applyBorder="1" applyAlignment="1">
      <alignment horizontal="center" vertical="center" wrapText="1"/>
    </xf>
    <xf numFmtId="0" fontId="37" fillId="2" borderId="5" xfId="10" applyFont="1" applyFill="1" applyBorder="1" applyAlignment="1">
      <alignment horizontal="center" vertical="center" wrapText="1"/>
    </xf>
    <xf numFmtId="0" fontId="37" fillId="5" borderId="5" xfId="1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5" fontId="30" fillId="5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165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" xfId="13" applyBorder="1" applyAlignment="1">
      <alignment horizontal="left" vertical="center"/>
    </xf>
    <xf numFmtId="0" fontId="39" fillId="0" borderId="1" xfId="13" applyFont="1" applyBorder="1" applyAlignment="1">
      <alignment horizontal="center" vertical="center" wrapText="1"/>
    </xf>
    <xf numFmtId="0" fontId="17" fillId="0" borderId="1" xfId="13" applyFont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5" fontId="17" fillId="7" borderId="1" xfId="0" applyNumberFormat="1" applyFont="1" applyFill="1" applyBorder="1" applyAlignment="1">
      <alignment horizontal="center" vertical="center"/>
    </xf>
    <xf numFmtId="1" fontId="17" fillId="12" borderId="1" xfId="0" applyNumberFormat="1" applyFont="1" applyFill="1" applyBorder="1" applyAlignment="1">
      <alignment horizontal="center" vertical="center" wrapText="1"/>
    </xf>
    <xf numFmtId="165" fontId="17" fillId="12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0" borderId="1" xfId="13" applyFont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/>
    </xf>
    <xf numFmtId="1" fontId="3" fillId="12" borderId="1" xfId="0" applyNumberFormat="1" applyFont="1" applyFill="1" applyBorder="1" applyAlignment="1">
      <alignment horizontal="center" vertical="center"/>
    </xf>
    <xf numFmtId="165" fontId="3" fillId="12" borderId="1" xfId="0" applyNumberFormat="1" applyFont="1" applyFill="1" applyBorder="1" applyAlignment="1">
      <alignment horizontal="center" vertical="center"/>
    </xf>
    <xf numFmtId="0" fontId="30" fillId="0" borderId="1" xfId="13" applyFont="1" applyFill="1" applyBorder="1" applyAlignment="1">
      <alignment horizontal="left" vertical="center" wrapText="1"/>
    </xf>
    <xf numFmtId="165" fontId="7" fillId="12" borderId="1" xfId="9" applyNumberFormat="1" applyFont="1" applyFill="1" applyBorder="1" applyAlignment="1">
      <alignment horizontal="center" vertical="center" wrapText="1"/>
    </xf>
    <xf numFmtId="0" fontId="30" fillId="7" borderId="1" xfId="13" applyFont="1" applyFill="1" applyBorder="1"/>
    <xf numFmtId="0" fontId="3" fillId="7" borderId="1" xfId="13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14" fillId="7" borderId="1" xfId="10" applyFont="1" applyFill="1" applyBorder="1" applyAlignment="1">
      <alignment horizontal="center" vertical="center" wrapText="1"/>
    </xf>
    <xf numFmtId="0" fontId="15" fillId="7" borderId="1" xfId="10" applyFont="1" applyFill="1" applyBorder="1" applyAlignment="1">
      <alignment horizontal="center" vertical="center" wrapText="1"/>
    </xf>
    <xf numFmtId="0" fontId="28" fillId="7" borderId="1" xfId="10" applyFont="1" applyFill="1" applyBorder="1" applyAlignment="1">
      <alignment horizontal="center" vertical="center" wrapText="1"/>
    </xf>
    <xf numFmtId="0" fontId="30" fillId="0" borderId="1" xfId="13" applyFont="1" applyBorder="1" applyAlignment="1">
      <alignment horizontal="justify" vertical="top" wrapText="1"/>
    </xf>
    <xf numFmtId="0" fontId="30" fillId="0" borderId="1" xfId="13" applyFont="1" applyBorder="1" applyAlignment="1">
      <alignment vertical="top" wrapText="1"/>
    </xf>
    <xf numFmtId="1" fontId="30" fillId="0" borderId="1" xfId="0" applyNumberFormat="1" applyFont="1" applyBorder="1" applyAlignment="1">
      <alignment horizontal="center" vertical="center"/>
    </xf>
    <xf numFmtId="1" fontId="14" fillId="4" borderId="1" xfId="1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" fontId="28" fillId="4" borderId="1" xfId="10" applyNumberFormat="1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0" fillId="0" borderId="1" xfId="13" applyFont="1" applyFill="1" applyBorder="1" applyAlignment="1">
      <alignment vertical="top" wrapText="1"/>
    </xf>
    <xf numFmtId="165" fontId="30" fillId="4" borderId="1" xfId="8" applyNumberFormat="1" applyFont="1" applyFill="1" applyBorder="1" applyAlignment="1">
      <alignment horizontal="center" vertical="center" wrapText="1"/>
    </xf>
    <xf numFmtId="165" fontId="5" fillId="4" borderId="1" xfId="8" applyNumberFormat="1" applyFont="1" applyFill="1" applyBorder="1" applyAlignment="1">
      <alignment horizontal="center" vertical="center" wrapText="1"/>
    </xf>
    <xf numFmtId="0" fontId="6" fillId="7" borderId="1" xfId="1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0" fillId="0" borderId="5" xfId="0" applyBorder="1"/>
    <xf numFmtId="0" fontId="2" fillId="12" borderId="5" xfId="0" applyFont="1" applyFill="1" applyBorder="1" applyAlignment="1">
      <alignment horizontal="center" vertical="center"/>
    </xf>
    <xf numFmtId="0" fontId="0" fillId="2" borderId="0" xfId="0" applyFill="1" applyBorder="1"/>
    <xf numFmtId="165" fontId="5" fillId="7" borderId="1" xfId="8" applyNumberFormat="1" applyFont="1" applyFill="1" applyBorder="1" applyAlignment="1">
      <alignment horizontal="center" vertical="center" wrapText="1"/>
    </xf>
    <xf numFmtId="0" fontId="13" fillId="4" borderId="1" xfId="8" applyFont="1" applyFill="1" applyBorder="1" applyAlignment="1">
      <alignment horizontal="center" vertical="center" wrapText="1"/>
    </xf>
    <xf numFmtId="0" fontId="6" fillId="7" borderId="1" xfId="8" applyFont="1" applyFill="1" applyBorder="1" applyAlignment="1">
      <alignment horizontal="center" vertical="center" wrapText="1"/>
    </xf>
    <xf numFmtId="165" fontId="6" fillId="7" borderId="1" xfId="8" applyNumberFormat="1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/>
    </xf>
    <xf numFmtId="1" fontId="7" fillId="2" borderId="1" xfId="8" applyNumberFormat="1" applyFont="1" applyFill="1" applyBorder="1" applyAlignment="1">
      <alignment horizontal="center" vertical="center" wrapText="1"/>
    </xf>
    <xf numFmtId="1" fontId="22" fillId="2" borderId="1" xfId="8" applyNumberFormat="1" applyFont="1" applyFill="1" applyBorder="1" applyAlignment="1">
      <alignment horizontal="center" vertical="center" wrapText="1"/>
    </xf>
    <xf numFmtId="165" fontId="43" fillId="8" borderId="1" xfId="8" applyNumberFormat="1" applyFont="1" applyFill="1" applyBorder="1" applyAlignment="1">
      <alignment horizontal="center"/>
    </xf>
    <xf numFmtId="165" fontId="5" fillId="11" borderId="1" xfId="8" applyNumberFormat="1" applyFont="1" applyFill="1" applyBorder="1" applyAlignment="1">
      <alignment horizontal="center" vertical="center" wrapText="1"/>
    </xf>
    <xf numFmtId="0" fontId="1" fillId="11" borderId="0" xfId="8" applyFont="1" applyFill="1"/>
    <xf numFmtId="165" fontId="7" fillId="5" borderId="1" xfId="0" applyNumberFormat="1" applyFont="1" applyFill="1" applyBorder="1" applyAlignment="1">
      <alignment horizontal="center" vertical="center" wrapText="1"/>
    </xf>
    <xf numFmtId="0" fontId="6" fillId="13" borderId="12" xfId="8" applyFont="1" applyFill="1" applyBorder="1" applyAlignment="1">
      <alignment horizontal="center" vertical="center" wrapText="1"/>
    </xf>
    <xf numFmtId="165" fontId="8" fillId="13" borderId="14" xfId="0" applyNumberFormat="1" applyFont="1" applyFill="1" applyBorder="1" applyAlignment="1">
      <alignment horizontal="center" vertical="center" wrapText="1"/>
    </xf>
    <xf numFmtId="0" fontId="30" fillId="0" borderId="3" xfId="13" applyFont="1" applyBorder="1" applyAlignment="1">
      <alignment horizontal="justify" vertical="top" wrapText="1"/>
    </xf>
    <xf numFmtId="0" fontId="30" fillId="0" borderId="3" xfId="13" applyFont="1" applyFill="1" applyBorder="1" applyAlignment="1">
      <alignment vertical="top" wrapText="1"/>
    </xf>
    <xf numFmtId="1" fontId="30" fillId="0" borderId="3" xfId="0" applyNumberFormat="1" applyFont="1" applyBorder="1" applyAlignment="1">
      <alignment horizontal="center" vertical="center"/>
    </xf>
    <xf numFmtId="1" fontId="14" fillId="4" borderId="3" xfId="10" applyNumberFormat="1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/>
    </xf>
    <xf numFmtId="1" fontId="28" fillId="4" borderId="3" xfId="10" applyNumberFormat="1" applyFont="1" applyFill="1" applyBorder="1" applyAlignment="1">
      <alignment horizontal="center" vertical="center" wrapText="1"/>
    </xf>
    <xf numFmtId="165" fontId="3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0" fillId="2" borderId="0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17" fillId="3" borderId="1" xfId="9" applyNumberFormat="1" applyFont="1" applyFill="1" applyBorder="1" applyAlignment="1">
      <alignment horizontal="center" vertical="center" wrapText="1"/>
    </xf>
    <xf numFmtId="1" fontId="17" fillId="3" borderId="1" xfId="9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7" fillId="4" borderId="30" xfId="8" applyFont="1" applyFill="1" applyBorder="1" applyAlignment="1">
      <alignment horizontal="center" vertical="center" wrapText="1"/>
    </xf>
    <xf numFmtId="165" fontId="43" fillId="8" borderId="14" xfId="8" applyNumberFormat="1" applyFont="1" applyFill="1" applyBorder="1" applyAlignment="1">
      <alignment horizontal="center"/>
    </xf>
    <xf numFmtId="165" fontId="2" fillId="12" borderId="14" xfId="0" applyNumberFormat="1" applyFont="1" applyFill="1" applyBorder="1" applyAlignment="1">
      <alignment horizontal="center" vertical="center"/>
    </xf>
    <xf numFmtId="165" fontId="12" fillId="5" borderId="1" xfId="8" applyNumberFormat="1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vertical="center" wrapText="1"/>
    </xf>
    <xf numFmtId="165" fontId="25" fillId="0" borderId="1" xfId="8" applyNumberFormat="1" applyFont="1" applyBorder="1" applyAlignment="1">
      <alignment horizontal="center" vertical="center"/>
    </xf>
    <xf numFmtId="0" fontId="6" fillId="7" borderId="18" xfId="10" applyFont="1" applyFill="1" applyBorder="1" applyAlignment="1">
      <alignment vertical="center" wrapText="1"/>
    </xf>
    <xf numFmtId="0" fontId="6" fillId="7" borderId="5" xfId="10" applyFont="1" applyFill="1" applyBorder="1" applyAlignment="1">
      <alignment vertical="center" wrapText="1"/>
    </xf>
    <xf numFmtId="0" fontId="6" fillId="7" borderId="4" xfId="10" applyFont="1" applyFill="1" applyBorder="1" applyAlignment="1">
      <alignment vertical="center" wrapText="1"/>
    </xf>
    <xf numFmtId="165" fontId="2" fillId="0" borderId="0" xfId="9" applyNumberFormat="1" applyFont="1" applyAlignment="1">
      <alignment horizontal="center" vertical="center"/>
    </xf>
    <xf numFmtId="165" fontId="1" fillId="2" borderId="0" xfId="8" applyNumberFormat="1" applyFill="1" applyBorder="1"/>
    <xf numFmtId="0" fontId="30" fillId="7" borderId="1" xfId="0" applyFont="1" applyFill="1" applyBorder="1" applyAlignment="1">
      <alignment wrapText="1"/>
    </xf>
    <xf numFmtId="0" fontId="40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65" fontId="35" fillId="11" borderId="1" xfId="8" applyNumberFormat="1" applyFont="1" applyFill="1" applyBorder="1" applyAlignment="1">
      <alignment horizontal="center" vertical="center" wrapText="1"/>
    </xf>
    <xf numFmtId="165" fontId="1" fillId="0" borderId="0" xfId="8" applyNumberFormat="1"/>
    <xf numFmtId="165" fontId="6" fillId="7" borderId="5" xfId="10" applyNumberFormat="1" applyFont="1" applyFill="1" applyBorder="1" applyAlignment="1">
      <alignment vertical="center" wrapText="1"/>
    </xf>
    <xf numFmtId="165" fontId="6" fillId="7" borderId="4" xfId="10" applyNumberFormat="1" applyFont="1" applyFill="1" applyBorder="1" applyAlignment="1">
      <alignment vertical="center" wrapText="1"/>
    </xf>
    <xf numFmtId="0" fontId="6" fillId="7" borderId="17" xfId="10" applyFont="1" applyFill="1" applyBorder="1" applyAlignment="1">
      <alignment horizontal="center" vertical="center" wrapText="1"/>
    </xf>
    <xf numFmtId="0" fontId="6" fillId="7" borderId="22" xfId="10" applyFont="1" applyFill="1" applyBorder="1" applyAlignment="1">
      <alignment horizontal="center" vertical="center" wrapText="1"/>
    </xf>
    <xf numFmtId="165" fontId="6" fillId="7" borderId="22" xfId="10" applyNumberFormat="1" applyFont="1" applyFill="1" applyBorder="1" applyAlignment="1">
      <alignment horizontal="center" vertical="center" wrapText="1"/>
    </xf>
    <xf numFmtId="9" fontId="6" fillId="7" borderId="35" xfId="10" applyNumberFormat="1" applyFont="1" applyFill="1" applyBorder="1" applyAlignment="1">
      <alignment horizontal="center" vertical="center" wrapText="1"/>
    </xf>
    <xf numFmtId="9" fontId="25" fillId="0" borderId="0" xfId="8" applyNumberFormat="1" applyFont="1" applyAlignment="1">
      <alignment horizontal="center" vertical="center"/>
    </xf>
    <xf numFmtId="9" fontId="6" fillId="7" borderId="8" xfId="10" applyNumberFormat="1" applyFont="1" applyFill="1" applyBorder="1" applyAlignment="1">
      <alignment horizontal="center" vertical="center" wrapText="1"/>
    </xf>
    <xf numFmtId="9" fontId="25" fillId="0" borderId="1" xfId="8" applyNumberFormat="1" applyFont="1" applyBorder="1" applyAlignment="1">
      <alignment horizontal="center" vertical="center"/>
    </xf>
    <xf numFmtId="9" fontId="6" fillId="7" borderId="35" xfId="10" applyNumberFormat="1" applyFont="1" applyFill="1" applyBorder="1" applyAlignment="1">
      <alignment vertical="center" wrapText="1"/>
    </xf>
    <xf numFmtId="165" fontId="12" fillId="0" borderId="0" xfId="8" applyNumberFormat="1" applyFont="1" applyFill="1" applyBorder="1" applyAlignment="1">
      <alignment horizontal="center" vertical="center" wrapText="1"/>
    </xf>
    <xf numFmtId="165" fontId="25" fillId="0" borderId="0" xfId="8" applyNumberFormat="1" applyFont="1" applyAlignment="1">
      <alignment horizontal="center" vertical="center"/>
    </xf>
    <xf numFmtId="165" fontId="6" fillId="7" borderId="9" xfId="10" applyNumberFormat="1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center" vertical="center" wrapText="1"/>
    </xf>
    <xf numFmtId="0" fontId="1" fillId="0" borderId="0" xfId="0" applyFont="1"/>
    <xf numFmtId="165" fontId="44" fillId="2" borderId="1" xfId="8" applyNumberFormat="1" applyFont="1" applyFill="1" applyBorder="1" applyAlignment="1">
      <alignment horizontal="center" vertical="center" wrapText="1"/>
    </xf>
    <xf numFmtId="0" fontId="1" fillId="14" borderId="0" xfId="8" applyFill="1"/>
    <xf numFmtId="165" fontId="5" fillId="14" borderId="1" xfId="0" applyNumberFormat="1" applyFont="1" applyFill="1" applyBorder="1" applyAlignment="1">
      <alignment horizontal="center" vertical="center" wrapText="1"/>
    </xf>
    <xf numFmtId="0" fontId="12" fillId="2" borderId="0" xfId="8" applyFont="1" applyFill="1"/>
    <xf numFmtId="0" fontId="6" fillId="7" borderId="37" xfId="10" applyFont="1" applyFill="1" applyBorder="1" applyAlignment="1">
      <alignment horizontal="center" vertical="center" wrapText="1"/>
    </xf>
    <xf numFmtId="0" fontId="6" fillId="7" borderId="0" xfId="10" applyFont="1" applyFill="1" applyBorder="1" applyAlignment="1">
      <alignment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5" fillId="4" borderId="30" xfId="10" applyFont="1" applyFill="1" applyBorder="1" applyAlignment="1">
      <alignment horizontal="center" vertical="center" wrapText="1"/>
    </xf>
    <xf numFmtId="0" fontId="5" fillId="4" borderId="1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/>
    </xf>
    <xf numFmtId="0" fontId="3" fillId="0" borderId="0" xfId="10" applyFont="1" applyBorder="1" applyAlignment="1">
      <alignment horizontal="center"/>
    </xf>
    <xf numFmtId="0" fontId="5" fillId="4" borderId="11" xfId="10" applyFont="1" applyFill="1" applyBorder="1" applyAlignment="1">
      <alignment horizontal="center" vertical="center" wrapText="1"/>
    </xf>
    <xf numFmtId="0" fontId="5" fillId="4" borderId="13" xfId="10" applyFont="1" applyFill="1" applyBorder="1" applyAlignment="1">
      <alignment horizontal="center" vertical="center" wrapText="1"/>
    </xf>
    <xf numFmtId="0" fontId="1" fillId="0" borderId="30" xfId="10" applyFont="1" applyBorder="1" applyAlignment="1">
      <alignment horizontal="center" vertical="center" wrapText="1"/>
    </xf>
    <xf numFmtId="0" fontId="1" fillId="0" borderId="1" xfId="1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center" vertical="center"/>
    </xf>
    <xf numFmtId="0" fontId="25" fillId="7" borderId="29" xfId="0" applyFont="1" applyFill="1" applyBorder="1" applyAlignment="1">
      <alignment horizontal="center" vertical="center"/>
    </xf>
    <xf numFmtId="0" fontId="25" fillId="7" borderId="27" xfId="0" applyFont="1" applyFill="1" applyBorder="1" applyAlignment="1">
      <alignment horizontal="center" vertical="center"/>
    </xf>
    <xf numFmtId="0" fontId="3" fillId="0" borderId="0" xfId="8" applyFont="1" applyBorder="1" applyAlignment="1">
      <alignment horizontal="center"/>
    </xf>
    <xf numFmtId="0" fontId="4" fillId="4" borderId="3" xfId="8" applyFont="1" applyFill="1" applyBorder="1" applyAlignment="1">
      <alignment horizontal="center" vertical="center" wrapText="1"/>
    </xf>
    <xf numFmtId="0" fontId="4" fillId="4" borderId="8" xfId="8" applyFont="1" applyFill="1" applyBorder="1" applyAlignment="1">
      <alignment horizontal="center" vertical="center" wrapText="1"/>
    </xf>
    <xf numFmtId="0" fontId="4" fillId="4" borderId="6" xfId="8" applyFont="1" applyFill="1" applyBorder="1" applyAlignment="1">
      <alignment horizontal="center" vertical="center" wrapText="1"/>
    </xf>
    <xf numFmtId="0" fontId="4" fillId="4" borderId="3" xfId="8" applyFont="1" applyFill="1" applyBorder="1" applyAlignment="1">
      <alignment horizontal="left" vertical="center" wrapText="1"/>
    </xf>
    <xf numFmtId="0" fontId="4" fillId="4" borderId="8" xfId="8" applyFont="1" applyFill="1" applyBorder="1" applyAlignment="1">
      <alignment horizontal="left" vertical="center" wrapText="1"/>
    </xf>
    <xf numFmtId="0" fontId="4" fillId="4" borderId="6" xfId="8" applyFont="1" applyFill="1" applyBorder="1" applyAlignment="1">
      <alignment horizontal="left" vertical="center" wrapText="1"/>
    </xf>
    <xf numFmtId="0" fontId="4" fillId="4" borderId="1" xfId="8" applyFont="1" applyFill="1" applyBorder="1" applyAlignment="1">
      <alignment horizontal="center" vertical="center" wrapText="1"/>
    </xf>
    <xf numFmtId="0" fontId="4" fillId="4" borderId="5" xfId="8" applyFont="1" applyFill="1" applyBorder="1" applyAlignment="1">
      <alignment horizontal="center" vertical="center" wrapText="1"/>
    </xf>
    <xf numFmtId="0" fontId="4" fillId="4" borderId="7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/>
    </xf>
    <xf numFmtId="0" fontId="4" fillId="5" borderId="11" xfId="8" applyFont="1" applyFill="1" applyBorder="1" applyAlignment="1">
      <alignment horizontal="center" vertical="center" wrapText="1"/>
    </xf>
    <xf numFmtId="0" fontId="4" fillId="5" borderId="13" xfId="8" applyFont="1" applyFill="1" applyBorder="1" applyAlignment="1">
      <alignment horizontal="center" vertical="center" wrapText="1"/>
    </xf>
    <xf numFmtId="0" fontId="4" fillId="5" borderId="30" xfId="8" applyFont="1" applyFill="1" applyBorder="1" applyAlignment="1">
      <alignment horizontal="center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1" fillId="5" borderId="1" xfId="8" applyFill="1" applyBorder="1" applyAlignment="1">
      <alignment horizontal="center" vertical="center" wrapText="1"/>
    </xf>
    <xf numFmtId="0" fontId="5" fillId="5" borderId="30" xfId="8" applyFont="1" applyFill="1" applyBorder="1" applyAlignment="1">
      <alignment horizontal="center" vertical="center" wrapText="1"/>
    </xf>
    <xf numFmtId="0" fontId="7" fillId="5" borderId="30" xfId="8" applyFont="1" applyFill="1" applyBorder="1" applyAlignment="1">
      <alignment horizontal="center" vertical="center" wrapText="1"/>
    </xf>
    <xf numFmtId="0" fontId="4" fillId="4" borderId="17" xfId="10" applyFont="1" applyFill="1" applyBorder="1" applyAlignment="1">
      <alignment horizontal="center" vertical="center" wrapText="1"/>
    </xf>
    <xf numFmtId="0" fontId="4" fillId="4" borderId="18" xfId="10" applyFont="1" applyFill="1" applyBorder="1" applyAlignment="1">
      <alignment horizontal="center" vertical="center" wrapText="1"/>
    </xf>
    <xf numFmtId="0" fontId="4" fillId="4" borderId="19" xfId="10" applyFont="1" applyFill="1" applyBorder="1" applyAlignment="1">
      <alignment horizontal="center" vertical="center" wrapText="1"/>
    </xf>
    <xf numFmtId="0" fontId="4" fillId="4" borderId="12" xfId="10" applyFont="1" applyFill="1" applyBorder="1" applyAlignment="1">
      <alignment horizontal="center" vertical="center" wrapText="1"/>
    </xf>
    <xf numFmtId="0" fontId="4" fillId="4" borderId="14" xfId="10" applyFont="1" applyFill="1" applyBorder="1" applyAlignment="1">
      <alignment horizontal="center" vertical="center" wrapText="1"/>
    </xf>
    <xf numFmtId="0" fontId="4" fillId="6" borderId="31" xfId="8" applyFont="1" applyFill="1" applyBorder="1" applyAlignment="1">
      <alignment horizontal="center" vertical="center" wrapText="1"/>
    </xf>
    <xf numFmtId="0" fontId="4" fillId="6" borderId="8" xfId="8" applyFont="1" applyFill="1" applyBorder="1" applyAlignment="1">
      <alignment horizontal="center" vertical="center" wrapText="1"/>
    </xf>
    <xf numFmtId="0" fontId="1" fillId="6" borderId="6" xfId="8" applyFill="1" applyBorder="1" applyAlignment="1">
      <alignment horizontal="center" vertical="center" wrapText="1"/>
    </xf>
    <xf numFmtId="0" fontId="4" fillId="6" borderId="30" xfId="8" applyFont="1" applyFill="1" applyBorder="1" applyAlignment="1">
      <alignment horizontal="center" vertical="center" wrapText="1"/>
    </xf>
    <xf numFmtId="0" fontId="6" fillId="13" borderId="16" xfId="8" applyFont="1" applyFill="1" applyBorder="1" applyAlignment="1">
      <alignment horizontal="center" vertical="center" wrapText="1"/>
    </xf>
    <xf numFmtId="0" fontId="2" fillId="13" borderId="20" xfId="8" applyFont="1" applyFill="1" applyBorder="1" applyAlignment="1">
      <alignment horizontal="center" vertical="center" wrapText="1"/>
    </xf>
    <xf numFmtId="0" fontId="14" fillId="5" borderId="1" xfId="9" applyFont="1" applyFill="1" applyBorder="1" applyAlignment="1">
      <alignment horizontal="center" vertical="center" wrapText="1"/>
    </xf>
    <xf numFmtId="0" fontId="14" fillId="5" borderId="30" xfId="9" applyFont="1" applyFill="1" applyBorder="1" applyAlignment="1">
      <alignment horizontal="center" vertical="center" wrapText="1"/>
    </xf>
    <xf numFmtId="0" fontId="14" fillId="5" borderId="12" xfId="9" applyFont="1" applyFill="1" applyBorder="1" applyAlignment="1">
      <alignment horizontal="center" vertical="center" wrapText="1"/>
    </xf>
    <xf numFmtId="0" fontId="14" fillId="5" borderId="11" xfId="10" applyFont="1" applyFill="1" applyBorder="1" applyAlignment="1">
      <alignment horizontal="center" vertical="center" wrapText="1"/>
    </xf>
    <xf numFmtId="0" fontId="14" fillId="5" borderId="13" xfId="10" applyFont="1" applyFill="1" applyBorder="1" applyAlignment="1">
      <alignment horizontal="center" vertical="center" wrapText="1"/>
    </xf>
    <xf numFmtId="0" fontId="14" fillId="5" borderId="30" xfId="10" applyFont="1" applyFill="1" applyBorder="1" applyAlignment="1">
      <alignment horizontal="left" vertical="center" wrapText="1"/>
    </xf>
    <xf numFmtId="0" fontId="14" fillId="5" borderId="1" xfId="10" applyFont="1" applyFill="1" applyBorder="1" applyAlignment="1">
      <alignment horizontal="left" vertical="center" wrapText="1"/>
    </xf>
    <xf numFmtId="0" fontId="4" fillId="7" borderId="32" xfId="9" applyFont="1" applyFill="1" applyBorder="1" applyAlignment="1">
      <alignment horizontal="center" vertical="center" wrapText="1"/>
    </xf>
    <xf numFmtId="0" fontId="4" fillId="7" borderId="23" xfId="9" applyFont="1" applyFill="1" applyBorder="1" applyAlignment="1">
      <alignment horizontal="center" vertical="center" wrapText="1"/>
    </xf>
    <xf numFmtId="0" fontId="4" fillId="7" borderId="33" xfId="9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5" borderId="5" xfId="9" applyFont="1" applyFill="1" applyBorder="1" applyAlignment="1">
      <alignment horizontal="center" vertical="center" wrapText="1"/>
    </xf>
    <xf numFmtId="0" fontId="5" fillId="5" borderId="7" xfId="9" applyFont="1" applyFill="1" applyBorder="1" applyAlignment="1">
      <alignment horizontal="center" vertical="center" wrapText="1"/>
    </xf>
    <xf numFmtId="0" fontId="5" fillId="5" borderId="2" xfId="9" applyFont="1" applyFill="1" applyBorder="1" applyAlignment="1">
      <alignment horizontal="center" vertical="center" wrapText="1"/>
    </xf>
    <xf numFmtId="0" fontId="5" fillId="4" borderId="5" xfId="9" applyFont="1" applyFill="1" applyBorder="1" applyAlignment="1">
      <alignment horizontal="center" vertical="center" wrapText="1"/>
    </xf>
    <xf numFmtId="0" fontId="5" fillId="4" borderId="2" xfId="9" applyFont="1" applyFill="1" applyBorder="1" applyAlignment="1">
      <alignment horizontal="center" vertical="center" wrapText="1"/>
    </xf>
    <xf numFmtId="0" fontId="5" fillId="2" borderId="5" xfId="9" applyFont="1" applyFill="1" applyBorder="1" applyAlignment="1">
      <alignment horizontal="center" vertical="center" wrapText="1"/>
    </xf>
    <xf numFmtId="0" fontId="5" fillId="2" borderId="2" xfId="9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22" xfId="10" applyFont="1" applyFill="1" applyBorder="1" applyAlignment="1">
      <alignment horizontal="center" vertical="center" wrapText="1"/>
    </xf>
    <xf numFmtId="0" fontId="5" fillId="4" borderId="5" xfId="10" applyFont="1" applyFill="1" applyBorder="1" applyAlignment="1">
      <alignment horizontal="center" vertical="center" wrapText="1"/>
    </xf>
    <xf numFmtId="0" fontId="5" fillId="4" borderId="12" xfId="10" applyFont="1" applyFill="1" applyBorder="1" applyAlignment="1">
      <alignment horizontal="center" vertical="center" wrapText="1"/>
    </xf>
    <xf numFmtId="0" fontId="5" fillId="4" borderId="14" xfId="1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7" borderId="9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165" fontId="17" fillId="3" borderId="1" xfId="9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27" fillId="12" borderId="9" xfId="0" applyFont="1" applyFill="1" applyBorder="1" applyAlignment="1">
      <alignment horizontal="center" vertical="center" wrapText="1"/>
    </xf>
    <xf numFmtId="0" fontId="27" fillId="12" borderId="3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41" fillId="7" borderId="1" xfId="0" applyFont="1" applyFill="1" applyBorder="1" applyAlignment="1">
      <alignment horizontal="center" wrapText="1"/>
    </xf>
    <xf numFmtId="0" fontId="3" fillId="7" borderId="1" xfId="13" applyFont="1" applyFill="1" applyBorder="1" applyAlignment="1">
      <alignment horizontal="center" wrapText="1"/>
    </xf>
    <xf numFmtId="0" fontId="30" fillId="7" borderId="1" xfId="13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/>
    </xf>
    <xf numFmtId="0" fontId="31" fillId="7" borderId="9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4" fillId="4" borderId="22" xfId="10" applyFont="1" applyFill="1" applyBorder="1" applyAlignment="1">
      <alignment horizontal="center" vertical="center" wrapText="1"/>
    </xf>
    <xf numFmtId="0" fontId="4" fillId="4" borderId="5" xfId="10" applyFont="1" applyFill="1" applyBorder="1" applyAlignment="1">
      <alignment horizontal="center" vertical="center" wrapText="1"/>
    </xf>
    <xf numFmtId="0" fontId="4" fillId="4" borderId="5" xfId="9" applyFont="1" applyFill="1" applyBorder="1" applyAlignment="1">
      <alignment horizontal="center" vertical="center" wrapText="1"/>
    </xf>
    <xf numFmtId="0" fontId="4" fillId="4" borderId="7" xfId="9" applyFont="1" applyFill="1" applyBorder="1" applyAlignment="1">
      <alignment horizontal="center" vertical="center" wrapText="1"/>
    </xf>
    <xf numFmtId="0" fontId="4" fillId="4" borderId="2" xfId="9" applyFont="1" applyFill="1" applyBorder="1" applyAlignment="1">
      <alignment horizontal="center" vertical="center" wrapText="1"/>
    </xf>
    <xf numFmtId="0" fontId="7" fillId="4" borderId="5" xfId="9" applyFont="1" applyFill="1" applyBorder="1" applyAlignment="1">
      <alignment horizontal="center" vertical="center" wrapText="1"/>
    </xf>
    <xf numFmtId="0" fontId="7" fillId="4" borderId="2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 applyFill="1" applyBorder="1" applyAlignment="1">
      <alignment horizontal="center" vertical="center" wrapText="1"/>
    </xf>
    <xf numFmtId="0" fontId="4" fillId="4" borderId="21" xfId="10" applyFont="1" applyFill="1" applyBorder="1" applyAlignment="1">
      <alignment horizontal="center" vertical="center" wrapText="1"/>
    </xf>
    <xf numFmtId="0" fontId="4" fillId="4" borderId="20" xfId="10" applyFont="1" applyFill="1" applyBorder="1" applyAlignment="1">
      <alignment horizontal="center" vertical="center" wrapText="1"/>
    </xf>
    <xf numFmtId="0" fontId="4" fillId="4" borderId="24" xfId="10" applyFont="1" applyFill="1" applyBorder="1" applyAlignment="1">
      <alignment horizontal="center" vertical="center" wrapText="1"/>
    </xf>
    <xf numFmtId="0" fontId="4" fillId="4" borderId="25" xfId="9" applyFont="1" applyFill="1" applyBorder="1" applyAlignment="1">
      <alignment horizontal="center" vertical="center" wrapText="1"/>
    </xf>
    <xf numFmtId="0" fontId="4" fillId="4" borderId="3" xfId="9" applyFont="1" applyFill="1" applyBorder="1" applyAlignment="1">
      <alignment horizontal="center" vertical="center" wrapText="1"/>
    </xf>
    <xf numFmtId="0" fontId="4" fillId="4" borderId="8" xfId="9" applyFont="1" applyFill="1" applyBorder="1" applyAlignment="1">
      <alignment horizontal="center" vertical="center" wrapText="1"/>
    </xf>
    <xf numFmtId="0" fontId="4" fillId="4" borderId="6" xfId="9" applyFont="1" applyFill="1" applyBorder="1" applyAlignment="1">
      <alignment horizontal="center" vertical="center" wrapText="1"/>
    </xf>
    <xf numFmtId="0" fontId="7" fillId="14" borderId="1" xfId="8" applyFont="1" applyFill="1" applyBorder="1" applyAlignment="1">
      <alignment horizontal="center" vertical="top" wrapText="1"/>
    </xf>
    <xf numFmtId="0" fontId="20" fillId="14" borderId="1" xfId="8" applyFont="1" applyFill="1" applyBorder="1" applyAlignment="1">
      <alignment horizontal="center" vertical="top" wrapText="1"/>
    </xf>
    <xf numFmtId="0" fontId="25" fillId="4" borderId="1" xfId="8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center" wrapText="1"/>
    </xf>
    <xf numFmtId="0" fontId="1" fillId="4" borderId="1" xfId="8" applyFill="1" applyBorder="1" applyAlignment="1">
      <alignment horizontal="center" vertical="center" wrapText="1"/>
    </xf>
    <xf numFmtId="0" fontId="7" fillId="4" borderId="1" xfId="8" applyFont="1" applyFill="1" applyBorder="1" applyAlignment="1">
      <alignment horizontal="center" vertical="top" wrapText="1"/>
    </xf>
    <xf numFmtId="0" fontId="4" fillId="7" borderId="1" xfId="10" applyFont="1" applyFill="1" applyBorder="1" applyAlignment="1">
      <alignment horizontal="center" vertical="center" wrapText="1"/>
    </xf>
    <xf numFmtId="0" fontId="4" fillId="7" borderId="14" xfId="10" applyFont="1" applyFill="1" applyBorder="1" applyAlignment="1">
      <alignment horizontal="center" vertical="center" wrapText="1"/>
    </xf>
    <xf numFmtId="0" fontId="4" fillId="4" borderId="11" xfId="10" applyFont="1" applyFill="1" applyBorder="1" applyAlignment="1">
      <alignment horizontal="center" vertical="center" wrapText="1"/>
    </xf>
    <xf numFmtId="0" fontId="4" fillId="4" borderId="13" xfId="10" applyFont="1" applyFill="1" applyBorder="1" applyAlignment="1">
      <alignment horizontal="center" vertical="center" wrapText="1"/>
    </xf>
    <xf numFmtId="0" fontId="4" fillId="4" borderId="30" xfId="10" applyFont="1" applyFill="1" applyBorder="1" applyAlignment="1">
      <alignment horizontal="center" vertical="center" wrapText="1"/>
    </xf>
    <xf numFmtId="0" fontId="12" fillId="2" borderId="30" xfId="10" applyFont="1" applyFill="1" applyBorder="1" applyAlignment="1">
      <alignment horizontal="center" vertical="center" wrapText="1"/>
    </xf>
    <xf numFmtId="0" fontId="12" fillId="2" borderId="12" xfId="10" applyFont="1" applyFill="1" applyBorder="1" applyAlignment="1">
      <alignment horizontal="center" vertical="center" wrapText="1"/>
    </xf>
    <xf numFmtId="0" fontId="14" fillId="5" borderId="3" xfId="8" applyFont="1" applyFill="1" applyBorder="1" applyAlignment="1">
      <alignment horizontal="center" vertical="center" wrapText="1"/>
    </xf>
    <xf numFmtId="0" fontId="14" fillId="5" borderId="8" xfId="8" applyFont="1" applyFill="1" applyBorder="1" applyAlignment="1">
      <alignment horizontal="center" vertical="center" wrapText="1"/>
    </xf>
    <xf numFmtId="0" fontId="14" fillId="5" borderId="6" xfId="8" applyFont="1" applyFill="1" applyBorder="1" applyAlignment="1">
      <alignment horizontal="center" vertical="center" wrapText="1"/>
    </xf>
    <xf numFmtId="0" fontId="14" fillId="6" borderId="1" xfId="8" applyFont="1" applyFill="1" applyBorder="1" applyAlignment="1">
      <alignment horizontal="center" vertical="center" wrapText="1"/>
    </xf>
    <xf numFmtId="0" fontId="14" fillId="4" borderId="3" xfId="8" applyFont="1" applyFill="1" applyBorder="1" applyAlignment="1">
      <alignment horizontal="center" vertical="top" wrapText="1"/>
    </xf>
    <xf numFmtId="0" fontId="1" fillId="0" borderId="8" xfId="8" applyBorder="1" applyAlignment="1">
      <alignment horizontal="center" vertical="top" wrapText="1"/>
    </xf>
    <xf numFmtId="0" fontId="1" fillId="0" borderId="6" xfId="8" applyBorder="1" applyAlignment="1">
      <alignment horizontal="center" vertical="top" wrapText="1"/>
    </xf>
    <xf numFmtId="0" fontId="1" fillId="0" borderId="6" xfId="8" applyBorder="1" applyAlignment="1">
      <alignment horizontal="center" wrapText="1"/>
    </xf>
    <xf numFmtId="0" fontId="14" fillId="11" borderId="3" xfId="8" applyFont="1" applyFill="1" applyBorder="1" applyAlignment="1">
      <alignment horizontal="center" vertical="top" wrapText="1"/>
    </xf>
    <xf numFmtId="0" fontId="14" fillId="11" borderId="8" xfId="8" applyFont="1" applyFill="1" applyBorder="1" applyAlignment="1">
      <alignment horizontal="center" vertical="top" wrapText="1"/>
    </xf>
    <xf numFmtId="0" fontId="1" fillId="11" borderId="6" xfId="8" applyFill="1" applyBorder="1" applyAlignment="1">
      <alignment horizontal="center" vertical="top" wrapText="1"/>
    </xf>
    <xf numFmtId="0" fontId="14" fillId="4" borderId="8" xfId="8" applyFont="1" applyFill="1" applyBorder="1" applyAlignment="1">
      <alignment horizontal="center" vertical="top" wrapText="1"/>
    </xf>
    <xf numFmtId="0" fontId="14" fillId="4" borderId="6" xfId="8" applyFont="1" applyFill="1" applyBorder="1" applyAlignment="1">
      <alignment horizontal="center" vertical="top" wrapText="1"/>
    </xf>
    <xf numFmtId="0" fontId="4" fillId="5" borderId="3" xfId="8" applyFont="1" applyFill="1" applyBorder="1" applyAlignment="1">
      <alignment horizontal="center" vertical="center" wrapText="1"/>
    </xf>
    <xf numFmtId="0" fontId="1" fillId="0" borderId="6" xfId="8" applyBorder="1" applyAlignment="1">
      <alignment horizontal="center" vertical="center" wrapText="1"/>
    </xf>
    <xf numFmtId="0" fontId="21" fillId="9" borderId="5" xfId="8" applyFont="1" applyFill="1" applyBorder="1" applyAlignment="1">
      <alignment horizontal="center" vertical="center" wrapText="1"/>
    </xf>
    <xf numFmtId="0" fontId="21" fillId="9" borderId="2" xfId="8" applyFont="1" applyFill="1" applyBorder="1" applyAlignment="1">
      <alignment horizontal="center" vertical="center" wrapText="1"/>
    </xf>
    <xf numFmtId="0" fontId="28" fillId="9" borderId="1" xfId="8" applyFont="1" applyFill="1" applyBorder="1" applyAlignment="1">
      <alignment horizontal="center" vertical="center" wrapText="1"/>
    </xf>
    <xf numFmtId="0" fontId="21" fillId="4" borderId="17" xfId="10" applyFont="1" applyFill="1" applyBorder="1" applyAlignment="1">
      <alignment horizontal="center" vertical="center" wrapText="1"/>
    </xf>
    <xf numFmtId="0" fontId="21" fillId="4" borderId="18" xfId="10" applyFont="1" applyFill="1" applyBorder="1" applyAlignment="1">
      <alignment horizontal="center" vertical="center" wrapText="1"/>
    </xf>
    <xf numFmtId="0" fontId="21" fillId="4" borderId="19" xfId="10" applyFont="1" applyFill="1" applyBorder="1" applyAlignment="1">
      <alignment horizontal="center" vertical="center" wrapText="1"/>
    </xf>
    <xf numFmtId="0" fontId="21" fillId="4" borderId="12" xfId="10" applyFont="1" applyFill="1" applyBorder="1" applyAlignment="1">
      <alignment horizontal="center" vertical="center" wrapText="1"/>
    </xf>
    <xf numFmtId="0" fontId="21" fillId="4" borderId="5" xfId="10" applyFont="1" applyFill="1" applyBorder="1" applyAlignment="1">
      <alignment horizontal="center" vertical="center" wrapText="1"/>
    </xf>
    <xf numFmtId="0" fontId="4" fillId="5" borderId="3" xfId="10" applyFont="1" applyFill="1" applyBorder="1" applyAlignment="1">
      <alignment horizontal="center" vertical="center" wrapText="1"/>
    </xf>
    <xf numFmtId="0" fontId="4" fillId="5" borderId="8" xfId="10" applyFont="1" applyFill="1" applyBorder="1" applyAlignment="1">
      <alignment horizontal="center" vertical="center" wrapText="1"/>
    </xf>
    <xf numFmtId="0" fontId="4" fillId="5" borderId="6" xfId="10" applyFont="1" applyFill="1" applyBorder="1" applyAlignment="1">
      <alignment horizontal="center" vertical="center" wrapText="1"/>
    </xf>
    <xf numFmtId="0" fontId="30" fillId="4" borderId="30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17" fillId="4" borderId="30" xfId="8" applyFont="1" applyFill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18" fillId="4" borderId="3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5" fillId="11" borderId="1" xfId="8" applyFont="1" applyFill="1" applyBorder="1" applyAlignment="1">
      <alignment horizontal="center" vertical="center" wrapText="1"/>
    </xf>
    <xf numFmtId="0" fontId="19" fillId="11" borderId="1" xfId="8" applyFont="1" applyFill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 wrapText="1"/>
    </xf>
    <xf numFmtId="0" fontId="19" fillId="4" borderId="1" xfId="8" applyFont="1" applyFill="1" applyBorder="1" applyAlignment="1">
      <alignment horizontal="center" vertical="center" wrapText="1"/>
    </xf>
  </cellXfs>
  <cellStyles count="19">
    <cellStyle name="Excel Built-in Explanatory Text" xfId="18"/>
    <cellStyle name="Excel Built-in Normal" xfId="1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2 2" xfId="17"/>
    <cellStyle name="Обычный 4 3" xfId="10"/>
    <cellStyle name="Обычный 4 3 2" xfId="16"/>
    <cellStyle name="Обычный 4 4" xfId="12"/>
    <cellStyle name="Обычный 5" xfId="7"/>
    <cellStyle name="Обычный 5 2" xfId="11"/>
    <cellStyle name="Обычный 6" xfId="13"/>
    <cellStyle name="Процентный 2" xfId="5"/>
    <cellStyle name="Финансовый 2" xfId="4"/>
    <cellStyle name="Финансовый 2 2" xfId="6"/>
    <cellStyle name="Финансовый 3" xfId="14"/>
    <cellStyle name="Финансовый 6" xfId="15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H7"/>
  <sheetViews>
    <sheetView zoomScale="80" zoomScaleNormal="80" workbookViewId="0">
      <pane ySplit="6" topLeftCell="A7" activePane="bottomLeft" state="frozen"/>
      <selection activeCell="B38" sqref="B38"/>
      <selection pane="bottomLeft" activeCell="H22" sqref="H22"/>
    </sheetView>
  </sheetViews>
  <sheetFormatPr defaultRowHeight="15"/>
  <cols>
    <col min="1" max="2" width="9.140625" style="8"/>
    <col min="3" max="3" width="40.28515625" style="8" customWidth="1"/>
    <col min="4" max="4" width="11.140625" style="228" customWidth="1"/>
    <col min="5" max="5" width="12.140625" style="228" customWidth="1"/>
    <col min="6" max="6" width="10.28515625" style="228" customWidth="1"/>
    <col min="7" max="7" width="9.140625" style="235"/>
    <col min="8" max="8" width="9.140625" style="240"/>
    <col min="9" max="232" width="9.140625" style="8"/>
    <col min="233" max="233" width="26" style="8" customWidth="1"/>
    <col min="234" max="234" width="21.140625" style="8" customWidth="1"/>
    <col min="235" max="235" width="11.140625" style="8" customWidth="1"/>
    <col min="236" max="236" width="11.28515625" style="8" customWidth="1"/>
    <col min="237" max="237" width="14.28515625" style="8" customWidth="1"/>
    <col min="238" max="238" width="16.28515625" style="8" customWidth="1"/>
    <col min="239" max="239" width="22.28515625" style="8" customWidth="1"/>
    <col min="240" max="240" width="17.42578125" style="8" customWidth="1"/>
    <col min="241" max="241" width="21.5703125" style="8" customWidth="1"/>
    <col min="242" max="242" width="14.28515625" style="8" customWidth="1"/>
    <col min="243" max="243" width="9.140625" style="8" customWidth="1"/>
    <col min="244" max="244" width="11.28515625" style="8" customWidth="1"/>
    <col min="245" max="488" width="9.140625" style="8"/>
    <col min="489" max="489" width="26" style="8" customWidth="1"/>
    <col min="490" max="490" width="21.140625" style="8" customWidth="1"/>
    <col min="491" max="491" width="11.140625" style="8" customWidth="1"/>
    <col min="492" max="492" width="11.28515625" style="8" customWidth="1"/>
    <col min="493" max="493" width="14.28515625" style="8" customWidth="1"/>
    <col min="494" max="494" width="16.28515625" style="8" customWidth="1"/>
    <col min="495" max="495" width="22.28515625" style="8" customWidth="1"/>
    <col min="496" max="496" width="17.42578125" style="8" customWidth="1"/>
    <col min="497" max="497" width="21.5703125" style="8" customWidth="1"/>
    <col min="498" max="498" width="14.28515625" style="8" customWidth="1"/>
    <col min="499" max="499" width="9.140625" style="8" customWidth="1"/>
    <col min="500" max="500" width="11.28515625" style="8" customWidth="1"/>
    <col min="501" max="744" width="9.140625" style="8"/>
    <col min="745" max="745" width="26" style="8" customWidth="1"/>
    <col min="746" max="746" width="21.140625" style="8" customWidth="1"/>
    <col min="747" max="747" width="11.140625" style="8" customWidth="1"/>
    <col min="748" max="748" width="11.28515625" style="8" customWidth="1"/>
    <col min="749" max="749" width="14.28515625" style="8" customWidth="1"/>
    <col min="750" max="750" width="16.28515625" style="8" customWidth="1"/>
    <col min="751" max="751" width="22.28515625" style="8" customWidth="1"/>
    <col min="752" max="752" width="17.42578125" style="8" customWidth="1"/>
    <col min="753" max="753" width="21.5703125" style="8" customWidth="1"/>
    <col min="754" max="754" width="14.28515625" style="8" customWidth="1"/>
    <col min="755" max="755" width="9.140625" style="8" customWidth="1"/>
    <col min="756" max="756" width="11.28515625" style="8" customWidth="1"/>
    <col min="757" max="1000" width="9.140625" style="8"/>
    <col min="1001" max="1001" width="26" style="8" customWidth="1"/>
    <col min="1002" max="1002" width="21.140625" style="8" customWidth="1"/>
    <col min="1003" max="1003" width="11.140625" style="8" customWidth="1"/>
    <col min="1004" max="1004" width="11.28515625" style="8" customWidth="1"/>
    <col min="1005" max="1005" width="14.28515625" style="8" customWidth="1"/>
    <col min="1006" max="1006" width="16.28515625" style="8" customWidth="1"/>
    <col min="1007" max="1007" width="22.28515625" style="8" customWidth="1"/>
    <col min="1008" max="1008" width="17.42578125" style="8" customWidth="1"/>
    <col min="1009" max="1009" width="21.5703125" style="8" customWidth="1"/>
    <col min="1010" max="1010" width="14.28515625" style="8" customWidth="1"/>
    <col min="1011" max="1011" width="9.140625" style="8" customWidth="1"/>
    <col min="1012" max="1012" width="11.28515625" style="8" customWidth="1"/>
    <col min="1013" max="1256" width="9.140625" style="8"/>
    <col min="1257" max="1257" width="26" style="8" customWidth="1"/>
    <col min="1258" max="1258" width="21.140625" style="8" customWidth="1"/>
    <col min="1259" max="1259" width="11.140625" style="8" customWidth="1"/>
    <col min="1260" max="1260" width="11.28515625" style="8" customWidth="1"/>
    <col min="1261" max="1261" width="14.28515625" style="8" customWidth="1"/>
    <col min="1262" max="1262" width="16.28515625" style="8" customWidth="1"/>
    <col min="1263" max="1263" width="22.28515625" style="8" customWidth="1"/>
    <col min="1264" max="1264" width="17.42578125" style="8" customWidth="1"/>
    <col min="1265" max="1265" width="21.5703125" style="8" customWidth="1"/>
    <col min="1266" max="1266" width="14.28515625" style="8" customWidth="1"/>
    <col min="1267" max="1267" width="9.140625" style="8" customWidth="1"/>
    <col min="1268" max="1268" width="11.28515625" style="8" customWidth="1"/>
    <col min="1269" max="1512" width="9.140625" style="8"/>
    <col min="1513" max="1513" width="26" style="8" customWidth="1"/>
    <col min="1514" max="1514" width="21.140625" style="8" customWidth="1"/>
    <col min="1515" max="1515" width="11.140625" style="8" customWidth="1"/>
    <col min="1516" max="1516" width="11.28515625" style="8" customWidth="1"/>
    <col min="1517" max="1517" width="14.28515625" style="8" customWidth="1"/>
    <col min="1518" max="1518" width="16.28515625" style="8" customWidth="1"/>
    <col min="1519" max="1519" width="22.28515625" style="8" customWidth="1"/>
    <col min="1520" max="1520" width="17.42578125" style="8" customWidth="1"/>
    <col min="1521" max="1521" width="21.5703125" style="8" customWidth="1"/>
    <col min="1522" max="1522" width="14.28515625" style="8" customWidth="1"/>
    <col min="1523" max="1523" width="9.140625" style="8" customWidth="1"/>
    <col min="1524" max="1524" width="11.28515625" style="8" customWidth="1"/>
    <col min="1525" max="1768" width="9.140625" style="8"/>
    <col min="1769" max="1769" width="26" style="8" customWidth="1"/>
    <col min="1770" max="1770" width="21.140625" style="8" customWidth="1"/>
    <col min="1771" max="1771" width="11.140625" style="8" customWidth="1"/>
    <col min="1772" max="1772" width="11.28515625" style="8" customWidth="1"/>
    <col min="1773" max="1773" width="14.28515625" style="8" customWidth="1"/>
    <col min="1774" max="1774" width="16.28515625" style="8" customWidth="1"/>
    <col min="1775" max="1775" width="22.28515625" style="8" customWidth="1"/>
    <col min="1776" max="1776" width="17.42578125" style="8" customWidth="1"/>
    <col min="1777" max="1777" width="21.5703125" style="8" customWidth="1"/>
    <col min="1778" max="1778" width="14.28515625" style="8" customWidth="1"/>
    <col min="1779" max="1779" width="9.140625" style="8" customWidth="1"/>
    <col min="1780" max="1780" width="11.28515625" style="8" customWidth="1"/>
    <col min="1781" max="2024" width="9.140625" style="8"/>
    <col min="2025" max="2025" width="26" style="8" customWidth="1"/>
    <col min="2026" max="2026" width="21.140625" style="8" customWidth="1"/>
    <col min="2027" max="2027" width="11.140625" style="8" customWidth="1"/>
    <col min="2028" max="2028" width="11.28515625" style="8" customWidth="1"/>
    <col min="2029" max="2029" width="14.28515625" style="8" customWidth="1"/>
    <col min="2030" max="2030" width="16.28515625" style="8" customWidth="1"/>
    <col min="2031" max="2031" width="22.28515625" style="8" customWidth="1"/>
    <col min="2032" max="2032" width="17.42578125" style="8" customWidth="1"/>
    <col min="2033" max="2033" width="21.5703125" style="8" customWidth="1"/>
    <col min="2034" max="2034" width="14.28515625" style="8" customWidth="1"/>
    <col min="2035" max="2035" width="9.140625" style="8" customWidth="1"/>
    <col min="2036" max="2036" width="11.28515625" style="8" customWidth="1"/>
    <col min="2037" max="2280" width="9.140625" style="8"/>
    <col min="2281" max="2281" width="26" style="8" customWidth="1"/>
    <col min="2282" max="2282" width="21.140625" style="8" customWidth="1"/>
    <col min="2283" max="2283" width="11.140625" style="8" customWidth="1"/>
    <col min="2284" max="2284" width="11.28515625" style="8" customWidth="1"/>
    <col min="2285" max="2285" width="14.28515625" style="8" customWidth="1"/>
    <col min="2286" max="2286" width="16.28515625" style="8" customWidth="1"/>
    <col min="2287" max="2287" width="22.28515625" style="8" customWidth="1"/>
    <col min="2288" max="2288" width="17.42578125" style="8" customWidth="1"/>
    <col min="2289" max="2289" width="21.5703125" style="8" customWidth="1"/>
    <col min="2290" max="2290" width="14.28515625" style="8" customWidth="1"/>
    <col min="2291" max="2291" width="9.140625" style="8" customWidth="1"/>
    <col min="2292" max="2292" width="11.28515625" style="8" customWidth="1"/>
    <col min="2293" max="2536" width="9.140625" style="8"/>
    <col min="2537" max="2537" width="26" style="8" customWidth="1"/>
    <col min="2538" max="2538" width="21.140625" style="8" customWidth="1"/>
    <col min="2539" max="2539" width="11.140625" style="8" customWidth="1"/>
    <col min="2540" max="2540" width="11.28515625" style="8" customWidth="1"/>
    <col min="2541" max="2541" width="14.28515625" style="8" customWidth="1"/>
    <col min="2542" max="2542" width="16.28515625" style="8" customWidth="1"/>
    <col min="2543" max="2543" width="22.28515625" style="8" customWidth="1"/>
    <col min="2544" max="2544" width="17.42578125" style="8" customWidth="1"/>
    <col min="2545" max="2545" width="21.5703125" style="8" customWidth="1"/>
    <col min="2546" max="2546" width="14.28515625" style="8" customWidth="1"/>
    <col min="2547" max="2547" width="9.140625" style="8" customWidth="1"/>
    <col min="2548" max="2548" width="11.28515625" style="8" customWidth="1"/>
    <col min="2549" max="2792" width="9.140625" style="8"/>
    <col min="2793" max="2793" width="26" style="8" customWidth="1"/>
    <col min="2794" max="2794" width="21.140625" style="8" customWidth="1"/>
    <col min="2795" max="2795" width="11.140625" style="8" customWidth="1"/>
    <col min="2796" max="2796" width="11.28515625" style="8" customWidth="1"/>
    <col min="2797" max="2797" width="14.28515625" style="8" customWidth="1"/>
    <col min="2798" max="2798" width="16.28515625" style="8" customWidth="1"/>
    <col min="2799" max="2799" width="22.28515625" style="8" customWidth="1"/>
    <col min="2800" max="2800" width="17.42578125" style="8" customWidth="1"/>
    <col min="2801" max="2801" width="21.5703125" style="8" customWidth="1"/>
    <col min="2802" max="2802" width="14.28515625" style="8" customWidth="1"/>
    <col min="2803" max="2803" width="9.140625" style="8" customWidth="1"/>
    <col min="2804" max="2804" width="11.28515625" style="8" customWidth="1"/>
    <col min="2805" max="3048" width="9.140625" style="8"/>
    <col min="3049" max="3049" width="26" style="8" customWidth="1"/>
    <col min="3050" max="3050" width="21.140625" style="8" customWidth="1"/>
    <col min="3051" max="3051" width="11.140625" style="8" customWidth="1"/>
    <col min="3052" max="3052" width="11.28515625" style="8" customWidth="1"/>
    <col min="3053" max="3053" width="14.28515625" style="8" customWidth="1"/>
    <col min="3054" max="3054" width="16.28515625" style="8" customWidth="1"/>
    <col min="3055" max="3055" width="22.28515625" style="8" customWidth="1"/>
    <col min="3056" max="3056" width="17.42578125" style="8" customWidth="1"/>
    <col min="3057" max="3057" width="21.5703125" style="8" customWidth="1"/>
    <col min="3058" max="3058" width="14.28515625" style="8" customWidth="1"/>
    <col min="3059" max="3059" width="9.140625" style="8" customWidth="1"/>
    <col min="3060" max="3060" width="11.28515625" style="8" customWidth="1"/>
    <col min="3061" max="3304" width="9.140625" style="8"/>
    <col min="3305" max="3305" width="26" style="8" customWidth="1"/>
    <col min="3306" max="3306" width="21.140625" style="8" customWidth="1"/>
    <col min="3307" max="3307" width="11.140625" style="8" customWidth="1"/>
    <col min="3308" max="3308" width="11.28515625" style="8" customWidth="1"/>
    <col min="3309" max="3309" width="14.28515625" style="8" customWidth="1"/>
    <col min="3310" max="3310" width="16.28515625" style="8" customWidth="1"/>
    <col min="3311" max="3311" width="22.28515625" style="8" customWidth="1"/>
    <col min="3312" max="3312" width="17.42578125" style="8" customWidth="1"/>
    <col min="3313" max="3313" width="21.5703125" style="8" customWidth="1"/>
    <col min="3314" max="3314" width="14.28515625" style="8" customWidth="1"/>
    <col min="3315" max="3315" width="9.140625" style="8" customWidth="1"/>
    <col min="3316" max="3316" width="11.28515625" style="8" customWidth="1"/>
    <col min="3317" max="3560" width="9.140625" style="8"/>
    <col min="3561" max="3561" width="26" style="8" customWidth="1"/>
    <col min="3562" max="3562" width="21.140625" style="8" customWidth="1"/>
    <col min="3563" max="3563" width="11.140625" style="8" customWidth="1"/>
    <col min="3564" max="3564" width="11.28515625" style="8" customWidth="1"/>
    <col min="3565" max="3565" width="14.28515625" style="8" customWidth="1"/>
    <col min="3566" max="3566" width="16.28515625" style="8" customWidth="1"/>
    <col min="3567" max="3567" width="22.28515625" style="8" customWidth="1"/>
    <col min="3568" max="3568" width="17.42578125" style="8" customWidth="1"/>
    <col min="3569" max="3569" width="21.5703125" style="8" customWidth="1"/>
    <col min="3570" max="3570" width="14.28515625" style="8" customWidth="1"/>
    <col min="3571" max="3571" width="9.140625" style="8" customWidth="1"/>
    <col min="3572" max="3572" width="11.28515625" style="8" customWidth="1"/>
    <col min="3573" max="3816" width="9.140625" style="8"/>
    <col min="3817" max="3817" width="26" style="8" customWidth="1"/>
    <col min="3818" max="3818" width="21.140625" style="8" customWidth="1"/>
    <col min="3819" max="3819" width="11.140625" style="8" customWidth="1"/>
    <col min="3820" max="3820" width="11.28515625" style="8" customWidth="1"/>
    <col min="3821" max="3821" width="14.28515625" style="8" customWidth="1"/>
    <col min="3822" max="3822" width="16.28515625" style="8" customWidth="1"/>
    <col min="3823" max="3823" width="22.28515625" style="8" customWidth="1"/>
    <col min="3824" max="3824" width="17.42578125" style="8" customWidth="1"/>
    <col min="3825" max="3825" width="21.5703125" style="8" customWidth="1"/>
    <col min="3826" max="3826" width="14.28515625" style="8" customWidth="1"/>
    <col min="3827" max="3827" width="9.140625" style="8" customWidth="1"/>
    <col min="3828" max="3828" width="11.28515625" style="8" customWidth="1"/>
    <col min="3829" max="4072" width="9.140625" style="8"/>
    <col min="4073" max="4073" width="26" style="8" customWidth="1"/>
    <col min="4074" max="4074" width="21.140625" style="8" customWidth="1"/>
    <col min="4075" max="4075" width="11.140625" style="8" customWidth="1"/>
    <col min="4076" max="4076" width="11.28515625" style="8" customWidth="1"/>
    <col min="4077" max="4077" width="14.28515625" style="8" customWidth="1"/>
    <col min="4078" max="4078" width="16.28515625" style="8" customWidth="1"/>
    <col min="4079" max="4079" width="22.28515625" style="8" customWidth="1"/>
    <col min="4080" max="4080" width="17.42578125" style="8" customWidth="1"/>
    <col min="4081" max="4081" width="21.5703125" style="8" customWidth="1"/>
    <col min="4082" max="4082" width="14.28515625" style="8" customWidth="1"/>
    <col min="4083" max="4083" width="9.140625" style="8" customWidth="1"/>
    <col min="4084" max="4084" width="11.28515625" style="8" customWidth="1"/>
    <col min="4085" max="4328" width="9.140625" style="8"/>
    <col min="4329" max="4329" width="26" style="8" customWidth="1"/>
    <col min="4330" max="4330" width="21.140625" style="8" customWidth="1"/>
    <col min="4331" max="4331" width="11.140625" style="8" customWidth="1"/>
    <col min="4332" max="4332" width="11.28515625" style="8" customWidth="1"/>
    <col min="4333" max="4333" width="14.28515625" style="8" customWidth="1"/>
    <col min="4334" max="4334" width="16.28515625" style="8" customWidth="1"/>
    <col min="4335" max="4335" width="22.28515625" style="8" customWidth="1"/>
    <col min="4336" max="4336" width="17.42578125" style="8" customWidth="1"/>
    <col min="4337" max="4337" width="21.5703125" style="8" customWidth="1"/>
    <col min="4338" max="4338" width="14.28515625" style="8" customWidth="1"/>
    <col min="4339" max="4339" width="9.140625" style="8" customWidth="1"/>
    <col min="4340" max="4340" width="11.28515625" style="8" customWidth="1"/>
    <col min="4341" max="4584" width="9.140625" style="8"/>
    <col min="4585" max="4585" width="26" style="8" customWidth="1"/>
    <col min="4586" max="4586" width="21.140625" style="8" customWidth="1"/>
    <col min="4587" max="4587" width="11.140625" style="8" customWidth="1"/>
    <col min="4588" max="4588" width="11.28515625" style="8" customWidth="1"/>
    <col min="4589" max="4589" width="14.28515625" style="8" customWidth="1"/>
    <col min="4590" max="4590" width="16.28515625" style="8" customWidth="1"/>
    <col min="4591" max="4591" width="22.28515625" style="8" customWidth="1"/>
    <col min="4592" max="4592" width="17.42578125" style="8" customWidth="1"/>
    <col min="4593" max="4593" width="21.5703125" style="8" customWidth="1"/>
    <col min="4594" max="4594" width="14.28515625" style="8" customWidth="1"/>
    <col min="4595" max="4595" width="9.140625" style="8" customWidth="1"/>
    <col min="4596" max="4596" width="11.28515625" style="8" customWidth="1"/>
    <col min="4597" max="4840" width="9.140625" style="8"/>
    <col min="4841" max="4841" width="26" style="8" customWidth="1"/>
    <col min="4842" max="4842" width="21.140625" style="8" customWidth="1"/>
    <col min="4843" max="4843" width="11.140625" style="8" customWidth="1"/>
    <col min="4844" max="4844" width="11.28515625" style="8" customWidth="1"/>
    <col min="4845" max="4845" width="14.28515625" style="8" customWidth="1"/>
    <col min="4846" max="4846" width="16.28515625" style="8" customWidth="1"/>
    <col min="4847" max="4847" width="22.28515625" style="8" customWidth="1"/>
    <col min="4848" max="4848" width="17.42578125" style="8" customWidth="1"/>
    <col min="4849" max="4849" width="21.5703125" style="8" customWidth="1"/>
    <col min="4850" max="4850" width="14.28515625" style="8" customWidth="1"/>
    <col min="4851" max="4851" width="9.140625" style="8" customWidth="1"/>
    <col min="4852" max="4852" width="11.28515625" style="8" customWidth="1"/>
    <col min="4853" max="5096" width="9.140625" style="8"/>
    <col min="5097" max="5097" width="26" style="8" customWidth="1"/>
    <col min="5098" max="5098" width="21.140625" style="8" customWidth="1"/>
    <col min="5099" max="5099" width="11.140625" style="8" customWidth="1"/>
    <col min="5100" max="5100" width="11.28515625" style="8" customWidth="1"/>
    <col min="5101" max="5101" width="14.28515625" style="8" customWidth="1"/>
    <col min="5102" max="5102" width="16.28515625" style="8" customWidth="1"/>
    <col min="5103" max="5103" width="22.28515625" style="8" customWidth="1"/>
    <col min="5104" max="5104" width="17.42578125" style="8" customWidth="1"/>
    <col min="5105" max="5105" width="21.5703125" style="8" customWidth="1"/>
    <col min="5106" max="5106" width="14.28515625" style="8" customWidth="1"/>
    <col min="5107" max="5107" width="9.140625" style="8" customWidth="1"/>
    <col min="5108" max="5108" width="11.28515625" style="8" customWidth="1"/>
    <col min="5109" max="5352" width="9.140625" style="8"/>
    <col min="5353" max="5353" width="26" style="8" customWidth="1"/>
    <col min="5354" max="5354" width="21.140625" style="8" customWidth="1"/>
    <col min="5355" max="5355" width="11.140625" style="8" customWidth="1"/>
    <col min="5356" max="5356" width="11.28515625" style="8" customWidth="1"/>
    <col min="5357" max="5357" width="14.28515625" style="8" customWidth="1"/>
    <col min="5358" max="5358" width="16.28515625" style="8" customWidth="1"/>
    <col min="5359" max="5359" width="22.28515625" style="8" customWidth="1"/>
    <col min="5360" max="5360" width="17.42578125" style="8" customWidth="1"/>
    <col min="5361" max="5361" width="21.5703125" style="8" customWidth="1"/>
    <col min="5362" max="5362" width="14.28515625" style="8" customWidth="1"/>
    <col min="5363" max="5363" width="9.140625" style="8" customWidth="1"/>
    <col min="5364" max="5364" width="11.28515625" style="8" customWidth="1"/>
    <col min="5365" max="5608" width="9.140625" style="8"/>
    <col min="5609" max="5609" width="26" style="8" customWidth="1"/>
    <col min="5610" max="5610" width="21.140625" style="8" customWidth="1"/>
    <col min="5611" max="5611" width="11.140625" style="8" customWidth="1"/>
    <col min="5612" max="5612" width="11.28515625" style="8" customWidth="1"/>
    <col min="5613" max="5613" width="14.28515625" style="8" customWidth="1"/>
    <col min="5614" max="5614" width="16.28515625" style="8" customWidth="1"/>
    <col min="5615" max="5615" width="22.28515625" style="8" customWidth="1"/>
    <col min="5616" max="5616" width="17.42578125" style="8" customWidth="1"/>
    <col min="5617" max="5617" width="21.5703125" style="8" customWidth="1"/>
    <col min="5618" max="5618" width="14.28515625" style="8" customWidth="1"/>
    <col min="5619" max="5619" width="9.140625" style="8" customWidth="1"/>
    <col min="5620" max="5620" width="11.28515625" style="8" customWidth="1"/>
    <col min="5621" max="5864" width="9.140625" style="8"/>
    <col min="5865" max="5865" width="26" style="8" customWidth="1"/>
    <col min="5866" max="5866" width="21.140625" style="8" customWidth="1"/>
    <col min="5867" max="5867" width="11.140625" style="8" customWidth="1"/>
    <col min="5868" max="5868" width="11.28515625" style="8" customWidth="1"/>
    <col min="5869" max="5869" width="14.28515625" style="8" customWidth="1"/>
    <col min="5870" max="5870" width="16.28515625" style="8" customWidth="1"/>
    <col min="5871" max="5871" width="22.28515625" style="8" customWidth="1"/>
    <col min="5872" max="5872" width="17.42578125" style="8" customWidth="1"/>
    <col min="5873" max="5873" width="21.5703125" style="8" customWidth="1"/>
    <col min="5874" max="5874" width="14.28515625" style="8" customWidth="1"/>
    <col min="5875" max="5875" width="9.140625" style="8" customWidth="1"/>
    <col min="5876" max="5876" width="11.28515625" style="8" customWidth="1"/>
    <col min="5877" max="6120" width="9.140625" style="8"/>
    <col min="6121" max="6121" width="26" style="8" customWidth="1"/>
    <col min="6122" max="6122" width="21.140625" style="8" customWidth="1"/>
    <col min="6123" max="6123" width="11.140625" style="8" customWidth="1"/>
    <col min="6124" max="6124" width="11.28515625" style="8" customWidth="1"/>
    <col min="6125" max="6125" width="14.28515625" style="8" customWidth="1"/>
    <col min="6126" max="6126" width="16.28515625" style="8" customWidth="1"/>
    <col min="6127" max="6127" width="22.28515625" style="8" customWidth="1"/>
    <col min="6128" max="6128" width="17.42578125" style="8" customWidth="1"/>
    <col min="6129" max="6129" width="21.5703125" style="8" customWidth="1"/>
    <col min="6130" max="6130" width="14.28515625" style="8" customWidth="1"/>
    <col min="6131" max="6131" width="9.140625" style="8" customWidth="1"/>
    <col min="6132" max="6132" width="11.28515625" style="8" customWidth="1"/>
    <col min="6133" max="6376" width="9.140625" style="8"/>
    <col min="6377" max="6377" width="26" style="8" customWidth="1"/>
    <col min="6378" max="6378" width="21.140625" style="8" customWidth="1"/>
    <col min="6379" max="6379" width="11.140625" style="8" customWidth="1"/>
    <col min="6380" max="6380" width="11.28515625" style="8" customWidth="1"/>
    <col min="6381" max="6381" width="14.28515625" style="8" customWidth="1"/>
    <col min="6382" max="6382" width="16.28515625" style="8" customWidth="1"/>
    <col min="6383" max="6383" width="22.28515625" style="8" customWidth="1"/>
    <col min="6384" max="6384" width="17.42578125" style="8" customWidth="1"/>
    <col min="6385" max="6385" width="21.5703125" style="8" customWidth="1"/>
    <col min="6386" max="6386" width="14.28515625" style="8" customWidth="1"/>
    <col min="6387" max="6387" width="9.140625" style="8" customWidth="1"/>
    <col min="6388" max="6388" width="11.28515625" style="8" customWidth="1"/>
    <col min="6389" max="6632" width="9.140625" style="8"/>
    <col min="6633" max="6633" width="26" style="8" customWidth="1"/>
    <col min="6634" max="6634" width="21.140625" style="8" customWidth="1"/>
    <col min="6635" max="6635" width="11.140625" style="8" customWidth="1"/>
    <col min="6636" max="6636" width="11.28515625" style="8" customWidth="1"/>
    <col min="6637" max="6637" width="14.28515625" style="8" customWidth="1"/>
    <col min="6638" max="6638" width="16.28515625" style="8" customWidth="1"/>
    <col min="6639" max="6639" width="22.28515625" style="8" customWidth="1"/>
    <col min="6640" max="6640" width="17.42578125" style="8" customWidth="1"/>
    <col min="6641" max="6641" width="21.5703125" style="8" customWidth="1"/>
    <col min="6642" max="6642" width="14.28515625" style="8" customWidth="1"/>
    <col min="6643" max="6643" width="9.140625" style="8" customWidth="1"/>
    <col min="6644" max="6644" width="11.28515625" style="8" customWidth="1"/>
    <col min="6645" max="6888" width="9.140625" style="8"/>
    <col min="6889" max="6889" width="26" style="8" customWidth="1"/>
    <col min="6890" max="6890" width="21.140625" style="8" customWidth="1"/>
    <col min="6891" max="6891" width="11.140625" style="8" customWidth="1"/>
    <col min="6892" max="6892" width="11.28515625" style="8" customWidth="1"/>
    <col min="6893" max="6893" width="14.28515625" style="8" customWidth="1"/>
    <col min="6894" max="6894" width="16.28515625" style="8" customWidth="1"/>
    <col min="6895" max="6895" width="22.28515625" style="8" customWidth="1"/>
    <col min="6896" max="6896" width="17.42578125" style="8" customWidth="1"/>
    <col min="6897" max="6897" width="21.5703125" style="8" customWidth="1"/>
    <col min="6898" max="6898" width="14.28515625" style="8" customWidth="1"/>
    <col min="6899" max="6899" width="9.140625" style="8" customWidth="1"/>
    <col min="6900" max="6900" width="11.28515625" style="8" customWidth="1"/>
    <col min="6901" max="7144" width="9.140625" style="8"/>
    <col min="7145" max="7145" width="26" style="8" customWidth="1"/>
    <col min="7146" max="7146" width="21.140625" style="8" customWidth="1"/>
    <col min="7147" max="7147" width="11.140625" style="8" customWidth="1"/>
    <col min="7148" max="7148" width="11.28515625" style="8" customWidth="1"/>
    <col min="7149" max="7149" width="14.28515625" style="8" customWidth="1"/>
    <col min="7150" max="7150" width="16.28515625" style="8" customWidth="1"/>
    <col min="7151" max="7151" width="22.28515625" style="8" customWidth="1"/>
    <col min="7152" max="7152" width="17.42578125" style="8" customWidth="1"/>
    <col min="7153" max="7153" width="21.5703125" style="8" customWidth="1"/>
    <col min="7154" max="7154" width="14.28515625" style="8" customWidth="1"/>
    <col min="7155" max="7155" width="9.140625" style="8" customWidth="1"/>
    <col min="7156" max="7156" width="11.28515625" style="8" customWidth="1"/>
    <col min="7157" max="7400" width="9.140625" style="8"/>
    <col min="7401" max="7401" width="26" style="8" customWidth="1"/>
    <col min="7402" max="7402" width="21.140625" style="8" customWidth="1"/>
    <col min="7403" max="7403" width="11.140625" style="8" customWidth="1"/>
    <col min="7404" max="7404" width="11.28515625" style="8" customWidth="1"/>
    <col min="7405" max="7405" width="14.28515625" style="8" customWidth="1"/>
    <col min="7406" max="7406" width="16.28515625" style="8" customWidth="1"/>
    <col min="7407" max="7407" width="22.28515625" style="8" customWidth="1"/>
    <col min="7408" max="7408" width="17.42578125" style="8" customWidth="1"/>
    <col min="7409" max="7409" width="21.5703125" style="8" customWidth="1"/>
    <col min="7410" max="7410" width="14.28515625" style="8" customWidth="1"/>
    <col min="7411" max="7411" width="9.140625" style="8" customWidth="1"/>
    <col min="7412" max="7412" width="11.28515625" style="8" customWidth="1"/>
    <col min="7413" max="7656" width="9.140625" style="8"/>
    <col min="7657" max="7657" width="26" style="8" customWidth="1"/>
    <col min="7658" max="7658" width="21.140625" style="8" customWidth="1"/>
    <col min="7659" max="7659" width="11.140625" style="8" customWidth="1"/>
    <col min="7660" max="7660" width="11.28515625" style="8" customWidth="1"/>
    <col min="7661" max="7661" width="14.28515625" style="8" customWidth="1"/>
    <col min="7662" max="7662" width="16.28515625" style="8" customWidth="1"/>
    <col min="7663" max="7663" width="22.28515625" style="8" customWidth="1"/>
    <col min="7664" max="7664" width="17.42578125" style="8" customWidth="1"/>
    <col min="7665" max="7665" width="21.5703125" style="8" customWidth="1"/>
    <col min="7666" max="7666" width="14.28515625" style="8" customWidth="1"/>
    <col min="7667" max="7667" width="9.140625" style="8" customWidth="1"/>
    <col min="7668" max="7668" width="11.28515625" style="8" customWidth="1"/>
    <col min="7669" max="7912" width="9.140625" style="8"/>
    <col min="7913" max="7913" width="26" style="8" customWidth="1"/>
    <col min="7914" max="7914" width="21.140625" style="8" customWidth="1"/>
    <col min="7915" max="7915" width="11.140625" style="8" customWidth="1"/>
    <col min="7916" max="7916" width="11.28515625" style="8" customWidth="1"/>
    <col min="7917" max="7917" width="14.28515625" style="8" customWidth="1"/>
    <col min="7918" max="7918" width="16.28515625" style="8" customWidth="1"/>
    <col min="7919" max="7919" width="22.28515625" style="8" customWidth="1"/>
    <col min="7920" max="7920" width="17.42578125" style="8" customWidth="1"/>
    <col min="7921" max="7921" width="21.5703125" style="8" customWidth="1"/>
    <col min="7922" max="7922" width="14.28515625" style="8" customWidth="1"/>
    <col min="7923" max="7923" width="9.140625" style="8" customWidth="1"/>
    <col min="7924" max="7924" width="11.28515625" style="8" customWidth="1"/>
    <col min="7925" max="8168" width="9.140625" style="8"/>
    <col min="8169" max="8169" width="26" style="8" customWidth="1"/>
    <col min="8170" max="8170" width="21.140625" style="8" customWidth="1"/>
    <col min="8171" max="8171" width="11.140625" style="8" customWidth="1"/>
    <col min="8172" max="8172" width="11.28515625" style="8" customWidth="1"/>
    <col min="8173" max="8173" width="14.28515625" style="8" customWidth="1"/>
    <col min="8174" max="8174" width="16.28515625" style="8" customWidth="1"/>
    <col min="8175" max="8175" width="22.28515625" style="8" customWidth="1"/>
    <col min="8176" max="8176" width="17.42578125" style="8" customWidth="1"/>
    <col min="8177" max="8177" width="21.5703125" style="8" customWidth="1"/>
    <col min="8178" max="8178" width="14.28515625" style="8" customWidth="1"/>
    <col min="8179" max="8179" width="9.140625" style="8" customWidth="1"/>
    <col min="8180" max="8180" width="11.28515625" style="8" customWidth="1"/>
    <col min="8181" max="8424" width="9.140625" style="8"/>
    <col min="8425" max="8425" width="26" style="8" customWidth="1"/>
    <col min="8426" max="8426" width="21.140625" style="8" customWidth="1"/>
    <col min="8427" max="8427" width="11.140625" style="8" customWidth="1"/>
    <col min="8428" max="8428" width="11.28515625" style="8" customWidth="1"/>
    <col min="8429" max="8429" width="14.28515625" style="8" customWidth="1"/>
    <col min="8430" max="8430" width="16.28515625" style="8" customWidth="1"/>
    <col min="8431" max="8431" width="22.28515625" style="8" customWidth="1"/>
    <col min="8432" max="8432" width="17.42578125" style="8" customWidth="1"/>
    <col min="8433" max="8433" width="21.5703125" style="8" customWidth="1"/>
    <col min="8434" max="8434" width="14.28515625" style="8" customWidth="1"/>
    <col min="8435" max="8435" width="9.140625" style="8" customWidth="1"/>
    <col min="8436" max="8436" width="11.28515625" style="8" customWidth="1"/>
    <col min="8437" max="8680" width="9.140625" style="8"/>
    <col min="8681" max="8681" width="26" style="8" customWidth="1"/>
    <col min="8682" max="8682" width="21.140625" style="8" customWidth="1"/>
    <col min="8683" max="8683" width="11.140625" style="8" customWidth="1"/>
    <col min="8684" max="8684" width="11.28515625" style="8" customWidth="1"/>
    <col min="8685" max="8685" width="14.28515625" style="8" customWidth="1"/>
    <col min="8686" max="8686" width="16.28515625" style="8" customWidth="1"/>
    <col min="8687" max="8687" width="22.28515625" style="8" customWidth="1"/>
    <col min="8688" max="8688" width="17.42578125" style="8" customWidth="1"/>
    <col min="8689" max="8689" width="21.5703125" style="8" customWidth="1"/>
    <col min="8690" max="8690" width="14.28515625" style="8" customWidth="1"/>
    <col min="8691" max="8691" width="9.140625" style="8" customWidth="1"/>
    <col min="8692" max="8692" width="11.28515625" style="8" customWidth="1"/>
    <col min="8693" max="8936" width="9.140625" style="8"/>
    <col min="8937" max="8937" width="26" style="8" customWidth="1"/>
    <col min="8938" max="8938" width="21.140625" style="8" customWidth="1"/>
    <col min="8939" max="8939" width="11.140625" style="8" customWidth="1"/>
    <col min="8940" max="8940" width="11.28515625" style="8" customWidth="1"/>
    <col min="8941" max="8941" width="14.28515625" style="8" customWidth="1"/>
    <col min="8942" max="8942" width="16.28515625" style="8" customWidth="1"/>
    <col min="8943" max="8943" width="22.28515625" style="8" customWidth="1"/>
    <col min="8944" max="8944" width="17.42578125" style="8" customWidth="1"/>
    <col min="8945" max="8945" width="21.5703125" style="8" customWidth="1"/>
    <col min="8946" max="8946" width="14.28515625" style="8" customWidth="1"/>
    <col min="8947" max="8947" width="9.140625" style="8" customWidth="1"/>
    <col min="8948" max="8948" width="11.28515625" style="8" customWidth="1"/>
    <col min="8949" max="9192" width="9.140625" style="8"/>
    <col min="9193" max="9193" width="26" style="8" customWidth="1"/>
    <col min="9194" max="9194" width="21.140625" style="8" customWidth="1"/>
    <col min="9195" max="9195" width="11.140625" style="8" customWidth="1"/>
    <col min="9196" max="9196" width="11.28515625" style="8" customWidth="1"/>
    <col min="9197" max="9197" width="14.28515625" style="8" customWidth="1"/>
    <col min="9198" max="9198" width="16.28515625" style="8" customWidth="1"/>
    <col min="9199" max="9199" width="22.28515625" style="8" customWidth="1"/>
    <col min="9200" max="9200" width="17.42578125" style="8" customWidth="1"/>
    <col min="9201" max="9201" width="21.5703125" style="8" customWidth="1"/>
    <col min="9202" max="9202" width="14.28515625" style="8" customWidth="1"/>
    <col min="9203" max="9203" width="9.140625" style="8" customWidth="1"/>
    <col min="9204" max="9204" width="11.28515625" style="8" customWidth="1"/>
    <col min="9205" max="9448" width="9.140625" style="8"/>
    <col min="9449" max="9449" width="26" style="8" customWidth="1"/>
    <col min="9450" max="9450" width="21.140625" style="8" customWidth="1"/>
    <col min="9451" max="9451" width="11.140625" style="8" customWidth="1"/>
    <col min="9452" max="9452" width="11.28515625" style="8" customWidth="1"/>
    <col min="9453" max="9453" width="14.28515625" style="8" customWidth="1"/>
    <col min="9454" max="9454" width="16.28515625" style="8" customWidth="1"/>
    <col min="9455" max="9455" width="22.28515625" style="8" customWidth="1"/>
    <col min="9456" max="9456" width="17.42578125" style="8" customWidth="1"/>
    <col min="9457" max="9457" width="21.5703125" style="8" customWidth="1"/>
    <col min="9458" max="9458" width="14.28515625" style="8" customWidth="1"/>
    <col min="9459" max="9459" width="9.140625" style="8" customWidth="1"/>
    <col min="9460" max="9460" width="11.28515625" style="8" customWidth="1"/>
    <col min="9461" max="9704" width="9.140625" style="8"/>
    <col min="9705" max="9705" width="26" style="8" customWidth="1"/>
    <col min="9706" max="9706" width="21.140625" style="8" customWidth="1"/>
    <col min="9707" max="9707" width="11.140625" style="8" customWidth="1"/>
    <col min="9708" max="9708" width="11.28515625" style="8" customWidth="1"/>
    <col min="9709" max="9709" width="14.28515625" style="8" customWidth="1"/>
    <col min="9710" max="9710" width="16.28515625" style="8" customWidth="1"/>
    <col min="9711" max="9711" width="22.28515625" style="8" customWidth="1"/>
    <col min="9712" max="9712" width="17.42578125" style="8" customWidth="1"/>
    <col min="9713" max="9713" width="21.5703125" style="8" customWidth="1"/>
    <col min="9714" max="9714" width="14.28515625" style="8" customWidth="1"/>
    <col min="9715" max="9715" width="9.140625" style="8" customWidth="1"/>
    <col min="9716" max="9716" width="11.28515625" style="8" customWidth="1"/>
    <col min="9717" max="9960" width="9.140625" style="8"/>
    <col min="9961" max="9961" width="26" style="8" customWidth="1"/>
    <col min="9962" max="9962" width="21.140625" style="8" customWidth="1"/>
    <col min="9963" max="9963" width="11.140625" style="8" customWidth="1"/>
    <col min="9964" max="9964" width="11.28515625" style="8" customWidth="1"/>
    <col min="9965" max="9965" width="14.28515625" style="8" customWidth="1"/>
    <col min="9966" max="9966" width="16.28515625" style="8" customWidth="1"/>
    <col min="9967" max="9967" width="22.28515625" style="8" customWidth="1"/>
    <col min="9968" max="9968" width="17.42578125" style="8" customWidth="1"/>
    <col min="9969" max="9969" width="21.5703125" style="8" customWidth="1"/>
    <col min="9970" max="9970" width="14.28515625" style="8" customWidth="1"/>
    <col min="9971" max="9971" width="9.140625" style="8" customWidth="1"/>
    <col min="9972" max="9972" width="11.28515625" style="8" customWidth="1"/>
    <col min="9973" max="10216" width="9.140625" style="8"/>
    <col min="10217" max="10217" width="26" style="8" customWidth="1"/>
    <col min="10218" max="10218" width="21.140625" style="8" customWidth="1"/>
    <col min="10219" max="10219" width="11.140625" style="8" customWidth="1"/>
    <col min="10220" max="10220" width="11.28515625" style="8" customWidth="1"/>
    <col min="10221" max="10221" width="14.28515625" style="8" customWidth="1"/>
    <col min="10222" max="10222" width="16.28515625" style="8" customWidth="1"/>
    <col min="10223" max="10223" width="22.28515625" style="8" customWidth="1"/>
    <col min="10224" max="10224" width="17.42578125" style="8" customWidth="1"/>
    <col min="10225" max="10225" width="21.5703125" style="8" customWidth="1"/>
    <col min="10226" max="10226" width="14.28515625" style="8" customWidth="1"/>
    <col min="10227" max="10227" width="9.140625" style="8" customWidth="1"/>
    <col min="10228" max="10228" width="11.28515625" style="8" customWidth="1"/>
    <col min="10229" max="10472" width="9.140625" style="8"/>
    <col min="10473" max="10473" width="26" style="8" customWidth="1"/>
    <col min="10474" max="10474" width="21.140625" style="8" customWidth="1"/>
    <col min="10475" max="10475" width="11.140625" style="8" customWidth="1"/>
    <col min="10476" max="10476" width="11.28515625" style="8" customWidth="1"/>
    <col min="10477" max="10477" width="14.28515625" style="8" customWidth="1"/>
    <col min="10478" max="10478" width="16.28515625" style="8" customWidth="1"/>
    <col min="10479" max="10479" width="22.28515625" style="8" customWidth="1"/>
    <col min="10480" max="10480" width="17.42578125" style="8" customWidth="1"/>
    <col min="10481" max="10481" width="21.5703125" style="8" customWidth="1"/>
    <col min="10482" max="10482" width="14.28515625" style="8" customWidth="1"/>
    <col min="10483" max="10483" width="9.140625" style="8" customWidth="1"/>
    <col min="10484" max="10484" width="11.28515625" style="8" customWidth="1"/>
    <col min="10485" max="10728" width="9.140625" style="8"/>
    <col min="10729" max="10729" width="26" style="8" customWidth="1"/>
    <col min="10730" max="10730" width="21.140625" style="8" customWidth="1"/>
    <col min="10731" max="10731" width="11.140625" style="8" customWidth="1"/>
    <col min="10732" max="10732" width="11.28515625" style="8" customWidth="1"/>
    <col min="10733" max="10733" width="14.28515625" style="8" customWidth="1"/>
    <col min="10734" max="10734" width="16.28515625" style="8" customWidth="1"/>
    <col min="10735" max="10735" width="22.28515625" style="8" customWidth="1"/>
    <col min="10736" max="10736" width="17.42578125" style="8" customWidth="1"/>
    <col min="10737" max="10737" width="21.5703125" style="8" customWidth="1"/>
    <col min="10738" max="10738" width="14.28515625" style="8" customWidth="1"/>
    <col min="10739" max="10739" width="9.140625" style="8" customWidth="1"/>
    <col min="10740" max="10740" width="11.28515625" style="8" customWidth="1"/>
    <col min="10741" max="10984" width="9.140625" style="8"/>
    <col min="10985" max="10985" width="26" style="8" customWidth="1"/>
    <col min="10986" max="10986" width="21.140625" style="8" customWidth="1"/>
    <col min="10987" max="10987" width="11.140625" style="8" customWidth="1"/>
    <col min="10988" max="10988" width="11.28515625" style="8" customWidth="1"/>
    <col min="10989" max="10989" width="14.28515625" style="8" customWidth="1"/>
    <col min="10990" max="10990" width="16.28515625" style="8" customWidth="1"/>
    <col min="10991" max="10991" width="22.28515625" style="8" customWidth="1"/>
    <col min="10992" max="10992" width="17.42578125" style="8" customWidth="1"/>
    <col min="10993" max="10993" width="21.5703125" style="8" customWidth="1"/>
    <col min="10994" max="10994" width="14.28515625" style="8" customWidth="1"/>
    <col min="10995" max="10995" width="9.140625" style="8" customWidth="1"/>
    <col min="10996" max="10996" width="11.28515625" style="8" customWidth="1"/>
    <col min="10997" max="11240" width="9.140625" style="8"/>
    <col min="11241" max="11241" width="26" style="8" customWidth="1"/>
    <col min="11242" max="11242" width="21.140625" style="8" customWidth="1"/>
    <col min="11243" max="11243" width="11.140625" style="8" customWidth="1"/>
    <col min="11244" max="11244" width="11.28515625" style="8" customWidth="1"/>
    <col min="11245" max="11245" width="14.28515625" style="8" customWidth="1"/>
    <col min="11246" max="11246" width="16.28515625" style="8" customWidth="1"/>
    <col min="11247" max="11247" width="22.28515625" style="8" customWidth="1"/>
    <col min="11248" max="11248" width="17.42578125" style="8" customWidth="1"/>
    <col min="11249" max="11249" width="21.5703125" style="8" customWidth="1"/>
    <col min="11250" max="11250" width="14.28515625" style="8" customWidth="1"/>
    <col min="11251" max="11251" width="9.140625" style="8" customWidth="1"/>
    <col min="11252" max="11252" width="11.28515625" style="8" customWidth="1"/>
    <col min="11253" max="11496" width="9.140625" style="8"/>
    <col min="11497" max="11497" width="26" style="8" customWidth="1"/>
    <col min="11498" max="11498" width="21.140625" style="8" customWidth="1"/>
    <col min="11499" max="11499" width="11.140625" style="8" customWidth="1"/>
    <col min="11500" max="11500" width="11.28515625" style="8" customWidth="1"/>
    <col min="11501" max="11501" width="14.28515625" style="8" customWidth="1"/>
    <col min="11502" max="11502" width="16.28515625" style="8" customWidth="1"/>
    <col min="11503" max="11503" width="22.28515625" style="8" customWidth="1"/>
    <col min="11504" max="11504" width="17.42578125" style="8" customWidth="1"/>
    <col min="11505" max="11505" width="21.5703125" style="8" customWidth="1"/>
    <col min="11506" max="11506" width="14.28515625" style="8" customWidth="1"/>
    <col min="11507" max="11507" width="9.140625" style="8" customWidth="1"/>
    <col min="11508" max="11508" width="11.28515625" style="8" customWidth="1"/>
    <col min="11509" max="11752" width="9.140625" style="8"/>
    <col min="11753" max="11753" width="26" style="8" customWidth="1"/>
    <col min="11754" max="11754" width="21.140625" style="8" customWidth="1"/>
    <col min="11755" max="11755" width="11.140625" style="8" customWidth="1"/>
    <col min="11756" max="11756" width="11.28515625" style="8" customWidth="1"/>
    <col min="11757" max="11757" width="14.28515625" style="8" customWidth="1"/>
    <col min="11758" max="11758" width="16.28515625" style="8" customWidth="1"/>
    <col min="11759" max="11759" width="22.28515625" style="8" customWidth="1"/>
    <col min="11760" max="11760" width="17.42578125" style="8" customWidth="1"/>
    <col min="11761" max="11761" width="21.5703125" style="8" customWidth="1"/>
    <col min="11762" max="11762" width="14.28515625" style="8" customWidth="1"/>
    <col min="11763" max="11763" width="9.140625" style="8" customWidth="1"/>
    <col min="11764" max="11764" width="11.28515625" style="8" customWidth="1"/>
    <col min="11765" max="12008" width="9.140625" style="8"/>
    <col min="12009" max="12009" width="26" style="8" customWidth="1"/>
    <col min="12010" max="12010" width="21.140625" style="8" customWidth="1"/>
    <col min="12011" max="12011" width="11.140625" style="8" customWidth="1"/>
    <col min="12012" max="12012" width="11.28515625" style="8" customWidth="1"/>
    <col min="12013" max="12013" width="14.28515625" style="8" customWidth="1"/>
    <col min="12014" max="12014" width="16.28515625" style="8" customWidth="1"/>
    <col min="12015" max="12015" width="22.28515625" style="8" customWidth="1"/>
    <col min="12016" max="12016" width="17.42578125" style="8" customWidth="1"/>
    <col min="12017" max="12017" width="21.5703125" style="8" customWidth="1"/>
    <col min="12018" max="12018" width="14.28515625" style="8" customWidth="1"/>
    <col min="12019" max="12019" width="9.140625" style="8" customWidth="1"/>
    <col min="12020" max="12020" width="11.28515625" style="8" customWidth="1"/>
    <col min="12021" max="12264" width="9.140625" style="8"/>
    <col min="12265" max="12265" width="26" style="8" customWidth="1"/>
    <col min="12266" max="12266" width="21.140625" style="8" customWidth="1"/>
    <col min="12267" max="12267" width="11.140625" style="8" customWidth="1"/>
    <col min="12268" max="12268" width="11.28515625" style="8" customWidth="1"/>
    <col min="12269" max="12269" width="14.28515625" style="8" customWidth="1"/>
    <col min="12270" max="12270" width="16.28515625" style="8" customWidth="1"/>
    <col min="12271" max="12271" width="22.28515625" style="8" customWidth="1"/>
    <col min="12272" max="12272" width="17.42578125" style="8" customWidth="1"/>
    <col min="12273" max="12273" width="21.5703125" style="8" customWidth="1"/>
    <col min="12274" max="12274" width="14.28515625" style="8" customWidth="1"/>
    <col min="12275" max="12275" width="9.140625" style="8" customWidth="1"/>
    <col min="12276" max="12276" width="11.28515625" style="8" customWidth="1"/>
    <col min="12277" max="12520" width="9.140625" style="8"/>
    <col min="12521" max="12521" width="26" style="8" customWidth="1"/>
    <col min="12522" max="12522" width="21.140625" style="8" customWidth="1"/>
    <col min="12523" max="12523" width="11.140625" style="8" customWidth="1"/>
    <col min="12524" max="12524" width="11.28515625" style="8" customWidth="1"/>
    <col min="12525" max="12525" width="14.28515625" style="8" customWidth="1"/>
    <col min="12526" max="12526" width="16.28515625" style="8" customWidth="1"/>
    <col min="12527" max="12527" width="22.28515625" style="8" customWidth="1"/>
    <col min="12528" max="12528" width="17.42578125" style="8" customWidth="1"/>
    <col min="12529" max="12529" width="21.5703125" style="8" customWidth="1"/>
    <col min="12530" max="12530" width="14.28515625" style="8" customWidth="1"/>
    <col min="12531" max="12531" width="9.140625" style="8" customWidth="1"/>
    <col min="12532" max="12532" width="11.28515625" style="8" customWidth="1"/>
    <col min="12533" max="12776" width="9.140625" style="8"/>
    <col min="12777" max="12777" width="26" style="8" customWidth="1"/>
    <col min="12778" max="12778" width="21.140625" style="8" customWidth="1"/>
    <col min="12779" max="12779" width="11.140625" style="8" customWidth="1"/>
    <col min="12780" max="12780" width="11.28515625" style="8" customWidth="1"/>
    <col min="12781" max="12781" width="14.28515625" style="8" customWidth="1"/>
    <col min="12782" max="12782" width="16.28515625" style="8" customWidth="1"/>
    <col min="12783" max="12783" width="22.28515625" style="8" customWidth="1"/>
    <col min="12784" max="12784" width="17.42578125" style="8" customWidth="1"/>
    <col min="12785" max="12785" width="21.5703125" style="8" customWidth="1"/>
    <col min="12786" max="12786" width="14.28515625" style="8" customWidth="1"/>
    <col min="12787" max="12787" width="9.140625" style="8" customWidth="1"/>
    <col min="12788" max="12788" width="11.28515625" style="8" customWidth="1"/>
    <col min="12789" max="13032" width="9.140625" style="8"/>
    <col min="13033" max="13033" width="26" style="8" customWidth="1"/>
    <col min="13034" max="13034" width="21.140625" style="8" customWidth="1"/>
    <col min="13035" max="13035" width="11.140625" style="8" customWidth="1"/>
    <col min="13036" max="13036" width="11.28515625" style="8" customWidth="1"/>
    <col min="13037" max="13037" width="14.28515625" style="8" customWidth="1"/>
    <col min="13038" max="13038" width="16.28515625" style="8" customWidth="1"/>
    <col min="13039" max="13039" width="22.28515625" style="8" customWidth="1"/>
    <col min="13040" max="13040" width="17.42578125" style="8" customWidth="1"/>
    <col min="13041" max="13041" width="21.5703125" style="8" customWidth="1"/>
    <col min="13042" max="13042" width="14.28515625" style="8" customWidth="1"/>
    <col min="13043" max="13043" width="9.140625" style="8" customWidth="1"/>
    <col min="13044" max="13044" width="11.28515625" style="8" customWidth="1"/>
    <col min="13045" max="13288" width="9.140625" style="8"/>
    <col min="13289" max="13289" width="26" style="8" customWidth="1"/>
    <col min="13290" max="13290" width="21.140625" style="8" customWidth="1"/>
    <col min="13291" max="13291" width="11.140625" style="8" customWidth="1"/>
    <col min="13292" max="13292" width="11.28515625" style="8" customWidth="1"/>
    <col min="13293" max="13293" width="14.28515625" style="8" customWidth="1"/>
    <col min="13294" max="13294" width="16.28515625" style="8" customWidth="1"/>
    <col min="13295" max="13295" width="22.28515625" style="8" customWidth="1"/>
    <col min="13296" max="13296" width="17.42578125" style="8" customWidth="1"/>
    <col min="13297" max="13297" width="21.5703125" style="8" customWidth="1"/>
    <col min="13298" max="13298" width="14.28515625" style="8" customWidth="1"/>
    <col min="13299" max="13299" width="9.140625" style="8" customWidth="1"/>
    <col min="13300" max="13300" width="11.28515625" style="8" customWidth="1"/>
    <col min="13301" max="13544" width="9.140625" style="8"/>
    <col min="13545" max="13545" width="26" style="8" customWidth="1"/>
    <col min="13546" max="13546" width="21.140625" style="8" customWidth="1"/>
    <col min="13547" max="13547" width="11.140625" style="8" customWidth="1"/>
    <col min="13548" max="13548" width="11.28515625" style="8" customWidth="1"/>
    <col min="13549" max="13549" width="14.28515625" style="8" customWidth="1"/>
    <col min="13550" max="13550" width="16.28515625" style="8" customWidth="1"/>
    <col min="13551" max="13551" width="22.28515625" style="8" customWidth="1"/>
    <col min="13552" max="13552" width="17.42578125" style="8" customWidth="1"/>
    <col min="13553" max="13553" width="21.5703125" style="8" customWidth="1"/>
    <col min="13554" max="13554" width="14.28515625" style="8" customWidth="1"/>
    <col min="13555" max="13555" width="9.140625" style="8" customWidth="1"/>
    <col min="13556" max="13556" width="11.28515625" style="8" customWidth="1"/>
    <col min="13557" max="13800" width="9.140625" style="8"/>
    <col min="13801" max="13801" width="26" style="8" customWidth="1"/>
    <col min="13802" max="13802" width="21.140625" style="8" customWidth="1"/>
    <col min="13803" max="13803" width="11.140625" style="8" customWidth="1"/>
    <col min="13804" max="13804" width="11.28515625" style="8" customWidth="1"/>
    <col min="13805" max="13805" width="14.28515625" style="8" customWidth="1"/>
    <col min="13806" max="13806" width="16.28515625" style="8" customWidth="1"/>
    <col min="13807" max="13807" width="22.28515625" style="8" customWidth="1"/>
    <col min="13808" max="13808" width="17.42578125" style="8" customWidth="1"/>
    <col min="13809" max="13809" width="21.5703125" style="8" customWidth="1"/>
    <col min="13810" max="13810" width="14.28515625" style="8" customWidth="1"/>
    <col min="13811" max="13811" width="9.140625" style="8" customWidth="1"/>
    <col min="13812" max="13812" width="11.28515625" style="8" customWidth="1"/>
    <col min="13813" max="14056" width="9.140625" style="8"/>
    <col min="14057" max="14057" width="26" style="8" customWidth="1"/>
    <col min="14058" max="14058" width="21.140625" style="8" customWidth="1"/>
    <col min="14059" max="14059" width="11.140625" style="8" customWidth="1"/>
    <col min="14060" max="14060" width="11.28515625" style="8" customWidth="1"/>
    <col min="14061" max="14061" width="14.28515625" style="8" customWidth="1"/>
    <col min="14062" max="14062" width="16.28515625" style="8" customWidth="1"/>
    <col min="14063" max="14063" width="22.28515625" style="8" customWidth="1"/>
    <col min="14064" max="14064" width="17.42578125" style="8" customWidth="1"/>
    <col min="14065" max="14065" width="21.5703125" style="8" customWidth="1"/>
    <col min="14066" max="14066" width="14.28515625" style="8" customWidth="1"/>
    <col min="14067" max="14067" width="9.140625" style="8" customWidth="1"/>
    <col min="14068" max="14068" width="11.28515625" style="8" customWidth="1"/>
    <col min="14069" max="14312" width="9.140625" style="8"/>
    <col min="14313" max="14313" width="26" style="8" customWidth="1"/>
    <col min="14314" max="14314" width="21.140625" style="8" customWidth="1"/>
    <col min="14315" max="14315" width="11.140625" style="8" customWidth="1"/>
    <col min="14316" max="14316" width="11.28515625" style="8" customWidth="1"/>
    <col min="14317" max="14317" width="14.28515625" style="8" customWidth="1"/>
    <col min="14318" max="14318" width="16.28515625" style="8" customWidth="1"/>
    <col min="14319" max="14319" width="22.28515625" style="8" customWidth="1"/>
    <col min="14320" max="14320" width="17.42578125" style="8" customWidth="1"/>
    <col min="14321" max="14321" width="21.5703125" style="8" customWidth="1"/>
    <col min="14322" max="14322" width="14.28515625" style="8" customWidth="1"/>
    <col min="14323" max="14323" width="9.140625" style="8" customWidth="1"/>
    <col min="14324" max="14324" width="11.28515625" style="8" customWidth="1"/>
    <col min="14325" max="14568" width="9.140625" style="8"/>
    <col min="14569" max="14569" width="26" style="8" customWidth="1"/>
    <col min="14570" max="14570" width="21.140625" style="8" customWidth="1"/>
    <col min="14571" max="14571" width="11.140625" style="8" customWidth="1"/>
    <col min="14572" max="14572" width="11.28515625" style="8" customWidth="1"/>
    <col min="14573" max="14573" width="14.28515625" style="8" customWidth="1"/>
    <col min="14574" max="14574" width="16.28515625" style="8" customWidth="1"/>
    <col min="14575" max="14575" width="22.28515625" style="8" customWidth="1"/>
    <col min="14576" max="14576" width="17.42578125" style="8" customWidth="1"/>
    <col min="14577" max="14577" width="21.5703125" style="8" customWidth="1"/>
    <col min="14578" max="14578" width="14.28515625" style="8" customWidth="1"/>
    <col min="14579" max="14579" width="9.140625" style="8" customWidth="1"/>
    <col min="14580" max="14580" width="11.28515625" style="8" customWidth="1"/>
    <col min="14581" max="14824" width="9.140625" style="8"/>
    <col min="14825" max="14825" width="26" style="8" customWidth="1"/>
    <col min="14826" max="14826" width="21.140625" style="8" customWidth="1"/>
    <col min="14827" max="14827" width="11.140625" style="8" customWidth="1"/>
    <col min="14828" max="14828" width="11.28515625" style="8" customWidth="1"/>
    <col min="14829" max="14829" width="14.28515625" style="8" customWidth="1"/>
    <col min="14830" max="14830" width="16.28515625" style="8" customWidth="1"/>
    <col min="14831" max="14831" width="22.28515625" style="8" customWidth="1"/>
    <col min="14832" max="14832" width="17.42578125" style="8" customWidth="1"/>
    <col min="14833" max="14833" width="21.5703125" style="8" customWidth="1"/>
    <col min="14834" max="14834" width="14.28515625" style="8" customWidth="1"/>
    <col min="14835" max="14835" width="9.140625" style="8" customWidth="1"/>
    <col min="14836" max="14836" width="11.28515625" style="8" customWidth="1"/>
    <col min="14837" max="15080" width="9.140625" style="8"/>
    <col min="15081" max="15081" width="26" style="8" customWidth="1"/>
    <col min="15082" max="15082" width="21.140625" style="8" customWidth="1"/>
    <col min="15083" max="15083" width="11.140625" style="8" customWidth="1"/>
    <col min="15084" max="15084" width="11.28515625" style="8" customWidth="1"/>
    <col min="15085" max="15085" width="14.28515625" style="8" customWidth="1"/>
    <col min="15086" max="15086" width="16.28515625" style="8" customWidth="1"/>
    <col min="15087" max="15087" width="22.28515625" style="8" customWidth="1"/>
    <col min="15088" max="15088" width="17.42578125" style="8" customWidth="1"/>
    <col min="15089" max="15089" width="21.5703125" style="8" customWidth="1"/>
    <col min="15090" max="15090" width="14.28515625" style="8" customWidth="1"/>
    <col min="15091" max="15091" width="9.140625" style="8" customWidth="1"/>
    <col min="15092" max="15092" width="11.28515625" style="8" customWidth="1"/>
    <col min="15093" max="15336" width="9.140625" style="8"/>
    <col min="15337" max="15337" width="26" style="8" customWidth="1"/>
    <col min="15338" max="15338" width="21.140625" style="8" customWidth="1"/>
    <col min="15339" max="15339" width="11.140625" style="8" customWidth="1"/>
    <col min="15340" max="15340" width="11.28515625" style="8" customWidth="1"/>
    <col min="15341" max="15341" width="14.28515625" style="8" customWidth="1"/>
    <col min="15342" max="15342" width="16.28515625" style="8" customWidth="1"/>
    <col min="15343" max="15343" width="22.28515625" style="8" customWidth="1"/>
    <col min="15344" max="15344" width="17.42578125" style="8" customWidth="1"/>
    <col min="15345" max="15345" width="21.5703125" style="8" customWidth="1"/>
    <col min="15346" max="15346" width="14.28515625" style="8" customWidth="1"/>
    <col min="15347" max="15347" width="9.140625" style="8" customWidth="1"/>
    <col min="15348" max="15348" width="11.28515625" style="8" customWidth="1"/>
    <col min="15349" max="15592" width="9.140625" style="8"/>
    <col min="15593" max="15593" width="26" style="8" customWidth="1"/>
    <col min="15594" max="15594" width="21.140625" style="8" customWidth="1"/>
    <col min="15595" max="15595" width="11.140625" style="8" customWidth="1"/>
    <col min="15596" max="15596" width="11.28515625" style="8" customWidth="1"/>
    <col min="15597" max="15597" width="14.28515625" style="8" customWidth="1"/>
    <col min="15598" max="15598" width="16.28515625" style="8" customWidth="1"/>
    <col min="15599" max="15599" width="22.28515625" style="8" customWidth="1"/>
    <col min="15600" max="15600" width="17.42578125" style="8" customWidth="1"/>
    <col min="15601" max="15601" width="21.5703125" style="8" customWidth="1"/>
    <col min="15602" max="15602" width="14.28515625" style="8" customWidth="1"/>
    <col min="15603" max="15603" width="9.140625" style="8" customWidth="1"/>
    <col min="15604" max="15604" width="11.28515625" style="8" customWidth="1"/>
    <col min="15605" max="15848" width="9.140625" style="8"/>
    <col min="15849" max="15849" width="26" style="8" customWidth="1"/>
    <col min="15850" max="15850" width="21.140625" style="8" customWidth="1"/>
    <col min="15851" max="15851" width="11.140625" style="8" customWidth="1"/>
    <col min="15852" max="15852" width="11.28515625" style="8" customWidth="1"/>
    <col min="15853" max="15853" width="14.28515625" style="8" customWidth="1"/>
    <col min="15854" max="15854" width="16.28515625" style="8" customWidth="1"/>
    <col min="15855" max="15855" width="22.28515625" style="8" customWidth="1"/>
    <col min="15856" max="15856" width="17.42578125" style="8" customWidth="1"/>
    <col min="15857" max="15857" width="21.5703125" style="8" customWidth="1"/>
    <col min="15858" max="15858" width="14.28515625" style="8" customWidth="1"/>
    <col min="15859" max="15859" width="9.140625" style="8" customWidth="1"/>
    <col min="15860" max="15860" width="11.28515625" style="8" customWidth="1"/>
    <col min="15861" max="16104" width="9.140625" style="8"/>
    <col min="16105" max="16105" width="26" style="8" customWidth="1"/>
    <col min="16106" max="16106" width="21.140625" style="8" customWidth="1"/>
    <col min="16107" max="16107" width="11.140625" style="8" customWidth="1"/>
    <col min="16108" max="16108" width="11.28515625" style="8" customWidth="1"/>
    <col min="16109" max="16109" width="14.28515625" style="8" customWidth="1"/>
    <col min="16110" max="16110" width="16.28515625" style="8" customWidth="1"/>
    <col min="16111" max="16111" width="22.28515625" style="8" customWidth="1"/>
    <col min="16112" max="16112" width="17.42578125" style="8" customWidth="1"/>
    <col min="16113" max="16113" width="21.5703125" style="8" customWidth="1"/>
    <col min="16114" max="16114" width="14.28515625" style="8" customWidth="1"/>
    <col min="16115" max="16115" width="9.140625" style="8" customWidth="1"/>
    <col min="16116" max="16116" width="11.28515625" style="8" customWidth="1"/>
    <col min="16117" max="16384" width="9.140625" style="8"/>
  </cols>
  <sheetData>
    <row r="1" spans="1:8" ht="15" customHeight="1">
      <c r="C1" s="250" t="s">
        <v>346</v>
      </c>
      <c r="D1" s="250"/>
      <c r="E1" s="250"/>
      <c r="F1" s="250"/>
      <c r="G1" s="250"/>
      <c r="H1" s="239"/>
    </row>
    <row r="2" spans="1:8" ht="15" customHeight="1">
      <c r="C2" s="216"/>
    </row>
    <row r="3" spans="1:8" ht="15.75" thickBot="1"/>
    <row r="4" spans="1:8" ht="36" customHeight="1">
      <c r="A4" s="231" t="s">
        <v>3</v>
      </c>
      <c r="B4" s="248"/>
      <c r="C4" s="232" t="s">
        <v>4</v>
      </c>
      <c r="D4" s="233" t="s">
        <v>32</v>
      </c>
      <c r="E4" s="233" t="s">
        <v>257</v>
      </c>
      <c r="F4" s="233" t="s">
        <v>55</v>
      </c>
      <c r="G4" s="238">
        <v>-0.25</v>
      </c>
      <c r="H4" s="234" t="s">
        <v>338</v>
      </c>
    </row>
    <row r="5" spans="1:8" ht="50.25" hidden="1" customHeight="1">
      <c r="A5" s="218"/>
      <c r="B5" s="249"/>
      <c r="C5" s="219"/>
      <c r="D5" s="229"/>
      <c r="E5" s="229"/>
      <c r="F5" s="229"/>
      <c r="G5" s="236"/>
      <c r="H5" s="241"/>
    </row>
    <row r="6" spans="1:8" ht="15" hidden="1" customHeight="1">
      <c r="A6" s="218"/>
      <c r="B6" s="249"/>
      <c r="C6" s="220"/>
      <c r="D6" s="230"/>
      <c r="E6" s="230"/>
      <c r="F6" s="230"/>
      <c r="G6" s="236"/>
      <c r="H6" s="241"/>
    </row>
    <row r="7" spans="1:8">
      <c r="A7" s="6">
        <v>16</v>
      </c>
      <c r="B7" s="6">
        <v>16</v>
      </c>
      <c r="C7" s="23" t="s">
        <v>160</v>
      </c>
      <c r="D7" s="217">
        <v>0.64263095238095236</v>
      </c>
      <c r="E7" s="217">
        <v>2.0787269508157888</v>
      </c>
      <c r="F7" s="217">
        <f t="shared" ref="F7" si="0">AVERAGE(D7:E7)</f>
        <v>1.3606789515983706</v>
      </c>
      <c r="G7" s="237"/>
      <c r="H7" s="217">
        <v>1.3606789515983706</v>
      </c>
    </row>
  </sheetData>
  <sheetProtection selectLockedCells="1" selectUnlockedCells="1"/>
  <sortState ref="A7:H45">
    <sortCondition descending="1" ref="H45"/>
  </sortState>
  <mergeCells count="1">
    <mergeCell ref="C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70C0"/>
  </sheetPr>
  <dimension ref="A1:GX8"/>
  <sheetViews>
    <sheetView topLeftCell="A2" zoomScale="68" zoomScaleNormal="68" workbookViewId="0">
      <pane xSplit="2" ySplit="1" topLeftCell="C3" activePane="bottomRight" state="frozen"/>
      <selection activeCell="C44" sqref="C44"/>
      <selection pane="topRight" activeCell="C44" sqref="C44"/>
      <selection pane="bottomLeft" activeCell="C44" sqref="C44"/>
      <selection pane="bottomRight" activeCell="B8" sqref="B8:B13"/>
    </sheetView>
  </sheetViews>
  <sheetFormatPr defaultRowHeight="15"/>
  <cols>
    <col min="1" max="1" width="4.7109375" style="135" bestFit="1" customWidth="1"/>
    <col min="2" max="2" width="38.85546875" style="135" customWidth="1"/>
    <col min="3" max="3" width="9.5703125" style="136" customWidth="1"/>
    <col min="4" max="194" width="9.140625" style="135"/>
    <col min="195" max="195" width="9.140625" style="135" customWidth="1"/>
    <col min="196" max="196" width="9.140625" style="135"/>
    <col min="197" max="197" width="11.28515625" style="135" customWidth="1"/>
    <col min="198" max="199" width="9.140625" style="135"/>
    <col min="200" max="200" width="11.5703125" style="135" customWidth="1"/>
    <col min="201" max="202" width="9.140625" style="135"/>
    <col min="203" max="203" width="10.42578125" style="135" customWidth="1"/>
    <col min="204" max="205" width="9.140625" style="135"/>
    <col min="206" max="206" width="12.140625" style="135" customWidth="1"/>
  </cols>
  <sheetData>
    <row r="1" spans="1:206" ht="18.75" hidden="1" customHeight="1">
      <c r="A1" s="315" t="s">
        <v>211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</row>
    <row r="2" spans="1:206">
      <c r="A2"/>
      <c r="B2" s="107"/>
      <c r="C2" s="138"/>
      <c r="D2" s="138"/>
      <c r="E2" s="139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</row>
    <row r="3" spans="1:206">
      <c r="A3"/>
      <c r="B3" s="107"/>
      <c r="C3" s="138"/>
      <c r="D3" s="138"/>
      <c r="E3" s="13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</row>
    <row r="4" spans="1:206" s="142" customFormat="1">
      <c r="A4" s="140"/>
      <c r="B4" s="141" t="s">
        <v>280</v>
      </c>
      <c r="C4" s="340" t="s">
        <v>281</v>
      </c>
      <c r="D4" s="340"/>
      <c r="E4" s="340"/>
      <c r="F4" s="340"/>
      <c r="G4" s="340"/>
      <c r="H4" s="340"/>
      <c r="I4" s="340" t="s">
        <v>282</v>
      </c>
      <c r="J4" s="340"/>
      <c r="K4" s="340"/>
      <c r="L4" s="340"/>
      <c r="M4" s="340"/>
      <c r="N4" s="340"/>
      <c r="O4" s="340" t="s">
        <v>283</v>
      </c>
      <c r="P4" s="340"/>
      <c r="Q4" s="340"/>
      <c r="R4" s="340"/>
      <c r="S4" s="340"/>
      <c r="T4" s="340"/>
      <c r="U4" s="340" t="s">
        <v>284</v>
      </c>
      <c r="V4" s="340"/>
      <c r="W4" s="340"/>
      <c r="X4" s="340"/>
      <c r="Y4" s="340"/>
      <c r="Z4" s="340"/>
      <c r="AA4" s="340" t="s">
        <v>285</v>
      </c>
      <c r="AB4" s="340"/>
      <c r="AC4" s="340"/>
      <c r="AD4" s="340"/>
      <c r="AE4" s="340"/>
      <c r="AF4" s="340"/>
      <c r="AG4" s="340" t="s">
        <v>286</v>
      </c>
      <c r="AH4" s="340"/>
      <c r="AI4" s="340"/>
      <c r="AJ4" s="340"/>
      <c r="AK4" s="340"/>
      <c r="AL4" s="340"/>
      <c r="AM4" s="340" t="s">
        <v>287</v>
      </c>
      <c r="AN4" s="340"/>
      <c r="AO4" s="340"/>
      <c r="AP4" s="340"/>
      <c r="AQ4" s="340"/>
      <c r="AR4" s="340"/>
      <c r="AS4" s="340"/>
      <c r="AT4" s="340"/>
      <c r="AU4" s="340"/>
      <c r="AV4" s="340" t="s">
        <v>288</v>
      </c>
      <c r="AW4" s="340"/>
      <c r="AX4" s="340"/>
      <c r="AY4" s="340"/>
      <c r="AZ4" s="340"/>
      <c r="BA4" s="340"/>
      <c r="BB4" s="340" t="s">
        <v>289</v>
      </c>
      <c r="BC4" s="340"/>
      <c r="BD4" s="340"/>
      <c r="BE4" s="340"/>
      <c r="BF4" s="340"/>
      <c r="BG4" s="340"/>
      <c r="BH4" s="340" t="s">
        <v>290</v>
      </c>
      <c r="BI4" s="340"/>
      <c r="BJ4" s="340"/>
      <c r="BK4" s="340"/>
      <c r="BL4" s="340"/>
      <c r="BM4" s="340"/>
      <c r="BN4" s="340" t="s">
        <v>291</v>
      </c>
      <c r="BO4" s="340"/>
      <c r="BP4" s="340"/>
      <c r="BQ4" s="140"/>
      <c r="BR4" s="140"/>
      <c r="BS4" s="140"/>
    </row>
    <row r="5" spans="1:206" ht="165" customHeight="1">
      <c r="A5" s="140"/>
      <c r="B5" s="143"/>
      <c r="C5" s="333" t="s">
        <v>51</v>
      </c>
      <c r="D5" s="333"/>
      <c r="E5" s="333"/>
      <c r="F5" s="333" t="s">
        <v>267</v>
      </c>
      <c r="G5" s="333"/>
      <c r="H5" s="333"/>
      <c r="I5" s="333" t="s">
        <v>51</v>
      </c>
      <c r="J5" s="333"/>
      <c r="K5" s="333"/>
      <c r="L5" s="333" t="s">
        <v>267</v>
      </c>
      <c r="M5" s="333"/>
      <c r="N5" s="333"/>
      <c r="O5" s="333" t="s">
        <v>51</v>
      </c>
      <c r="P5" s="333"/>
      <c r="Q5" s="333"/>
      <c r="R5" s="333" t="s">
        <v>267</v>
      </c>
      <c r="S5" s="333"/>
      <c r="T5" s="333"/>
      <c r="U5" s="333" t="s">
        <v>51</v>
      </c>
      <c r="V5" s="333"/>
      <c r="W5" s="333"/>
      <c r="X5" s="333" t="s">
        <v>267</v>
      </c>
      <c r="Y5" s="333"/>
      <c r="Z5" s="333"/>
      <c r="AA5" s="333" t="s">
        <v>51</v>
      </c>
      <c r="AB5" s="333"/>
      <c r="AC5" s="333"/>
      <c r="AD5" s="333" t="s">
        <v>267</v>
      </c>
      <c r="AE5" s="333"/>
      <c r="AF5" s="333"/>
      <c r="AG5" s="333" t="s">
        <v>51</v>
      </c>
      <c r="AH5" s="333"/>
      <c r="AI5" s="333"/>
      <c r="AJ5" s="333" t="s">
        <v>267</v>
      </c>
      <c r="AK5" s="333"/>
      <c r="AL5" s="333"/>
      <c r="AM5" s="333" t="s">
        <v>51</v>
      </c>
      <c r="AN5" s="333"/>
      <c r="AO5" s="333"/>
      <c r="AP5" s="333" t="s">
        <v>267</v>
      </c>
      <c r="AQ5" s="333"/>
      <c r="AR5" s="333"/>
      <c r="AS5" s="333" t="s">
        <v>52</v>
      </c>
      <c r="AT5" s="333"/>
      <c r="AU5" s="333"/>
      <c r="AV5" s="333" t="s">
        <v>51</v>
      </c>
      <c r="AW5" s="333"/>
      <c r="AX5" s="333"/>
      <c r="AY5" s="333" t="s">
        <v>267</v>
      </c>
      <c r="AZ5" s="333"/>
      <c r="BA5" s="333"/>
      <c r="BB5" s="333" t="s">
        <v>51</v>
      </c>
      <c r="BC5" s="333"/>
      <c r="BD5" s="333"/>
      <c r="BE5" s="333" t="s">
        <v>267</v>
      </c>
      <c r="BF5" s="333"/>
      <c r="BG5" s="333"/>
      <c r="BH5" s="333" t="s">
        <v>267</v>
      </c>
      <c r="BI5" s="333"/>
      <c r="BJ5" s="333"/>
      <c r="BK5" s="333" t="s">
        <v>52</v>
      </c>
      <c r="BL5" s="333"/>
      <c r="BM5" s="333"/>
      <c r="BN5" s="333" t="s">
        <v>292</v>
      </c>
      <c r="BO5" s="333"/>
      <c r="BP5" s="333"/>
      <c r="BQ5" s="339" t="s">
        <v>118</v>
      </c>
      <c r="BR5" s="339"/>
      <c r="BS5" s="339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</row>
    <row r="6" spans="1:206" s="150" customFormat="1" ht="51">
      <c r="A6" s="144" t="s">
        <v>293</v>
      </c>
      <c r="B6" s="145" t="s">
        <v>294</v>
      </c>
      <c r="C6" s="146" t="s">
        <v>295</v>
      </c>
      <c r="D6" s="146" t="s">
        <v>296</v>
      </c>
      <c r="E6" s="147" t="s">
        <v>297</v>
      </c>
      <c r="F6" s="146" t="s">
        <v>295</v>
      </c>
      <c r="G6" s="146" t="s">
        <v>296</v>
      </c>
      <c r="H6" s="147" t="s">
        <v>297</v>
      </c>
      <c r="I6" s="146" t="s">
        <v>295</v>
      </c>
      <c r="J6" s="146" t="s">
        <v>296</v>
      </c>
      <c r="K6" s="147" t="s">
        <v>297</v>
      </c>
      <c r="L6" s="146" t="s">
        <v>295</v>
      </c>
      <c r="M6" s="146" t="s">
        <v>296</v>
      </c>
      <c r="N6" s="147" t="s">
        <v>297</v>
      </c>
      <c r="O6" s="146" t="s">
        <v>295</v>
      </c>
      <c r="P6" s="146" t="s">
        <v>296</v>
      </c>
      <c r="Q6" s="147" t="s">
        <v>297</v>
      </c>
      <c r="R6" s="146" t="s">
        <v>295</v>
      </c>
      <c r="S6" s="146" t="s">
        <v>296</v>
      </c>
      <c r="T6" s="147" t="s">
        <v>297</v>
      </c>
      <c r="U6" s="146" t="s">
        <v>295</v>
      </c>
      <c r="V6" s="146" t="s">
        <v>296</v>
      </c>
      <c r="W6" s="147" t="s">
        <v>297</v>
      </c>
      <c r="X6" s="146" t="s">
        <v>295</v>
      </c>
      <c r="Y6" s="146" t="s">
        <v>296</v>
      </c>
      <c r="Z6" s="147" t="s">
        <v>297</v>
      </c>
      <c r="AA6" s="146" t="s">
        <v>295</v>
      </c>
      <c r="AB6" s="146" t="s">
        <v>296</v>
      </c>
      <c r="AC6" s="147" t="s">
        <v>297</v>
      </c>
      <c r="AD6" s="146" t="s">
        <v>295</v>
      </c>
      <c r="AE6" s="146" t="s">
        <v>296</v>
      </c>
      <c r="AF6" s="147" t="s">
        <v>297</v>
      </c>
      <c r="AG6" s="146" t="s">
        <v>295</v>
      </c>
      <c r="AH6" s="146" t="s">
        <v>296</v>
      </c>
      <c r="AI6" s="147" t="s">
        <v>297</v>
      </c>
      <c r="AJ6" s="146" t="s">
        <v>295</v>
      </c>
      <c r="AK6" s="146" t="s">
        <v>296</v>
      </c>
      <c r="AL6" s="147" t="s">
        <v>297</v>
      </c>
      <c r="AM6" s="146" t="s">
        <v>295</v>
      </c>
      <c r="AN6" s="146" t="s">
        <v>296</v>
      </c>
      <c r="AO6" s="147" t="s">
        <v>297</v>
      </c>
      <c r="AP6" s="146" t="s">
        <v>295</v>
      </c>
      <c r="AQ6" s="146" t="s">
        <v>296</v>
      </c>
      <c r="AR6" s="147" t="s">
        <v>297</v>
      </c>
      <c r="AS6" s="146" t="s">
        <v>295</v>
      </c>
      <c r="AT6" s="146" t="s">
        <v>296</v>
      </c>
      <c r="AU6" s="147" t="s">
        <v>297</v>
      </c>
      <c r="AV6" s="146" t="s">
        <v>295</v>
      </c>
      <c r="AW6" s="146" t="s">
        <v>296</v>
      </c>
      <c r="AX6" s="147" t="s">
        <v>297</v>
      </c>
      <c r="AY6" s="146" t="s">
        <v>295</v>
      </c>
      <c r="AZ6" s="146" t="s">
        <v>296</v>
      </c>
      <c r="BA6" s="147" t="s">
        <v>297</v>
      </c>
      <c r="BB6" s="146" t="s">
        <v>295</v>
      </c>
      <c r="BC6" s="146" t="s">
        <v>296</v>
      </c>
      <c r="BD6" s="147" t="s">
        <v>297</v>
      </c>
      <c r="BE6" s="146" t="s">
        <v>295</v>
      </c>
      <c r="BF6" s="146" t="s">
        <v>296</v>
      </c>
      <c r="BG6" s="147" t="s">
        <v>297</v>
      </c>
      <c r="BH6" s="146" t="s">
        <v>295</v>
      </c>
      <c r="BI6" s="146" t="s">
        <v>296</v>
      </c>
      <c r="BJ6" s="147" t="s">
        <v>297</v>
      </c>
      <c r="BK6" s="146" t="s">
        <v>295</v>
      </c>
      <c r="BL6" s="146" t="s">
        <v>296</v>
      </c>
      <c r="BM6" s="147" t="s">
        <v>297</v>
      </c>
      <c r="BN6" s="146" t="s">
        <v>295</v>
      </c>
      <c r="BO6" s="146" t="s">
        <v>296</v>
      </c>
      <c r="BP6" s="147" t="s">
        <v>297</v>
      </c>
      <c r="BQ6" s="148" t="s">
        <v>295</v>
      </c>
      <c r="BR6" s="148" t="s">
        <v>296</v>
      </c>
      <c r="BS6" s="149" t="s">
        <v>297</v>
      </c>
    </row>
    <row r="7" spans="1:206" ht="15.75">
      <c r="A7" s="151">
        <v>32</v>
      </c>
      <c r="B7" s="155" t="s">
        <v>160</v>
      </c>
      <c r="C7" s="49">
        <v>1</v>
      </c>
      <c r="D7" s="49">
        <v>1</v>
      </c>
      <c r="E7" s="152">
        <f t="shared" ref="E7" si="0">D7/C7</f>
        <v>1</v>
      </c>
      <c r="F7" s="50"/>
      <c r="G7" s="50"/>
      <c r="H7" s="152" t="e">
        <f t="shared" ref="H7" si="1">G7/F7</f>
        <v>#DIV/0!</v>
      </c>
      <c r="I7" s="49">
        <v>1</v>
      </c>
      <c r="J7" s="49"/>
      <c r="K7" s="152">
        <f t="shared" ref="K7" si="2">J7/I7</f>
        <v>0</v>
      </c>
      <c r="L7" s="50"/>
      <c r="M7" s="50"/>
      <c r="N7" s="152" t="e">
        <f t="shared" ref="N7" si="3">M7/L7</f>
        <v>#DIV/0!</v>
      </c>
      <c r="O7" s="49"/>
      <c r="P7" s="49"/>
      <c r="Q7" s="152" t="e">
        <f t="shared" ref="Q7" si="4">P7/O7</f>
        <v>#DIV/0!</v>
      </c>
      <c r="R7" s="50"/>
      <c r="S7" s="50"/>
      <c r="T7" s="152" t="e">
        <f t="shared" ref="T7" si="5">S7/R7</f>
        <v>#DIV/0!</v>
      </c>
      <c r="U7" s="50"/>
      <c r="V7" s="50"/>
      <c r="W7" s="152" t="e">
        <f t="shared" ref="W7" si="6">V7/U7</f>
        <v>#DIV/0!</v>
      </c>
      <c r="X7" s="50"/>
      <c r="Y7" s="50"/>
      <c r="Z7" s="152" t="e">
        <f t="shared" ref="Z7" si="7">Y7/X7</f>
        <v>#DIV/0!</v>
      </c>
      <c r="AA7" s="50"/>
      <c r="AB7" s="50"/>
      <c r="AC7" s="152" t="e">
        <f t="shared" ref="AC7" si="8">AB7/AA7</f>
        <v>#DIV/0!</v>
      </c>
      <c r="AD7" s="50"/>
      <c r="AE7" s="50"/>
      <c r="AF7" s="152" t="e">
        <f t="shared" ref="AF7" si="9">AE7/AD7</f>
        <v>#DIV/0!</v>
      </c>
      <c r="AG7" s="50">
        <v>1</v>
      </c>
      <c r="AH7" s="50"/>
      <c r="AI7" s="152">
        <f t="shared" ref="AI7" si="10">AH7/AG7</f>
        <v>0</v>
      </c>
      <c r="AJ7" s="50"/>
      <c r="AK7" s="50"/>
      <c r="AL7" s="152" t="e">
        <f t="shared" ref="AL7" si="11">AK7/AJ7</f>
        <v>#DIV/0!</v>
      </c>
      <c r="AM7" s="50">
        <v>1</v>
      </c>
      <c r="AN7" s="50"/>
      <c r="AO7" s="152">
        <f t="shared" ref="AO7" si="12">AN7/AM7</f>
        <v>0</v>
      </c>
      <c r="AP7" s="50"/>
      <c r="AQ7" s="50"/>
      <c r="AR7" s="152" t="e">
        <f t="shared" ref="AR7" si="13">AQ7/AP7</f>
        <v>#DIV/0!</v>
      </c>
      <c r="AS7" s="50"/>
      <c r="AT7" s="50"/>
      <c r="AU7" s="152" t="e">
        <f t="shared" ref="AU7" si="14">AT7/AS7</f>
        <v>#DIV/0!</v>
      </c>
      <c r="AV7" s="50">
        <v>1</v>
      </c>
      <c r="AW7" s="50"/>
      <c r="AX7" s="152">
        <f t="shared" ref="AX7" si="15">AW7/AV7</f>
        <v>0</v>
      </c>
      <c r="AY7" s="50"/>
      <c r="AZ7" s="50"/>
      <c r="BA7" s="152" t="e">
        <f t="shared" ref="BA7" si="16">AZ7/AY7</f>
        <v>#DIV/0!</v>
      </c>
      <c r="BB7" s="50">
        <v>1</v>
      </c>
      <c r="BC7" s="50"/>
      <c r="BD7" s="152">
        <f t="shared" ref="BD7" si="17">BC7/BB7</f>
        <v>0</v>
      </c>
      <c r="BE7" s="50"/>
      <c r="BF7" s="50"/>
      <c r="BG7" s="152" t="e">
        <f t="shared" ref="BG7" si="18">BF7/BE7</f>
        <v>#DIV/0!</v>
      </c>
      <c r="BH7" s="50"/>
      <c r="BI7" s="50"/>
      <c r="BJ7" s="152" t="e">
        <f t="shared" ref="BJ7" si="19">BI7/BH7</f>
        <v>#DIV/0!</v>
      </c>
      <c r="BK7" s="50"/>
      <c r="BL7" s="50"/>
      <c r="BM7" s="152" t="e">
        <f t="shared" ref="BM7" si="20">BL7/BK7</f>
        <v>#DIV/0!</v>
      </c>
      <c r="BN7" s="50">
        <v>1</v>
      </c>
      <c r="BO7" s="50"/>
      <c r="BP7" s="152">
        <f t="shared" ref="BP7" si="21">BO7/BN7</f>
        <v>0</v>
      </c>
      <c r="BQ7" s="153">
        <f t="shared" ref="BQ7" si="22">BN7+BK7+BH7+BE7+BB7+AY7+AV7+AS7+AP7+AM7+AJ7+AG7+AD7+AA7+X7+U7+R7+O7+L7+I7+F7+C7</f>
        <v>7</v>
      </c>
      <c r="BR7" s="153">
        <f t="shared" ref="BR7" si="23">BO7+BL7+BI7+BF7+BC7+AZ7+AW7+AT7+AQ7+AN7+AK7+AH7+AE7+AB7+Y7+V7+S7+P7+M7+J7+G7+D7</f>
        <v>1</v>
      </c>
      <c r="BS7" s="154">
        <f t="shared" ref="BS7" si="24">BR7/BQ7</f>
        <v>0.14285714285714285</v>
      </c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</row>
    <row r="8" spans="1:206">
      <c r="A8"/>
      <c r="B8" s="107"/>
      <c r="C8" s="138"/>
      <c r="D8" s="138"/>
      <c r="E8" s="139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</row>
  </sheetData>
  <sheetProtection selectLockedCells="1" selectUnlockedCells="1"/>
  <mergeCells count="35">
    <mergeCell ref="A1:GX1"/>
    <mergeCell ref="BH4:BM4"/>
    <mergeCell ref="C4:H4"/>
    <mergeCell ref="I4:N4"/>
    <mergeCell ref="O4:T4"/>
    <mergeCell ref="U4:Z4"/>
    <mergeCell ref="AS5:AU5"/>
    <mergeCell ref="BN4:BP4"/>
    <mergeCell ref="C5:E5"/>
    <mergeCell ref="F5:H5"/>
    <mergeCell ref="I5:K5"/>
    <mergeCell ref="L5:N5"/>
    <mergeCell ref="O5:Q5"/>
    <mergeCell ref="R5:T5"/>
    <mergeCell ref="U5:W5"/>
    <mergeCell ref="X5:Z5"/>
    <mergeCell ref="AA5:AC5"/>
    <mergeCell ref="AA4:AF4"/>
    <mergeCell ref="AG4:AL4"/>
    <mergeCell ref="AM4:AU4"/>
    <mergeCell ref="AV4:BA4"/>
    <mergeCell ref="BB4:BG4"/>
    <mergeCell ref="AD5:AF5"/>
    <mergeCell ref="AG5:AI5"/>
    <mergeCell ref="AJ5:AL5"/>
    <mergeCell ref="AM5:AO5"/>
    <mergeCell ref="AP5:AR5"/>
    <mergeCell ref="BN5:BP5"/>
    <mergeCell ref="BQ5:BS5"/>
    <mergeCell ref="AV5:AX5"/>
    <mergeCell ref="AY5:BA5"/>
    <mergeCell ref="BB5:BD5"/>
    <mergeCell ref="BE5:BG5"/>
    <mergeCell ref="BH5:BJ5"/>
    <mergeCell ref="BK5:BM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8"/>
  <sheetViews>
    <sheetView zoomScale="80" zoomScaleNormal="80" workbookViewId="0">
      <selection activeCell="B5" sqref="A5:B11"/>
    </sheetView>
  </sheetViews>
  <sheetFormatPr defaultRowHeight="15"/>
  <cols>
    <col min="2" max="2" width="42.85546875" bestFit="1" customWidth="1"/>
  </cols>
  <sheetData>
    <row r="1" spans="1:16" ht="15" customHeight="1">
      <c r="A1" s="284" t="s">
        <v>212</v>
      </c>
      <c r="B1" s="345" t="s">
        <v>4</v>
      </c>
      <c r="C1" s="341" t="s">
        <v>271</v>
      </c>
      <c r="D1" s="341"/>
      <c r="E1" s="341"/>
      <c r="F1" s="341"/>
      <c r="G1" s="341" t="s">
        <v>272</v>
      </c>
      <c r="H1" s="341"/>
      <c r="I1" s="341"/>
      <c r="J1" s="341"/>
      <c r="K1" s="334" t="s">
        <v>239</v>
      </c>
      <c r="L1" s="334"/>
      <c r="M1" s="334"/>
      <c r="N1" s="334"/>
      <c r="O1" s="334"/>
      <c r="P1" s="334"/>
    </row>
    <row r="2" spans="1:16" ht="15" customHeight="1">
      <c r="A2" s="285"/>
      <c r="B2" s="346"/>
      <c r="C2" s="342" t="s">
        <v>51</v>
      </c>
      <c r="D2" s="343"/>
      <c r="E2" s="342" t="s">
        <v>267</v>
      </c>
      <c r="F2" s="343"/>
      <c r="G2" s="342" t="s">
        <v>51</v>
      </c>
      <c r="H2" s="343"/>
      <c r="I2" s="342" t="s">
        <v>267</v>
      </c>
      <c r="J2" s="343"/>
      <c r="K2" s="344" t="s">
        <v>51</v>
      </c>
      <c r="L2" s="344"/>
      <c r="M2" s="344"/>
      <c r="N2" s="344" t="s">
        <v>267</v>
      </c>
      <c r="O2" s="344"/>
      <c r="P2" s="344"/>
    </row>
    <row r="3" spans="1:16" ht="36">
      <c r="A3" s="285"/>
      <c r="B3" s="346"/>
      <c r="C3" s="25" t="s">
        <v>236</v>
      </c>
      <c r="D3" s="25" t="s">
        <v>237</v>
      </c>
      <c r="E3" s="25" t="s">
        <v>236</v>
      </c>
      <c r="F3" s="25" t="s">
        <v>237</v>
      </c>
      <c r="G3" s="25" t="s">
        <v>236</v>
      </c>
      <c r="H3" s="25" t="s">
        <v>237</v>
      </c>
      <c r="I3" s="25" t="s">
        <v>236</v>
      </c>
      <c r="J3" s="25" t="s">
        <v>237</v>
      </c>
      <c r="K3" s="51" t="s">
        <v>236</v>
      </c>
      <c r="L3" s="51" t="s">
        <v>237</v>
      </c>
      <c r="M3" s="51" t="s">
        <v>238</v>
      </c>
      <c r="N3" s="51" t="s">
        <v>236</v>
      </c>
      <c r="O3" s="51" t="s">
        <v>237</v>
      </c>
      <c r="P3" s="51" t="s">
        <v>238</v>
      </c>
    </row>
    <row r="4" spans="1:16">
      <c r="A4" s="20">
        <v>32</v>
      </c>
      <c r="B4" s="22" t="s">
        <v>160</v>
      </c>
      <c r="C4" s="49">
        <v>0</v>
      </c>
      <c r="D4" s="49">
        <v>0</v>
      </c>
      <c r="E4" s="50">
        <v>0</v>
      </c>
      <c r="F4" s="50">
        <v>0</v>
      </c>
      <c r="G4" s="49">
        <v>0</v>
      </c>
      <c r="H4" s="49">
        <v>0</v>
      </c>
      <c r="I4" s="50">
        <v>0</v>
      </c>
      <c r="J4" s="50">
        <v>0</v>
      </c>
      <c r="K4" s="59">
        <f t="shared" ref="K4:L4" si="0">C4+G4</f>
        <v>0</v>
      </c>
      <c r="L4" s="59">
        <f t="shared" si="0"/>
        <v>0</v>
      </c>
      <c r="M4" s="59">
        <v>0</v>
      </c>
      <c r="N4" s="59">
        <f t="shared" ref="N4:O4" si="1">E4+I4</f>
        <v>0</v>
      </c>
      <c r="O4" s="59">
        <f t="shared" si="1"/>
        <v>0</v>
      </c>
      <c r="P4" s="59">
        <v>0</v>
      </c>
    </row>
    <row r="8" spans="1:16">
      <c r="N8">
        <v>2</v>
      </c>
    </row>
  </sheetData>
  <sheetProtection selectLockedCells="1" selectUnlockedCells="1"/>
  <mergeCells count="11">
    <mergeCell ref="K1:P1"/>
    <mergeCell ref="K2:M2"/>
    <mergeCell ref="N2:P2"/>
    <mergeCell ref="A1:A3"/>
    <mergeCell ref="B1:B3"/>
    <mergeCell ref="C1:F1"/>
    <mergeCell ref="G1:J1"/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C7"/>
  <sheetViews>
    <sheetView topLeftCell="A4" zoomScale="60" zoomScaleNormal="60" workbookViewId="0">
      <pane xSplit="2" ySplit="1" topLeftCell="J7" activePane="bottomRight" state="frozen"/>
      <selection activeCell="B38" sqref="B38"/>
      <selection pane="topRight" activeCell="B38" sqref="B38"/>
      <selection pane="bottomLeft" activeCell="B38" sqref="B38"/>
      <selection pane="bottomRight" activeCell="B8" sqref="A8:B20"/>
    </sheetView>
  </sheetViews>
  <sheetFormatPr defaultColWidth="8.85546875" defaultRowHeight="15"/>
  <cols>
    <col min="1" max="1" width="8.5703125" style="15" customWidth="1"/>
    <col min="2" max="2" width="38.42578125" style="15" customWidth="1"/>
    <col min="3" max="3" width="15.5703125" style="15" customWidth="1"/>
    <col min="4" max="4" width="14.85546875" style="15" customWidth="1"/>
    <col min="5" max="5" width="13.42578125" style="15" customWidth="1"/>
    <col min="6" max="6" width="14" style="15" customWidth="1"/>
    <col min="7" max="7" width="13.5703125" style="15" customWidth="1"/>
    <col min="8" max="8" width="14.28515625" style="15" customWidth="1"/>
    <col min="9" max="13" width="14.5703125" style="15" customWidth="1"/>
    <col min="14" max="16" width="18.5703125" style="15" customWidth="1"/>
    <col min="17" max="17" width="12.28515625" style="15" customWidth="1"/>
    <col min="18" max="18" width="13" style="15" customWidth="1"/>
    <col min="19" max="19" width="12.42578125" style="38" customWidth="1"/>
    <col min="20" max="23" width="12.42578125" style="15" customWidth="1"/>
    <col min="24" max="24" width="22.85546875" style="15" customWidth="1"/>
    <col min="25" max="25" width="12.42578125" style="42" customWidth="1"/>
    <col min="26" max="26" width="10.5703125" style="42" customWidth="1"/>
    <col min="27" max="27" width="10.28515625" style="42" customWidth="1"/>
    <col min="28" max="28" width="8.28515625" style="42" customWidth="1"/>
    <col min="29" max="16384" width="8.85546875" style="15"/>
  </cols>
  <sheetData>
    <row r="1" spans="1:29" ht="15" customHeight="1">
      <c r="A1" s="352" t="s">
        <v>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</row>
    <row r="2" spans="1:29" ht="15" customHeight="1">
      <c r="A2" s="353" t="s">
        <v>34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</row>
    <row r="3" spans="1:29" ht="16.5" thickBot="1">
      <c r="A3" s="354" t="s">
        <v>35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</row>
    <row r="4" spans="1:29" ht="69.75" customHeight="1">
      <c r="A4" s="281" t="s">
        <v>3</v>
      </c>
      <c r="B4" s="355" t="s">
        <v>4</v>
      </c>
      <c r="C4" s="358" t="s">
        <v>36</v>
      </c>
      <c r="D4" s="348"/>
      <c r="E4" s="349"/>
      <c r="F4" s="347" t="s">
        <v>98</v>
      </c>
      <c r="G4" s="348"/>
      <c r="H4" s="348"/>
      <c r="I4" s="349"/>
      <c r="J4" s="347" t="s">
        <v>242</v>
      </c>
      <c r="K4" s="348"/>
      <c r="L4" s="348"/>
      <c r="M4" s="349"/>
      <c r="N4" s="347" t="s">
        <v>243</v>
      </c>
      <c r="O4" s="348"/>
      <c r="P4" s="359" t="s">
        <v>244</v>
      </c>
      <c r="Q4" s="350" t="s">
        <v>245</v>
      </c>
      <c r="R4" s="351"/>
      <c r="S4" s="39" t="s">
        <v>17</v>
      </c>
      <c r="T4" s="347" t="s">
        <v>97</v>
      </c>
      <c r="U4" s="348"/>
      <c r="V4" s="349"/>
      <c r="W4" s="350" t="s">
        <v>246</v>
      </c>
      <c r="X4" s="351"/>
      <c r="Y4" s="43" t="s">
        <v>18</v>
      </c>
      <c r="Z4" s="44" t="s">
        <v>19</v>
      </c>
      <c r="AA4" s="44" t="s">
        <v>100</v>
      </c>
      <c r="AB4" s="45" t="s">
        <v>101</v>
      </c>
    </row>
    <row r="5" spans="1:29">
      <c r="A5" s="282"/>
      <c r="B5" s="356"/>
      <c r="C5" s="33" t="s">
        <v>37</v>
      </c>
      <c r="D5" s="33" t="s">
        <v>38</v>
      </c>
      <c r="E5" s="33" t="s">
        <v>39</v>
      </c>
      <c r="F5" s="33" t="s">
        <v>43</v>
      </c>
      <c r="G5" s="33" t="s">
        <v>44</v>
      </c>
      <c r="H5" s="33" t="s">
        <v>45</v>
      </c>
      <c r="I5" s="33" t="s">
        <v>46</v>
      </c>
      <c r="J5" s="33" t="s">
        <v>47</v>
      </c>
      <c r="K5" s="33" t="s">
        <v>48</v>
      </c>
      <c r="L5" s="33" t="s">
        <v>240</v>
      </c>
      <c r="M5" s="33" t="s">
        <v>241</v>
      </c>
      <c r="N5" s="33" t="s">
        <v>49</v>
      </c>
      <c r="O5" s="33" t="s">
        <v>50</v>
      </c>
      <c r="P5" s="360"/>
      <c r="Q5" s="33" t="s">
        <v>249</v>
      </c>
      <c r="R5" s="33" t="s">
        <v>250</v>
      </c>
      <c r="S5" s="39" t="s">
        <v>93</v>
      </c>
      <c r="T5" s="33" t="s">
        <v>40</v>
      </c>
      <c r="U5" s="33" t="s">
        <v>41</v>
      </c>
      <c r="V5" s="33" t="s">
        <v>42</v>
      </c>
      <c r="W5" s="33" t="s">
        <v>247</v>
      </c>
      <c r="X5" s="33" t="s">
        <v>248</v>
      </c>
      <c r="Y5" s="43" t="s">
        <v>93</v>
      </c>
      <c r="Z5" s="46"/>
      <c r="AA5" s="46"/>
      <c r="AB5" s="47"/>
    </row>
    <row r="6" spans="1:29" ht="50.25" customHeight="1">
      <c r="A6" s="283"/>
      <c r="B6" s="357"/>
      <c r="C6" s="33" t="s">
        <v>10</v>
      </c>
      <c r="D6" s="33" t="s">
        <v>11</v>
      </c>
      <c r="E6" s="33" t="s">
        <v>12</v>
      </c>
      <c r="F6" s="33" t="s">
        <v>51</v>
      </c>
      <c r="G6" s="33" t="s">
        <v>99</v>
      </c>
      <c r="H6" s="33" t="s">
        <v>52</v>
      </c>
      <c r="I6" s="33" t="s">
        <v>53</v>
      </c>
      <c r="J6" s="33" t="s">
        <v>51</v>
      </c>
      <c r="K6" s="33" t="s">
        <v>99</v>
      </c>
      <c r="L6" s="33" t="s">
        <v>52</v>
      </c>
      <c r="M6" s="33" t="s">
        <v>53</v>
      </c>
      <c r="N6" s="33" t="s">
        <v>51</v>
      </c>
      <c r="O6" s="33" t="s">
        <v>99</v>
      </c>
      <c r="P6" s="361"/>
      <c r="Q6" s="33" t="s">
        <v>11</v>
      </c>
      <c r="R6" s="33" t="s">
        <v>12</v>
      </c>
      <c r="S6" s="40" t="s">
        <v>26</v>
      </c>
      <c r="T6" s="33" t="s">
        <v>10</v>
      </c>
      <c r="U6" s="33" t="s">
        <v>11</v>
      </c>
      <c r="V6" s="33" t="s">
        <v>12</v>
      </c>
      <c r="W6" s="33" t="s">
        <v>11</v>
      </c>
      <c r="X6" s="33" t="s">
        <v>12</v>
      </c>
      <c r="Y6" s="44" t="s">
        <v>27</v>
      </c>
      <c r="Z6" s="47"/>
      <c r="AA6" s="47"/>
      <c r="AB6" s="46" t="s">
        <v>102</v>
      </c>
    </row>
    <row r="7" spans="1:29">
      <c r="A7" s="20">
        <v>32</v>
      </c>
      <c r="B7" s="22" t="s">
        <v>160</v>
      </c>
      <c r="C7" s="63">
        <f>'2.1.1. УУД "4+5"'!E4</f>
        <v>0.73</v>
      </c>
      <c r="D7" s="63">
        <f>'2.1.1. УУД "4+5"'!H4</f>
        <v>0.44800000000000001</v>
      </c>
      <c r="E7" s="63"/>
      <c r="F7" s="62">
        <f>'2.1.3. ВсОШ'!GO5</f>
        <v>0.19230769230769232</v>
      </c>
      <c r="G7" s="62">
        <f>'2.1.3. ВсОШ'!GR5</f>
        <v>0.5</v>
      </c>
      <c r="H7" s="62">
        <f>'2.1.3. ВсОШ'!GU5</f>
        <v>0</v>
      </c>
      <c r="I7" s="62">
        <f>'2.1.3. ВсОШ'!GX5</f>
        <v>0</v>
      </c>
      <c r="J7" s="63">
        <f>'2.1.4. Конкурсы'!CA35</f>
        <v>0.3</v>
      </c>
      <c r="K7" s="63">
        <f>'2.1.4. Конкурсы'!CD35</f>
        <v>0.33333333333333331</v>
      </c>
      <c r="L7" s="63">
        <f>'2.1.4. Конкурсы'!CG35</f>
        <v>0</v>
      </c>
      <c r="M7" s="31"/>
      <c r="N7" s="63">
        <f>'2.1.5. МАН'!M4</f>
        <v>0</v>
      </c>
      <c r="O7" s="63">
        <f>'2.1.5. МАН'!P4</f>
        <v>0</v>
      </c>
      <c r="P7" s="156">
        <f>'2.1.6. Спорт'!BS7</f>
        <v>0.14285714285714285</v>
      </c>
      <c r="Q7" s="31">
        <v>0</v>
      </c>
      <c r="R7" s="31"/>
      <c r="S7" s="41">
        <f t="shared" ref="S7" si="0">SUM(C7:R7)</f>
        <v>2.6464981684981685</v>
      </c>
      <c r="T7" s="62">
        <f>'2.1.2. УУД "2" '!E4</f>
        <v>6.6225165562913907E-3</v>
      </c>
      <c r="U7" s="62">
        <f>'2.1.2. УУД "2" '!H4</f>
        <v>2.3255813953488372E-2</v>
      </c>
      <c r="V7" s="62"/>
      <c r="W7" s="31">
        <v>0</v>
      </c>
      <c r="X7" s="31"/>
      <c r="Y7" s="48">
        <f t="shared" ref="Y7" si="1">SUM(T7:X7)</f>
        <v>2.9878330509779762E-2</v>
      </c>
      <c r="Z7" s="48">
        <f t="shared" ref="Z7" si="2">S7-Y7</f>
        <v>2.6166198379883889</v>
      </c>
      <c r="AA7" s="48">
        <f t="shared" ref="AA7" si="3">AVERAGE(T7:X7,C7:R7)</f>
        <v>0.16727353118799676</v>
      </c>
      <c r="AB7" s="48">
        <f t="shared" ref="AB7" si="4">Z7*2</f>
        <v>5.2332396759767779</v>
      </c>
      <c r="AC7" s="221"/>
    </row>
  </sheetData>
  <sheetProtection selectLockedCells="1" selectUnlockedCells="1"/>
  <mergeCells count="13">
    <mergeCell ref="T4:V4"/>
    <mergeCell ref="W4:X4"/>
    <mergeCell ref="A1:AB1"/>
    <mergeCell ref="A2:AB2"/>
    <mergeCell ref="A3:AB3"/>
    <mergeCell ref="A4:A6"/>
    <mergeCell ref="B4:B6"/>
    <mergeCell ref="C4:E4"/>
    <mergeCell ref="F4:I4"/>
    <mergeCell ref="J4:M4"/>
    <mergeCell ref="Q4:R4"/>
    <mergeCell ref="N4:O4"/>
    <mergeCell ref="P4:P6"/>
  </mergeCells>
  <printOptions horizontalCentered="1"/>
  <pageMargins left="0.25" right="0.25" top="0.75" bottom="0.75" header="0.3" footer="0.3"/>
  <pageSetup paperSize="9" scale="78" fitToWidth="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2:Y7"/>
  <sheetViews>
    <sheetView zoomScale="60" zoomScaleNormal="60" workbookViewId="0">
      <pane xSplit="2" topLeftCell="C1" activePane="topRight" state="frozen"/>
      <selection activeCell="B38" sqref="B38"/>
      <selection pane="topRight" activeCell="B8" sqref="A8:B20"/>
    </sheetView>
  </sheetViews>
  <sheetFormatPr defaultColWidth="8.85546875" defaultRowHeight="15"/>
  <cols>
    <col min="1" max="1" width="8.85546875" style="8"/>
    <col min="2" max="2" width="41.28515625" style="8" customWidth="1"/>
    <col min="3" max="3" width="9.5703125" style="8" customWidth="1"/>
    <col min="4" max="4" width="9.7109375" style="8" customWidth="1"/>
    <col min="5" max="5" width="11.28515625" style="8" customWidth="1"/>
    <col min="6" max="6" width="11.5703125" style="8" customWidth="1"/>
    <col min="7" max="8" width="17.28515625" style="16" customWidth="1"/>
    <col min="9" max="9" width="15.28515625" style="52" customWidth="1"/>
    <col min="10" max="10" width="8.85546875" style="37"/>
    <col min="11" max="11" width="8.85546875" style="8"/>
    <col min="12" max="12" width="11.140625" style="8" customWidth="1"/>
    <col min="13" max="13" width="11.7109375" style="8" customWidth="1"/>
    <col min="14" max="14" width="12.28515625" style="8" customWidth="1"/>
    <col min="15" max="15" width="9.42578125" style="16" customWidth="1"/>
    <col min="16" max="16" width="7.7109375" style="16" customWidth="1"/>
    <col min="17" max="17" width="8.42578125" style="16" customWidth="1"/>
    <col min="18" max="20" width="7.5703125" style="16" customWidth="1"/>
    <col min="21" max="21" width="18.140625" style="245" customWidth="1"/>
    <col min="22" max="22" width="9.5703125" style="37" customWidth="1"/>
    <col min="23" max="23" width="8.85546875" style="37"/>
    <col min="24" max="24" width="8.28515625" style="37" customWidth="1"/>
    <col min="25" max="25" width="9.28515625" style="37" customWidth="1"/>
    <col min="26" max="16384" width="8.85546875" style="8"/>
  </cols>
  <sheetData>
    <row r="2" spans="1:25" ht="15.75">
      <c r="I2" s="247" t="s">
        <v>123</v>
      </c>
    </row>
    <row r="4" spans="1:25" ht="68.25" customHeight="1">
      <c r="A4" s="365" t="s">
        <v>3</v>
      </c>
      <c r="B4" s="365" t="s">
        <v>4</v>
      </c>
      <c r="C4" s="366" t="s">
        <v>103</v>
      </c>
      <c r="D4" s="367"/>
      <c r="E4" s="126" t="s">
        <v>104</v>
      </c>
      <c r="F4" s="126" t="s">
        <v>106</v>
      </c>
      <c r="G4" s="368" t="s">
        <v>180</v>
      </c>
      <c r="H4" s="368" t="s">
        <v>181</v>
      </c>
      <c r="I4" s="368" t="s">
        <v>182</v>
      </c>
      <c r="J4" s="34" t="s">
        <v>17</v>
      </c>
      <c r="K4" s="366" t="s">
        <v>109</v>
      </c>
      <c r="L4" s="366"/>
      <c r="M4" s="126" t="s">
        <v>110</v>
      </c>
      <c r="N4" s="126" t="s">
        <v>112</v>
      </c>
      <c r="O4" s="366" t="s">
        <v>183</v>
      </c>
      <c r="P4" s="366"/>
      <c r="Q4" s="366" t="s">
        <v>184</v>
      </c>
      <c r="R4" s="366"/>
      <c r="S4" s="366"/>
      <c r="T4" s="366"/>
      <c r="U4" s="362" t="s">
        <v>268</v>
      </c>
      <c r="V4" s="34" t="s">
        <v>18</v>
      </c>
      <c r="W4" s="34" t="s">
        <v>19</v>
      </c>
      <c r="X4" s="34" t="s">
        <v>119</v>
      </c>
      <c r="Y4" s="34" t="s">
        <v>115</v>
      </c>
    </row>
    <row r="5" spans="1:25" ht="34.5" customHeight="1">
      <c r="A5" s="365"/>
      <c r="B5" s="365"/>
      <c r="C5" s="26" t="s">
        <v>57</v>
      </c>
      <c r="D5" s="26" t="s">
        <v>58</v>
      </c>
      <c r="E5" s="126" t="s">
        <v>56</v>
      </c>
      <c r="F5" s="126" t="s">
        <v>107</v>
      </c>
      <c r="G5" s="368"/>
      <c r="H5" s="368"/>
      <c r="I5" s="368"/>
      <c r="J5" s="34" t="s">
        <v>93</v>
      </c>
      <c r="K5" s="26" t="s">
        <v>60</v>
      </c>
      <c r="L5" s="26" t="s">
        <v>54</v>
      </c>
      <c r="M5" s="126" t="s">
        <v>59</v>
      </c>
      <c r="N5" s="126" t="s">
        <v>113</v>
      </c>
      <c r="O5" s="26" t="s">
        <v>185</v>
      </c>
      <c r="P5" s="26" t="s">
        <v>114</v>
      </c>
      <c r="Q5" s="364" t="s">
        <v>186</v>
      </c>
      <c r="R5" s="364"/>
      <c r="S5" s="364" t="s">
        <v>187</v>
      </c>
      <c r="T5" s="364"/>
      <c r="U5" s="362"/>
      <c r="V5" s="34" t="s">
        <v>93</v>
      </c>
      <c r="W5" s="34"/>
      <c r="X5" s="34"/>
      <c r="Y5" s="34"/>
    </row>
    <row r="6" spans="1:25" ht="89.25">
      <c r="A6" s="365"/>
      <c r="B6" s="365"/>
      <c r="C6" s="26" t="s">
        <v>61</v>
      </c>
      <c r="D6" s="181" t="s">
        <v>62</v>
      </c>
      <c r="E6" s="126" t="s">
        <v>105</v>
      </c>
      <c r="F6" s="126" t="s">
        <v>105</v>
      </c>
      <c r="G6" s="368"/>
      <c r="H6" s="368"/>
      <c r="I6" s="368"/>
      <c r="J6" s="182" t="s">
        <v>108</v>
      </c>
      <c r="K6" s="26" t="s">
        <v>64</v>
      </c>
      <c r="L6" s="26" t="s">
        <v>63</v>
      </c>
      <c r="M6" s="126" t="s">
        <v>111</v>
      </c>
      <c r="N6" s="126" t="s">
        <v>111</v>
      </c>
      <c r="O6" s="26" t="s">
        <v>11</v>
      </c>
      <c r="P6" s="26" t="s">
        <v>12</v>
      </c>
      <c r="Q6" s="17" t="s">
        <v>11</v>
      </c>
      <c r="R6" s="17" t="s">
        <v>12</v>
      </c>
      <c r="S6" s="17" t="s">
        <v>11</v>
      </c>
      <c r="T6" s="17" t="s">
        <v>12</v>
      </c>
      <c r="U6" s="363"/>
      <c r="V6" s="34" t="s">
        <v>121</v>
      </c>
      <c r="W6" s="34"/>
      <c r="X6" s="34"/>
      <c r="Y6" s="34" t="s">
        <v>102</v>
      </c>
    </row>
    <row r="7" spans="1:25">
      <c r="A7" s="20">
        <v>32</v>
      </c>
      <c r="B7" s="22" t="s">
        <v>160</v>
      </c>
      <c r="C7" s="64"/>
      <c r="D7" s="64"/>
      <c r="E7" s="127"/>
      <c r="F7" s="127"/>
      <c r="G7" s="244"/>
      <c r="H7" s="244"/>
      <c r="I7" s="64"/>
      <c r="J7" s="183"/>
      <c r="K7" s="75"/>
      <c r="L7" s="75"/>
      <c r="M7" s="184"/>
      <c r="N7" s="184"/>
      <c r="O7" s="75"/>
      <c r="P7" s="75"/>
      <c r="Q7" s="75"/>
      <c r="R7" s="75"/>
      <c r="S7" s="75"/>
      <c r="T7" s="75"/>
      <c r="U7" s="246"/>
      <c r="V7" s="36"/>
      <c r="W7" s="36"/>
      <c r="X7" s="36"/>
      <c r="Y7" s="36"/>
    </row>
  </sheetData>
  <sheetProtection selectLockedCells="1" selectUnlockedCells="1"/>
  <mergeCells count="12">
    <mergeCell ref="K4:L4"/>
    <mergeCell ref="O4:P4"/>
    <mergeCell ref="Q4:T4"/>
    <mergeCell ref="U4:U6"/>
    <mergeCell ref="Q5:R5"/>
    <mergeCell ref="S5:T5"/>
    <mergeCell ref="A4:A6"/>
    <mergeCell ref="B4:B6"/>
    <mergeCell ref="C4:D4"/>
    <mergeCell ref="G4:G6"/>
    <mergeCell ref="H4:H6"/>
    <mergeCell ref="I4:I6"/>
  </mergeCells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Q4"/>
  <sheetViews>
    <sheetView zoomScale="80" zoomScaleNormal="80" workbookViewId="0">
      <pane ySplit="3" topLeftCell="A4" activePane="bottomLeft" state="frozen"/>
      <selection activeCell="C44" sqref="C44"/>
      <selection pane="bottomLeft" activeCell="B5" sqref="A5:B16"/>
    </sheetView>
  </sheetViews>
  <sheetFormatPr defaultRowHeight="15"/>
  <cols>
    <col min="2" max="2" width="38.42578125" customWidth="1"/>
    <col min="18" max="229" width="9.140625" style="8"/>
    <col min="230" max="230" width="26" style="8" customWidth="1"/>
    <col min="231" max="231" width="21.140625" style="8" customWidth="1"/>
    <col min="232" max="232" width="11.140625" style="8" customWidth="1"/>
    <col min="233" max="233" width="11.28515625" style="8" customWidth="1"/>
    <col min="234" max="234" width="14.28515625" style="8" customWidth="1"/>
    <col min="235" max="235" width="16.28515625" style="8" customWidth="1"/>
    <col min="236" max="236" width="22.28515625" style="8" customWidth="1"/>
    <col min="237" max="237" width="17.42578125" style="8" customWidth="1"/>
    <col min="238" max="238" width="21.5703125" style="8" customWidth="1"/>
    <col min="239" max="239" width="14.28515625" style="8" customWidth="1"/>
    <col min="240" max="240" width="9.140625" style="8" customWidth="1"/>
    <col min="241" max="241" width="11.28515625" style="8" customWidth="1"/>
    <col min="242" max="485" width="9.140625" style="8"/>
    <col min="486" max="486" width="26" style="8" customWidth="1"/>
    <col min="487" max="487" width="21.140625" style="8" customWidth="1"/>
    <col min="488" max="488" width="11.140625" style="8" customWidth="1"/>
    <col min="489" max="489" width="11.28515625" style="8" customWidth="1"/>
    <col min="490" max="490" width="14.28515625" style="8" customWidth="1"/>
    <col min="491" max="491" width="16.28515625" style="8" customWidth="1"/>
    <col min="492" max="492" width="22.28515625" style="8" customWidth="1"/>
    <col min="493" max="493" width="17.42578125" style="8" customWidth="1"/>
    <col min="494" max="494" width="21.5703125" style="8" customWidth="1"/>
    <col min="495" max="495" width="14.28515625" style="8" customWidth="1"/>
    <col min="496" max="496" width="9.140625" style="8" customWidth="1"/>
    <col min="497" max="497" width="11.28515625" style="8" customWidth="1"/>
    <col min="498" max="741" width="9.140625" style="8"/>
    <col min="742" max="742" width="26" style="8" customWidth="1"/>
    <col min="743" max="743" width="21.140625" style="8" customWidth="1"/>
    <col min="744" max="744" width="11.140625" style="8" customWidth="1"/>
    <col min="745" max="745" width="11.28515625" style="8" customWidth="1"/>
    <col min="746" max="746" width="14.28515625" style="8" customWidth="1"/>
    <col min="747" max="747" width="16.28515625" style="8" customWidth="1"/>
    <col min="748" max="748" width="22.28515625" style="8" customWidth="1"/>
    <col min="749" max="749" width="17.42578125" style="8" customWidth="1"/>
    <col min="750" max="750" width="21.5703125" style="8" customWidth="1"/>
    <col min="751" max="751" width="14.28515625" style="8" customWidth="1"/>
    <col min="752" max="752" width="9.140625" style="8" customWidth="1"/>
    <col min="753" max="753" width="11.28515625" style="8" customWidth="1"/>
    <col min="754" max="997" width="9.140625" style="8"/>
    <col min="998" max="998" width="26" style="8" customWidth="1"/>
    <col min="999" max="999" width="21.140625" style="8" customWidth="1"/>
    <col min="1000" max="1000" width="11.140625" style="8" customWidth="1"/>
    <col min="1001" max="1001" width="11.28515625" style="8" customWidth="1"/>
    <col min="1002" max="1002" width="14.28515625" style="8" customWidth="1"/>
    <col min="1003" max="1003" width="16.28515625" style="8" customWidth="1"/>
    <col min="1004" max="1004" width="22.28515625" style="8" customWidth="1"/>
    <col min="1005" max="1005" width="17.42578125" style="8" customWidth="1"/>
    <col min="1006" max="1006" width="21.5703125" style="8" customWidth="1"/>
    <col min="1007" max="1007" width="14.28515625" style="8" customWidth="1"/>
    <col min="1008" max="1008" width="9.140625" style="8" customWidth="1"/>
    <col min="1009" max="1009" width="11.28515625" style="8" customWidth="1"/>
    <col min="1010" max="1253" width="9.140625" style="8"/>
    <col min="1254" max="1254" width="26" style="8" customWidth="1"/>
    <col min="1255" max="1255" width="21.140625" style="8" customWidth="1"/>
    <col min="1256" max="1256" width="11.140625" style="8" customWidth="1"/>
    <col min="1257" max="1257" width="11.28515625" style="8" customWidth="1"/>
    <col min="1258" max="1258" width="14.28515625" style="8" customWidth="1"/>
    <col min="1259" max="1259" width="16.28515625" style="8" customWidth="1"/>
    <col min="1260" max="1260" width="22.28515625" style="8" customWidth="1"/>
    <col min="1261" max="1261" width="17.42578125" style="8" customWidth="1"/>
    <col min="1262" max="1262" width="21.5703125" style="8" customWidth="1"/>
    <col min="1263" max="1263" width="14.28515625" style="8" customWidth="1"/>
    <col min="1264" max="1264" width="9.140625" style="8" customWidth="1"/>
    <col min="1265" max="1265" width="11.28515625" style="8" customWidth="1"/>
    <col min="1266" max="1509" width="9.140625" style="8"/>
    <col min="1510" max="1510" width="26" style="8" customWidth="1"/>
    <col min="1511" max="1511" width="21.140625" style="8" customWidth="1"/>
    <col min="1512" max="1512" width="11.140625" style="8" customWidth="1"/>
    <col min="1513" max="1513" width="11.28515625" style="8" customWidth="1"/>
    <col min="1514" max="1514" width="14.28515625" style="8" customWidth="1"/>
    <col min="1515" max="1515" width="16.28515625" style="8" customWidth="1"/>
    <col min="1516" max="1516" width="22.28515625" style="8" customWidth="1"/>
    <col min="1517" max="1517" width="17.42578125" style="8" customWidth="1"/>
    <col min="1518" max="1518" width="21.5703125" style="8" customWidth="1"/>
    <col min="1519" max="1519" width="14.28515625" style="8" customWidth="1"/>
    <col min="1520" max="1520" width="9.140625" style="8" customWidth="1"/>
    <col min="1521" max="1521" width="11.28515625" style="8" customWidth="1"/>
    <col min="1522" max="1765" width="9.140625" style="8"/>
    <col min="1766" max="1766" width="26" style="8" customWidth="1"/>
    <col min="1767" max="1767" width="21.140625" style="8" customWidth="1"/>
    <col min="1768" max="1768" width="11.140625" style="8" customWidth="1"/>
    <col min="1769" max="1769" width="11.28515625" style="8" customWidth="1"/>
    <col min="1770" max="1770" width="14.28515625" style="8" customWidth="1"/>
    <col min="1771" max="1771" width="16.28515625" style="8" customWidth="1"/>
    <col min="1772" max="1772" width="22.28515625" style="8" customWidth="1"/>
    <col min="1773" max="1773" width="17.42578125" style="8" customWidth="1"/>
    <col min="1774" max="1774" width="21.5703125" style="8" customWidth="1"/>
    <col min="1775" max="1775" width="14.28515625" style="8" customWidth="1"/>
    <col min="1776" max="1776" width="9.140625" style="8" customWidth="1"/>
    <col min="1777" max="1777" width="11.28515625" style="8" customWidth="1"/>
    <col min="1778" max="2021" width="9.140625" style="8"/>
    <col min="2022" max="2022" width="26" style="8" customWidth="1"/>
    <col min="2023" max="2023" width="21.140625" style="8" customWidth="1"/>
    <col min="2024" max="2024" width="11.140625" style="8" customWidth="1"/>
    <col min="2025" max="2025" width="11.28515625" style="8" customWidth="1"/>
    <col min="2026" max="2026" width="14.28515625" style="8" customWidth="1"/>
    <col min="2027" max="2027" width="16.28515625" style="8" customWidth="1"/>
    <col min="2028" max="2028" width="22.28515625" style="8" customWidth="1"/>
    <col min="2029" max="2029" width="17.42578125" style="8" customWidth="1"/>
    <col min="2030" max="2030" width="21.5703125" style="8" customWidth="1"/>
    <col min="2031" max="2031" width="14.28515625" style="8" customWidth="1"/>
    <col min="2032" max="2032" width="9.140625" style="8" customWidth="1"/>
    <col min="2033" max="2033" width="11.28515625" style="8" customWidth="1"/>
    <col min="2034" max="2277" width="9.140625" style="8"/>
    <col min="2278" max="2278" width="26" style="8" customWidth="1"/>
    <col min="2279" max="2279" width="21.140625" style="8" customWidth="1"/>
    <col min="2280" max="2280" width="11.140625" style="8" customWidth="1"/>
    <col min="2281" max="2281" width="11.28515625" style="8" customWidth="1"/>
    <col min="2282" max="2282" width="14.28515625" style="8" customWidth="1"/>
    <col min="2283" max="2283" width="16.28515625" style="8" customWidth="1"/>
    <col min="2284" max="2284" width="22.28515625" style="8" customWidth="1"/>
    <col min="2285" max="2285" width="17.42578125" style="8" customWidth="1"/>
    <col min="2286" max="2286" width="21.5703125" style="8" customWidth="1"/>
    <col min="2287" max="2287" width="14.28515625" style="8" customWidth="1"/>
    <col min="2288" max="2288" width="9.140625" style="8" customWidth="1"/>
    <col min="2289" max="2289" width="11.28515625" style="8" customWidth="1"/>
    <col min="2290" max="2533" width="9.140625" style="8"/>
    <col min="2534" max="2534" width="26" style="8" customWidth="1"/>
    <col min="2535" max="2535" width="21.140625" style="8" customWidth="1"/>
    <col min="2536" max="2536" width="11.140625" style="8" customWidth="1"/>
    <col min="2537" max="2537" width="11.28515625" style="8" customWidth="1"/>
    <col min="2538" max="2538" width="14.28515625" style="8" customWidth="1"/>
    <col min="2539" max="2539" width="16.28515625" style="8" customWidth="1"/>
    <col min="2540" max="2540" width="22.28515625" style="8" customWidth="1"/>
    <col min="2541" max="2541" width="17.42578125" style="8" customWidth="1"/>
    <col min="2542" max="2542" width="21.5703125" style="8" customWidth="1"/>
    <col min="2543" max="2543" width="14.28515625" style="8" customWidth="1"/>
    <col min="2544" max="2544" width="9.140625" style="8" customWidth="1"/>
    <col min="2545" max="2545" width="11.28515625" style="8" customWidth="1"/>
    <col min="2546" max="2789" width="9.140625" style="8"/>
    <col min="2790" max="2790" width="26" style="8" customWidth="1"/>
    <col min="2791" max="2791" width="21.140625" style="8" customWidth="1"/>
    <col min="2792" max="2792" width="11.140625" style="8" customWidth="1"/>
    <col min="2793" max="2793" width="11.28515625" style="8" customWidth="1"/>
    <col min="2794" max="2794" width="14.28515625" style="8" customWidth="1"/>
    <col min="2795" max="2795" width="16.28515625" style="8" customWidth="1"/>
    <col min="2796" max="2796" width="22.28515625" style="8" customWidth="1"/>
    <col min="2797" max="2797" width="17.42578125" style="8" customWidth="1"/>
    <col min="2798" max="2798" width="21.5703125" style="8" customWidth="1"/>
    <col min="2799" max="2799" width="14.28515625" style="8" customWidth="1"/>
    <col min="2800" max="2800" width="9.140625" style="8" customWidth="1"/>
    <col min="2801" max="2801" width="11.28515625" style="8" customWidth="1"/>
    <col min="2802" max="3045" width="9.140625" style="8"/>
    <col min="3046" max="3046" width="26" style="8" customWidth="1"/>
    <col min="3047" max="3047" width="21.140625" style="8" customWidth="1"/>
    <col min="3048" max="3048" width="11.140625" style="8" customWidth="1"/>
    <col min="3049" max="3049" width="11.28515625" style="8" customWidth="1"/>
    <col min="3050" max="3050" width="14.28515625" style="8" customWidth="1"/>
    <col min="3051" max="3051" width="16.28515625" style="8" customWidth="1"/>
    <col min="3052" max="3052" width="22.28515625" style="8" customWidth="1"/>
    <col min="3053" max="3053" width="17.42578125" style="8" customWidth="1"/>
    <col min="3054" max="3054" width="21.5703125" style="8" customWidth="1"/>
    <col min="3055" max="3055" width="14.28515625" style="8" customWidth="1"/>
    <col min="3056" max="3056" width="9.140625" style="8" customWidth="1"/>
    <col min="3057" max="3057" width="11.28515625" style="8" customWidth="1"/>
    <col min="3058" max="3301" width="9.140625" style="8"/>
    <col min="3302" max="3302" width="26" style="8" customWidth="1"/>
    <col min="3303" max="3303" width="21.140625" style="8" customWidth="1"/>
    <col min="3304" max="3304" width="11.140625" style="8" customWidth="1"/>
    <col min="3305" max="3305" width="11.28515625" style="8" customWidth="1"/>
    <col min="3306" max="3306" width="14.28515625" style="8" customWidth="1"/>
    <col min="3307" max="3307" width="16.28515625" style="8" customWidth="1"/>
    <col min="3308" max="3308" width="22.28515625" style="8" customWidth="1"/>
    <col min="3309" max="3309" width="17.42578125" style="8" customWidth="1"/>
    <col min="3310" max="3310" width="21.5703125" style="8" customWidth="1"/>
    <col min="3311" max="3311" width="14.28515625" style="8" customWidth="1"/>
    <col min="3312" max="3312" width="9.140625" style="8" customWidth="1"/>
    <col min="3313" max="3313" width="11.28515625" style="8" customWidth="1"/>
    <col min="3314" max="3557" width="9.140625" style="8"/>
    <col min="3558" max="3558" width="26" style="8" customWidth="1"/>
    <col min="3559" max="3559" width="21.140625" style="8" customWidth="1"/>
    <col min="3560" max="3560" width="11.140625" style="8" customWidth="1"/>
    <col min="3561" max="3561" width="11.28515625" style="8" customWidth="1"/>
    <col min="3562" max="3562" width="14.28515625" style="8" customWidth="1"/>
    <col min="3563" max="3563" width="16.28515625" style="8" customWidth="1"/>
    <col min="3564" max="3564" width="22.28515625" style="8" customWidth="1"/>
    <col min="3565" max="3565" width="17.42578125" style="8" customWidth="1"/>
    <col min="3566" max="3566" width="21.5703125" style="8" customWidth="1"/>
    <col min="3567" max="3567" width="14.28515625" style="8" customWidth="1"/>
    <col min="3568" max="3568" width="9.140625" style="8" customWidth="1"/>
    <col min="3569" max="3569" width="11.28515625" style="8" customWidth="1"/>
    <col min="3570" max="3813" width="9.140625" style="8"/>
    <col min="3814" max="3814" width="26" style="8" customWidth="1"/>
    <col min="3815" max="3815" width="21.140625" style="8" customWidth="1"/>
    <col min="3816" max="3816" width="11.140625" style="8" customWidth="1"/>
    <col min="3817" max="3817" width="11.28515625" style="8" customWidth="1"/>
    <col min="3818" max="3818" width="14.28515625" style="8" customWidth="1"/>
    <col min="3819" max="3819" width="16.28515625" style="8" customWidth="1"/>
    <col min="3820" max="3820" width="22.28515625" style="8" customWidth="1"/>
    <col min="3821" max="3821" width="17.42578125" style="8" customWidth="1"/>
    <col min="3822" max="3822" width="21.5703125" style="8" customWidth="1"/>
    <col min="3823" max="3823" width="14.28515625" style="8" customWidth="1"/>
    <col min="3824" max="3824" width="9.140625" style="8" customWidth="1"/>
    <col min="3825" max="3825" width="11.28515625" style="8" customWidth="1"/>
    <col min="3826" max="4069" width="9.140625" style="8"/>
    <col min="4070" max="4070" width="26" style="8" customWidth="1"/>
    <col min="4071" max="4071" width="21.140625" style="8" customWidth="1"/>
    <col min="4072" max="4072" width="11.140625" style="8" customWidth="1"/>
    <col min="4073" max="4073" width="11.28515625" style="8" customWidth="1"/>
    <col min="4074" max="4074" width="14.28515625" style="8" customWidth="1"/>
    <col min="4075" max="4075" width="16.28515625" style="8" customWidth="1"/>
    <col min="4076" max="4076" width="22.28515625" style="8" customWidth="1"/>
    <col min="4077" max="4077" width="17.42578125" style="8" customWidth="1"/>
    <col min="4078" max="4078" width="21.5703125" style="8" customWidth="1"/>
    <col min="4079" max="4079" width="14.28515625" style="8" customWidth="1"/>
    <col min="4080" max="4080" width="9.140625" style="8" customWidth="1"/>
    <col min="4081" max="4081" width="11.28515625" style="8" customWidth="1"/>
    <col min="4082" max="4325" width="9.140625" style="8"/>
    <col min="4326" max="4326" width="26" style="8" customWidth="1"/>
    <col min="4327" max="4327" width="21.140625" style="8" customWidth="1"/>
    <col min="4328" max="4328" width="11.140625" style="8" customWidth="1"/>
    <col min="4329" max="4329" width="11.28515625" style="8" customWidth="1"/>
    <col min="4330" max="4330" width="14.28515625" style="8" customWidth="1"/>
    <col min="4331" max="4331" width="16.28515625" style="8" customWidth="1"/>
    <col min="4332" max="4332" width="22.28515625" style="8" customWidth="1"/>
    <col min="4333" max="4333" width="17.42578125" style="8" customWidth="1"/>
    <col min="4334" max="4334" width="21.5703125" style="8" customWidth="1"/>
    <col min="4335" max="4335" width="14.28515625" style="8" customWidth="1"/>
    <col min="4336" max="4336" width="9.140625" style="8" customWidth="1"/>
    <col min="4337" max="4337" width="11.28515625" style="8" customWidth="1"/>
    <col min="4338" max="4581" width="9.140625" style="8"/>
    <col min="4582" max="4582" width="26" style="8" customWidth="1"/>
    <col min="4583" max="4583" width="21.140625" style="8" customWidth="1"/>
    <col min="4584" max="4584" width="11.140625" style="8" customWidth="1"/>
    <col min="4585" max="4585" width="11.28515625" style="8" customWidth="1"/>
    <col min="4586" max="4586" width="14.28515625" style="8" customWidth="1"/>
    <col min="4587" max="4587" width="16.28515625" style="8" customWidth="1"/>
    <col min="4588" max="4588" width="22.28515625" style="8" customWidth="1"/>
    <col min="4589" max="4589" width="17.42578125" style="8" customWidth="1"/>
    <col min="4590" max="4590" width="21.5703125" style="8" customWidth="1"/>
    <col min="4591" max="4591" width="14.28515625" style="8" customWidth="1"/>
    <col min="4592" max="4592" width="9.140625" style="8" customWidth="1"/>
    <col min="4593" max="4593" width="11.28515625" style="8" customWidth="1"/>
    <col min="4594" max="4837" width="9.140625" style="8"/>
    <col min="4838" max="4838" width="26" style="8" customWidth="1"/>
    <col min="4839" max="4839" width="21.140625" style="8" customWidth="1"/>
    <col min="4840" max="4840" width="11.140625" style="8" customWidth="1"/>
    <col min="4841" max="4841" width="11.28515625" style="8" customWidth="1"/>
    <col min="4842" max="4842" width="14.28515625" style="8" customWidth="1"/>
    <col min="4843" max="4843" width="16.28515625" style="8" customWidth="1"/>
    <col min="4844" max="4844" width="22.28515625" style="8" customWidth="1"/>
    <col min="4845" max="4845" width="17.42578125" style="8" customWidth="1"/>
    <col min="4846" max="4846" width="21.5703125" style="8" customWidth="1"/>
    <col min="4847" max="4847" width="14.28515625" style="8" customWidth="1"/>
    <col min="4848" max="4848" width="9.140625" style="8" customWidth="1"/>
    <col min="4849" max="4849" width="11.28515625" style="8" customWidth="1"/>
    <col min="4850" max="5093" width="9.140625" style="8"/>
    <col min="5094" max="5094" width="26" style="8" customWidth="1"/>
    <col min="5095" max="5095" width="21.140625" style="8" customWidth="1"/>
    <col min="5096" max="5096" width="11.140625" style="8" customWidth="1"/>
    <col min="5097" max="5097" width="11.28515625" style="8" customWidth="1"/>
    <col min="5098" max="5098" width="14.28515625" style="8" customWidth="1"/>
    <col min="5099" max="5099" width="16.28515625" style="8" customWidth="1"/>
    <col min="5100" max="5100" width="22.28515625" style="8" customWidth="1"/>
    <col min="5101" max="5101" width="17.42578125" style="8" customWidth="1"/>
    <col min="5102" max="5102" width="21.5703125" style="8" customWidth="1"/>
    <col min="5103" max="5103" width="14.28515625" style="8" customWidth="1"/>
    <col min="5104" max="5104" width="9.140625" style="8" customWidth="1"/>
    <col min="5105" max="5105" width="11.28515625" style="8" customWidth="1"/>
    <col min="5106" max="5349" width="9.140625" style="8"/>
    <col min="5350" max="5350" width="26" style="8" customWidth="1"/>
    <col min="5351" max="5351" width="21.140625" style="8" customWidth="1"/>
    <col min="5352" max="5352" width="11.140625" style="8" customWidth="1"/>
    <col min="5353" max="5353" width="11.28515625" style="8" customWidth="1"/>
    <col min="5354" max="5354" width="14.28515625" style="8" customWidth="1"/>
    <col min="5355" max="5355" width="16.28515625" style="8" customWidth="1"/>
    <col min="5356" max="5356" width="22.28515625" style="8" customWidth="1"/>
    <col min="5357" max="5357" width="17.42578125" style="8" customWidth="1"/>
    <col min="5358" max="5358" width="21.5703125" style="8" customWidth="1"/>
    <col min="5359" max="5359" width="14.28515625" style="8" customWidth="1"/>
    <col min="5360" max="5360" width="9.140625" style="8" customWidth="1"/>
    <col min="5361" max="5361" width="11.28515625" style="8" customWidth="1"/>
    <col min="5362" max="5605" width="9.140625" style="8"/>
    <col min="5606" max="5606" width="26" style="8" customWidth="1"/>
    <col min="5607" max="5607" width="21.140625" style="8" customWidth="1"/>
    <col min="5608" max="5608" width="11.140625" style="8" customWidth="1"/>
    <col min="5609" max="5609" width="11.28515625" style="8" customWidth="1"/>
    <col min="5610" max="5610" width="14.28515625" style="8" customWidth="1"/>
    <col min="5611" max="5611" width="16.28515625" style="8" customWidth="1"/>
    <col min="5612" max="5612" width="22.28515625" style="8" customWidth="1"/>
    <col min="5613" max="5613" width="17.42578125" style="8" customWidth="1"/>
    <col min="5614" max="5614" width="21.5703125" style="8" customWidth="1"/>
    <col min="5615" max="5615" width="14.28515625" style="8" customWidth="1"/>
    <col min="5616" max="5616" width="9.140625" style="8" customWidth="1"/>
    <col min="5617" max="5617" width="11.28515625" style="8" customWidth="1"/>
    <col min="5618" max="5861" width="9.140625" style="8"/>
    <col min="5862" max="5862" width="26" style="8" customWidth="1"/>
    <col min="5863" max="5863" width="21.140625" style="8" customWidth="1"/>
    <col min="5864" max="5864" width="11.140625" style="8" customWidth="1"/>
    <col min="5865" max="5865" width="11.28515625" style="8" customWidth="1"/>
    <col min="5866" max="5866" width="14.28515625" style="8" customWidth="1"/>
    <col min="5867" max="5867" width="16.28515625" style="8" customWidth="1"/>
    <col min="5868" max="5868" width="22.28515625" style="8" customWidth="1"/>
    <col min="5869" max="5869" width="17.42578125" style="8" customWidth="1"/>
    <col min="5870" max="5870" width="21.5703125" style="8" customWidth="1"/>
    <col min="5871" max="5871" width="14.28515625" style="8" customWidth="1"/>
    <col min="5872" max="5872" width="9.140625" style="8" customWidth="1"/>
    <col min="5873" max="5873" width="11.28515625" style="8" customWidth="1"/>
    <col min="5874" max="6117" width="9.140625" style="8"/>
    <col min="6118" max="6118" width="26" style="8" customWidth="1"/>
    <col min="6119" max="6119" width="21.140625" style="8" customWidth="1"/>
    <col min="6120" max="6120" width="11.140625" style="8" customWidth="1"/>
    <col min="6121" max="6121" width="11.28515625" style="8" customWidth="1"/>
    <col min="6122" max="6122" width="14.28515625" style="8" customWidth="1"/>
    <col min="6123" max="6123" width="16.28515625" style="8" customWidth="1"/>
    <col min="6124" max="6124" width="22.28515625" style="8" customWidth="1"/>
    <col min="6125" max="6125" width="17.42578125" style="8" customWidth="1"/>
    <col min="6126" max="6126" width="21.5703125" style="8" customWidth="1"/>
    <col min="6127" max="6127" width="14.28515625" style="8" customWidth="1"/>
    <col min="6128" max="6128" width="9.140625" style="8" customWidth="1"/>
    <col min="6129" max="6129" width="11.28515625" style="8" customWidth="1"/>
    <col min="6130" max="6373" width="9.140625" style="8"/>
    <col min="6374" max="6374" width="26" style="8" customWidth="1"/>
    <col min="6375" max="6375" width="21.140625" style="8" customWidth="1"/>
    <col min="6376" max="6376" width="11.140625" style="8" customWidth="1"/>
    <col min="6377" max="6377" width="11.28515625" style="8" customWidth="1"/>
    <col min="6378" max="6378" width="14.28515625" style="8" customWidth="1"/>
    <col min="6379" max="6379" width="16.28515625" style="8" customWidth="1"/>
    <col min="6380" max="6380" width="22.28515625" style="8" customWidth="1"/>
    <col min="6381" max="6381" width="17.42578125" style="8" customWidth="1"/>
    <col min="6382" max="6382" width="21.5703125" style="8" customWidth="1"/>
    <col min="6383" max="6383" width="14.28515625" style="8" customWidth="1"/>
    <col min="6384" max="6384" width="9.140625" style="8" customWidth="1"/>
    <col min="6385" max="6385" width="11.28515625" style="8" customWidth="1"/>
    <col min="6386" max="6629" width="9.140625" style="8"/>
    <col min="6630" max="6630" width="26" style="8" customWidth="1"/>
    <col min="6631" max="6631" width="21.140625" style="8" customWidth="1"/>
    <col min="6632" max="6632" width="11.140625" style="8" customWidth="1"/>
    <col min="6633" max="6633" width="11.28515625" style="8" customWidth="1"/>
    <col min="6634" max="6634" width="14.28515625" style="8" customWidth="1"/>
    <col min="6635" max="6635" width="16.28515625" style="8" customWidth="1"/>
    <col min="6636" max="6636" width="22.28515625" style="8" customWidth="1"/>
    <col min="6637" max="6637" width="17.42578125" style="8" customWidth="1"/>
    <col min="6638" max="6638" width="21.5703125" style="8" customWidth="1"/>
    <col min="6639" max="6639" width="14.28515625" style="8" customWidth="1"/>
    <col min="6640" max="6640" width="9.140625" style="8" customWidth="1"/>
    <col min="6641" max="6641" width="11.28515625" style="8" customWidth="1"/>
    <col min="6642" max="6885" width="9.140625" style="8"/>
    <col min="6886" max="6886" width="26" style="8" customWidth="1"/>
    <col min="6887" max="6887" width="21.140625" style="8" customWidth="1"/>
    <col min="6888" max="6888" width="11.140625" style="8" customWidth="1"/>
    <col min="6889" max="6889" width="11.28515625" style="8" customWidth="1"/>
    <col min="6890" max="6890" width="14.28515625" style="8" customWidth="1"/>
    <col min="6891" max="6891" width="16.28515625" style="8" customWidth="1"/>
    <col min="6892" max="6892" width="22.28515625" style="8" customWidth="1"/>
    <col min="6893" max="6893" width="17.42578125" style="8" customWidth="1"/>
    <col min="6894" max="6894" width="21.5703125" style="8" customWidth="1"/>
    <col min="6895" max="6895" width="14.28515625" style="8" customWidth="1"/>
    <col min="6896" max="6896" width="9.140625" style="8" customWidth="1"/>
    <col min="6897" max="6897" width="11.28515625" style="8" customWidth="1"/>
    <col min="6898" max="7141" width="9.140625" style="8"/>
    <col min="7142" max="7142" width="26" style="8" customWidth="1"/>
    <col min="7143" max="7143" width="21.140625" style="8" customWidth="1"/>
    <col min="7144" max="7144" width="11.140625" style="8" customWidth="1"/>
    <col min="7145" max="7145" width="11.28515625" style="8" customWidth="1"/>
    <col min="7146" max="7146" width="14.28515625" style="8" customWidth="1"/>
    <col min="7147" max="7147" width="16.28515625" style="8" customWidth="1"/>
    <col min="7148" max="7148" width="22.28515625" style="8" customWidth="1"/>
    <col min="7149" max="7149" width="17.42578125" style="8" customWidth="1"/>
    <col min="7150" max="7150" width="21.5703125" style="8" customWidth="1"/>
    <col min="7151" max="7151" width="14.28515625" style="8" customWidth="1"/>
    <col min="7152" max="7152" width="9.140625" style="8" customWidth="1"/>
    <col min="7153" max="7153" width="11.28515625" style="8" customWidth="1"/>
    <col min="7154" max="7397" width="9.140625" style="8"/>
    <col min="7398" max="7398" width="26" style="8" customWidth="1"/>
    <col min="7399" max="7399" width="21.140625" style="8" customWidth="1"/>
    <col min="7400" max="7400" width="11.140625" style="8" customWidth="1"/>
    <col min="7401" max="7401" width="11.28515625" style="8" customWidth="1"/>
    <col min="7402" max="7402" width="14.28515625" style="8" customWidth="1"/>
    <col min="7403" max="7403" width="16.28515625" style="8" customWidth="1"/>
    <col min="7404" max="7404" width="22.28515625" style="8" customWidth="1"/>
    <col min="7405" max="7405" width="17.42578125" style="8" customWidth="1"/>
    <col min="7406" max="7406" width="21.5703125" style="8" customWidth="1"/>
    <col min="7407" max="7407" width="14.28515625" style="8" customWidth="1"/>
    <col min="7408" max="7408" width="9.140625" style="8" customWidth="1"/>
    <col min="7409" max="7409" width="11.28515625" style="8" customWidth="1"/>
    <col min="7410" max="7653" width="9.140625" style="8"/>
    <col min="7654" max="7654" width="26" style="8" customWidth="1"/>
    <col min="7655" max="7655" width="21.140625" style="8" customWidth="1"/>
    <col min="7656" max="7656" width="11.140625" style="8" customWidth="1"/>
    <col min="7657" max="7657" width="11.28515625" style="8" customWidth="1"/>
    <col min="7658" max="7658" width="14.28515625" style="8" customWidth="1"/>
    <col min="7659" max="7659" width="16.28515625" style="8" customWidth="1"/>
    <col min="7660" max="7660" width="22.28515625" style="8" customWidth="1"/>
    <col min="7661" max="7661" width="17.42578125" style="8" customWidth="1"/>
    <col min="7662" max="7662" width="21.5703125" style="8" customWidth="1"/>
    <col min="7663" max="7663" width="14.28515625" style="8" customWidth="1"/>
    <col min="7664" max="7664" width="9.140625" style="8" customWidth="1"/>
    <col min="7665" max="7665" width="11.28515625" style="8" customWidth="1"/>
    <col min="7666" max="7909" width="9.140625" style="8"/>
    <col min="7910" max="7910" width="26" style="8" customWidth="1"/>
    <col min="7911" max="7911" width="21.140625" style="8" customWidth="1"/>
    <col min="7912" max="7912" width="11.140625" style="8" customWidth="1"/>
    <col min="7913" max="7913" width="11.28515625" style="8" customWidth="1"/>
    <col min="7914" max="7914" width="14.28515625" style="8" customWidth="1"/>
    <col min="7915" max="7915" width="16.28515625" style="8" customWidth="1"/>
    <col min="7916" max="7916" width="22.28515625" style="8" customWidth="1"/>
    <col min="7917" max="7917" width="17.42578125" style="8" customWidth="1"/>
    <col min="7918" max="7918" width="21.5703125" style="8" customWidth="1"/>
    <col min="7919" max="7919" width="14.28515625" style="8" customWidth="1"/>
    <col min="7920" max="7920" width="9.140625" style="8" customWidth="1"/>
    <col min="7921" max="7921" width="11.28515625" style="8" customWidth="1"/>
    <col min="7922" max="8165" width="9.140625" style="8"/>
    <col min="8166" max="8166" width="26" style="8" customWidth="1"/>
    <col min="8167" max="8167" width="21.140625" style="8" customWidth="1"/>
    <col min="8168" max="8168" width="11.140625" style="8" customWidth="1"/>
    <col min="8169" max="8169" width="11.28515625" style="8" customWidth="1"/>
    <col min="8170" max="8170" width="14.28515625" style="8" customWidth="1"/>
    <col min="8171" max="8171" width="16.28515625" style="8" customWidth="1"/>
    <col min="8172" max="8172" width="22.28515625" style="8" customWidth="1"/>
    <col min="8173" max="8173" width="17.42578125" style="8" customWidth="1"/>
    <col min="8174" max="8174" width="21.5703125" style="8" customWidth="1"/>
    <col min="8175" max="8175" width="14.28515625" style="8" customWidth="1"/>
    <col min="8176" max="8176" width="9.140625" style="8" customWidth="1"/>
    <col min="8177" max="8177" width="11.28515625" style="8" customWidth="1"/>
    <col min="8178" max="8421" width="9.140625" style="8"/>
    <col min="8422" max="8422" width="26" style="8" customWidth="1"/>
    <col min="8423" max="8423" width="21.140625" style="8" customWidth="1"/>
    <col min="8424" max="8424" width="11.140625" style="8" customWidth="1"/>
    <col min="8425" max="8425" width="11.28515625" style="8" customWidth="1"/>
    <col min="8426" max="8426" width="14.28515625" style="8" customWidth="1"/>
    <col min="8427" max="8427" width="16.28515625" style="8" customWidth="1"/>
    <col min="8428" max="8428" width="22.28515625" style="8" customWidth="1"/>
    <col min="8429" max="8429" width="17.42578125" style="8" customWidth="1"/>
    <col min="8430" max="8430" width="21.5703125" style="8" customWidth="1"/>
    <col min="8431" max="8431" width="14.28515625" style="8" customWidth="1"/>
    <col min="8432" max="8432" width="9.140625" style="8" customWidth="1"/>
    <col min="8433" max="8433" width="11.28515625" style="8" customWidth="1"/>
    <col min="8434" max="8677" width="9.140625" style="8"/>
    <col min="8678" max="8678" width="26" style="8" customWidth="1"/>
    <col min="8679" max="8679" width="21.140625" style="8" customWidth="1"/>
    <col min="8680" max="8680" width="11.140625" style="8" customWidth="1"/>
    <col min="8681" max="8681" width="11.28515625" style="8" customWidth="1"/>
    <col min="8682" max="8682" width="14.28515625" style="8" customWidth="1"/>
    <col min="8683" max="8683" width="16.28515625" style="8" customWidth="1"/>
    <col min="8684" max="8684" width="22.28515625" style="8" customWidth="1"/>
    <col min="8685" max="8685" width="17.42578125" style="8" customWidth="1"/>
    <col min="8686" max="8686" width="21.5703125" style="8" customWidth="1"/>
    <col min="8687" max="8687" width="14.28515625" style="8" customWidth="1"/>
    <col min="8688" max="8688" width="9.140625" style="8" customWidth="1"/>
    <col min="8689" max="8689" width="11.28515625" style="8" customWidth="1"/>
    <col min="8690" max="8933" width="9.140625" style="8"/>
    <col min="8934" max="8934" width="26" style="8" customWidth="1"/>
    <col min="8935" max="8935" width="21.140625" style="8" customWidth="1"/>
    <col min="8936" max="8936" width="11.140625" style="8" customWidth="1"/>
    <col min="8937" max="8937" width="11.28515625" style="8" customWidth="1"/>
    <col min="8938" max="8938" width="14.28515625" style="8" customWidth="1"/>
    <col min="8939" max="8939" width="16.28515625" style="8" customWidth="1"/>
    <col min="8940" max="8940" width="22.28515625" style="8" customWidth="1"/>
    <col min="8941" max="8941" width="17.42578125" style="8" customWidth="1"/>
    <col min="8942" max="8942" width="21.5703125" style="8" customWidth="1"/>
    <col min="8943" max="8943" width="14.28515625" style="8" customWidth="1"/>
    <col min="8944" max="8944" width="9.140625" style="8" customWidth="1"/>
    <col min="8945" max="8945" width="11.28515625" style="8" customWidth="1"/>
    <col min="8946" max="9189" width="9.140625" style="8"/>
    <col min="9190" max="9190" width="26" style="8" customWidth="1"/>
    <col min="9191" max="9191" width="21.140625" style="8" customWidth="1"/>
    <col min="9192" max="9192" width="11.140625" style="8" customWidth="1"/>
    <col min="9193" max="9193" width="11.28515625" style="8" customWidth="1"/>
    <col min="9194" max="9194" width="14.28515625" style="8" customWidth="1"/>
    <col min="9195" max="9195" width="16.28515625" style="8" customWidth="1"/>
    <col min="9196" max="9196" width="22.28515625" style="8" customWidth="1"/>
    <col min="9197" max="9197" width="17.42578125" style="8" customWidth="1"/>
    <col min="9198" max="9198" width="21.5703125" style="8" customWidth="1"/>
    <col min="9199" max="9199" width="14.28515625" style="8" customWidth="1"/>
    <col min="9200" max="9200" width="9.140625" style="8" customWidth="1"/>
    <col min="9201" max="9201" width="11.28515625" style="8" customWidth="1"/>
    <col min="9202" max="9445" width="9.140625" style="8"/>
    <col min="9446" max="9446" width="26" style="8" customWidth="1"/>
    <col min="9447" max="9447" width="21.140625" style="8" customWidth="1"/>
    <col min="9448" max="9448" width="11.140625" style="8" customWidth="1"/>
    <col min="9449" max="9449" width="11.28515625" style="8" customWidth="1"/>
    <col min="9450" max="9450" width="14.28515625" style="8" customWidth="1"/>
    <col min="9451" max="9451" width="16.28515625" style="8" customWidth="1"/>
    <col min="9452" max="9452" width="22.28515625" style="8" customWidth="1"/>
    <col min="9453" max="9453" width="17.42578125" style="8" customWidth="1"/>
    <col min="9454" max="9454" width="21.5703125" style="8" customWidth="1"/>
    <col min="9455" max="9455" width="14.28515625" style="8" customWidth="1"/>
    <col min="9456" max="9456" width="9.140625" style="8" customWidth="1"/>
    <col min="9457" max="9457" width="11.28515625" style="8" customWidth="1"/>
    <col min="9458" max="9701" width="9.140625" style="8"/>
    <col min="9702" max="9702" width="26" style="8" customWidth="1"/>
    <col min="9703" max="9703" width="21.140625" style="8" customWidth="1"/>
    <col min="9704" max="9704" width="11.140625" style="8" customWidth="1"/>
    <col min="9705" max="9705" width="11.28515625" style="8" customWidth="1"/>
    <col min="9706" max="9706" width="14.28515625" style="8" customWidth="1"/>
    <col min="9707" max="9707" width="16.28515625" style="8" customWidth="1"/>
    <col min="9708" max="9708" width="22.28515625" style="8" customWidth="1"/>
    <col min="9709" max="9709" width="17.42578125" style="8" customWidth="1"/>
    <col min="9710" max="9710" width="21.5703125" style="8" customWidth="1"/>
    <col min="9711" max="9711" width="14.28515625" style="8" customWidth="1"/>
    <col min="9712" max="9712" width="9.140625" style="8" customWidth="1"/>
    <col min="9713" max="9713" width="11.28515625" style="8" customWidth="1"/>
    <col min="9714" max="9957" width="9.140625" style="8"/>
    <col min="9958" max="9958" width="26" style="8" customWidth="1"/>
    <col min="9959" max="9959" width="21.140625" style="8" customWidth="1"/>
    <col min="9960" max="9960" width="11.140625" style="8" customWidth="1"/>
    <col min="9961" max="9961" width="11.28515625" style="8" customWidth="1"/>
    <col min="9962" max="9962" width="14.28515625" style="8" customWidth="1"/>
    <col min="9963" max="9963" width="16.28515625" style="8" customWidth="1"/>
    <col min="9964" max="9964" width="22.28515625" style="8" customWidth="1"/>
    <col min="9965" max="9965" width="17.42578125" style="8" customWidth="1"/>
    <col min="9966" max="9966" width="21.5703125" style="8" customWidth="1"/>
    <col min="9967" max="9967" width="14.28515625" style="8" customWidth="1"/>
    <col min="9968" max="9968" width="9.140625" style="8" customWidth="1"/>
    <col min="9969" max="9969" width="11.28515625" style="8" customWidth="1"/>
    <col min="9970" max="10213" width="9.140625" style="8"/>
    <col min="10214" max="10214" width="26" style="8" customWidth="1"/>
    <col min="10215" max="10215" width="21.140625" style="8" customWidth="1"/>
    <col min="10216" max="10216" width="11.140625" style="8" customWidth="1"/>
    <col min="10217" max="10217" width="11.28515625" style="8" customWidth="1"/>
    <col min="10218" max="10218" width="14.28515625" style="8" customWidth="1"/>
    <col min="10219" max="10219" width="16.28515625" style="8" customWidth="1"/>
    <col min="10220" max="10220" width="22.28515625" style="8" customWidth="1"/>
    <col min="10221" max="10221" width="17.42578125" style="8" customWidth="1"/>
    <col min="10222" max="10222" width="21.5703125" style="8" customWidth="1"/>
    <col min="10223" max="10223" width="14.28515625" style="8" customWidth="1"/>
    <col min="10224" max="10224" width="9.140625" style="8" customWidth="1"/>
    <col min="10225" max="10225" width="11.28515625" style="8" customWidth="1"/>
    <col min="10226" max="10469" width="9.140625" style="8"/>
    <col min="10470" max="10470" width="26" style="8" customWidth="1"/>
    <col min="10471" max="10471" width="21.140625" style="8" customWidth="1"/>
    <col min="10472" max="10472" width="11.140625" style="8" customWidth="1"/>
    <col min="10473" max="10473" width="11.28515625" style="8" customWidth="1"/>
    <col min="10474" max="10474" width="14.28515625" style="8" customWidth="1"/>
    <col min="10475" max="10475" width="16.28515625" style="8" customWidth="1"/>
    <col min="10476" max="10476" width="22.28515625" style="8" customWidth="1"/>
    <col min="10477" max="10477" width="17.42578125" style="8" customWidth="1"/>
    <col min="10478" max="10478" width="21.5703125" style="8" customWidth="1"/>
    <col min="10479" max="10479" width="14.28515625" style="8" customWidth="1"/>
    <col min="10480" max="10480" width="9.140625" style="8" customWidth="1"/>
    <col min="10481" max="10481" width="11.28515625" style="8" customWidth="1"/>
    <col min="10482" max="10725" width="9.140625" style="8"/>
    <col min="10726" max="10726" width="26" style="8" customWidth="1"/>
    <col min="10727" max="10727" width="21.140625" style="8" customWidth="1"/>
    <col min="10728" max="10728" width="11.140625" style="8" customWidth="1"/>
    <col min="10729" max="10729" width="11.28515625" style="8" customWidth="1"/>
    <col min="10730" max="10730" width="14.28515625" style="8" customWidth="1"/>
    <col min="10731" max="10731" width="16.28515625" style="8" customWidth="1"/>
    <col min="10732" max="10732" width="22.28515625" style="8" customWidth="1"/>
    <col min="10733" max="10733" width="17.42578125" style="8" customWidth="1"/>
    <col min="10734" max="10734" width="21.5703125" style="8" customWidth="1"/>
    <col min="10735" max="10735" width="14.28515625" style="8" customWidth="1"/>
    <col min="10736" max="10736" width="9.140625" style="8" customWidth="1"/>
    <col min="10737" max="10737" width="11.28515625" style="8" customWidth="1"/>
    <col min="10738" max="10981" width="9.140625" style="8"/>
    <col min="10982" max="10982" width="26" style="8" customWidth="1"/>
    <col min="10983" max="10983" width="21.140625" style="8" customWidth="1"/>
    <col min="10984" max="10984" width="11.140625" style="8" customWidth="1"/>
    <col min="10985" max="10985" width="11.28515625" style="8" customWidth="1"/>
    <col min="10986" max="10986" width="14.28515625" style="8" customWidth="1"/>
    <col min="10987" max="10987" width="16.28515625" style="8" customWidth="1"/>
    <col min="10988" max="10988" width="22.28515625" style="8" customWidth="1"/>
    <col min="10989" max="10989" width="17.42578125" style="8" customWidth="1"/>
    <col min="10990" max="10990" width="21.5703125" style="8" customWidth="1"/>
    <col min="10991" max="10991" width="14.28515625" style="8" customWidth="1"/>
    <col min="10992" max="10992" width="9.140625" style="8" customWidth="1"/>
    <col min="10993" max="10993" width="11.28515625" style="8" customWidth="1"/>
    <col min="10994" max="11237" width="9.140625" style="8"/>
    <col min="11238" max="11238" width="26" style="8" customWidth="1"/>
    <col min="11239" max="11239" width="21.140625" style="8" customWidth="1"/>
    <col min="11240" max="11240" width="11.140625" style="8" customWidth="1"/>
    <col min="11241" max="11241" width="11.28515625" style="8" customWidth="1"/>
    <col min="11242" max="11242" width="14.28515625" style="8" customWidth="1"/>
    <col min="11243" max="11243" width="16.28515625" style="8" customWidth="1"/>
    <col min="11244" max="11244" width="22.28515625" style="8" customWidth="1"/>
    <col min="11245" max="11245" width="17.42578125" style="8" customWidth="1"/>
    <col min="11246" max="11246" width="21.5703125" style="8" customWidth="1"/>
    <col min="11247" max="11247" width="14.28515625" style="8" customWidth="1"/>
    <col min="11248" max="11248" width="9.140625" style="8" customWidth="1"/>
    <col min="11249" max="11249" width="11.28515625" style="8" customWidth="1"/>
    <col min="11250" max="11493" width="9.140625" style="8"/>
    <col min="11494" max="11494" width="26" style="8" customWidth="1"/>
    <col min="11495" max="11495" width="21.140625" style="8" customWidth="1"/>
    <col min="11496" max="11496" width="11.140625" style="8" customWidth="1"/>
    <col min="11497" max="11497" width="11.28515625" style="8" customWidth="1"/>
    <col min="11498" max="11498" width="14.28515625" style="8" customWidth="1"/>
    <col min="11499" max="11499" width="16.28515625" style="8" customWidth="1"/>
    <col min="11500" max="11500" width="22.28515625" style="8" customWidth="1"/>
    <col min="11501" max="11501" width="17.42578125" style="8" customWidth="1"/>
    <col min="11502" max="11502" width="21.5703125" style="8" customWidth="1"/>
    <col min="11503" max="11503" width="14.28515625" style="8" customWidth="1"/>
    <col min="11504" max="11504" width="9.140625" style="8" customWidth="1"/>
    <col min="11505" max="11505" width="11.28515625" style="8" customWidth="1"/>
    <col min="11506" max="11749" width="9.140625" style="8"/>
    <col min="11750" max="11750" width="26" style="8" customWidth="1"/>
    <col min="11751" max="11751" width="21.140625" style="8" customWidth="1"/>
    <col min="11752" max="11752" width="11.140625" style="8" customWidth="1"/>
    <col min="11753" max="11753" width="11.28515625" style="8" customWidth="1"/>
    <col min="11754" max="11754" width="14.28515625" style="8" customWidth="1"/>
    <col min="11755" max="11755" width="16.28515625" style="8" customWidth="1"/>
    <col min="11756" max="11756" width="22.28515625" style="8" customWidth="1"/>
    <col min="11757" max="11757" width="17.42578125" style="8" customWidth="1"/>
    <col min="11758" max="11758" width="21.5703125" style="8" customWidth="1"/>
    <col min="11759" max="11759" width="14.28515625" style="8" customWidth="1"/>
    <col min="11760" max="11760" width="9.140625" style="8" customWidth="1"/>
    <col min="11761" max="11761" width="11.28515625" style="8" customWidth="1"/>
    <col min="11762" max="12005" width="9.140625" style="8"/>
    <col min="12006" max="12006" width="26" style="8" customWidth="1"/>
    <col min="12007" max="12007" width="21.140625" style="8" customWidth="1"/>
    <col min="12008" max="12008" width="11.140625" style="8" customWidth="1"/>
    <col min="12009" max="12009" width="11.28515625" style="8" customWidth="1"/>
    <col min="12010" max="12010" width="14.28515625" style="8" customWidth="1"/>
    <col min="12011" max="12011" width="16.28515625" style="8" customWidth="1"/>
    <col min="12012" max="12012" width="22.28515625" style="8" customWidth="1"/>
    <col min="12013" max="12013" width="17.42578125" style="8" customWidth="1"/>
    <col min="12014" max="12014" width="21.5703125" style="8" customWidth="1"/>
    <col min="12015" max="12015" width="14.28515625" style="8" customWidth="1"/>
    <col min="12016" max="12016" width="9.140625" style="8" customWidth="1"/>
    <col min="12017" max="12017" width="11.28515625" style="8" customWidth="1"/>
    <col min="12018" max="12261" width="9.140625" style="8"/>
    <col min="12262" max="12262" width="26" style="8" customWidth="1"/>
    <col min="12263" max="12263" width="21.140625" style="8" customWidth="1"/>
    <col min="12264" max="12264" width="11.140625" style="8" customWidth="1"/>
    <col min="12265" max="12265" width="11.28515625" style="8" customWidth="1"/>
    <col min="12266" max="12266" width="14.28515625" style="8" customWidth="1"/>
    <col min="12267" max="12267" width="16.28515625" style="8" customWidth="1"/>
    <col min="12268" max="12268" width="22.28515625" style="8" customWidth="1"/>
    <col min="12269" max="12269" width="17.42578125" style="8" customWidth="1"/>
    <col min="12270" max="12270" width="21.5703125" style="8" customWidth="1"/>
    <col min="12271" max="12271" width="14.28515625" style="8" customWidth="1"/>
    <col min="12272" max="12272" width="9.140625" style="8" customWidth="1"/>
    <col min="12273" max="12273" width="11.28515625" style="8" customWidth="1"/>
    <col min="12274" max="12517" width="9.140625" style="8"/>
    <col min="12518" max="12518" width="26" style="8" customWidth="1"/>
    <col min="12519" max="12519" width="21.140625" style="8" customWidth="1"/>
    <col min="12520" max="12520" width="11.140625" style="8" customWidth="1"/>
    <col min="12521" max="12521" width="11.28515625" style="8" customWidth="1"/>
    <col min="12522" max="12522" width="14.28515625" style="8" customWidth="1"/>
    <col min="12523" max="12523" width="16.28515625" style="8" customWidth="1"/>
    <col min="12524" max="12524" width="22.28515625" style="8" customWidth="1"/>
    <col min="12525" max="12525" width="17.42578125" style="8" customWidth="1"/>
    <col min="12526" max="12526" width="21.5703125" style="8" customWidth="1"/>
    <col min="12527" max="12527" width="14.28515625" style="8" customWidth="1"/>
    <col min="12528" max="12528" width="9.140625" style="8" customWidth="1"/>
    <col min="12529" max="12529" width="11.28515625" style="8" customWidth="1"/>
    <col min="12530" max="12773" width="9.140625" style="8"/>
    <col min="12774" max="12774" width="26" style="8" customWidth="1"/>
    <col min="12775" max="12775" width="21.140625" style="8" customWidth="1"/>
    <col min="12776" max="12776" width="11.140625" style="8" customWidth="1"/>
    <col min="12777" max="12777" width="11.28515625" style="8" customWidth="1"/>
    <col min="12778" max="12778" width="14.28515625" style="8" customWidth="1"/>
    <col min="12779" max="12779" width="16.28515625" style="8" customWidth="1"/>
    <col min="12780" max="12780" width="22.28515625" style="8" customWidth="1"/>
    <col min="12781" max="12781" width="17.42578125" style="8" customWidth="1"/>
    <col min="12782" max="12782" width="21.5703125" style="8" customWidth="1"/>
    <col min="12783" max="12783" width="14.28515625" style="8" customWidth="1"/>
    <col min="12784" max="12784" width="9.140625" style="8" customWidth="1"/>
    <col min="12785" max="12785" width="11.28515625" style="8" customWidth="1"/>
    <col min="12786" max="13029" width="9.140625" style="8"/>
    <col min="13030" max="13030" width="26" style="8" customWidth="1"/>
    <col min="13031" max="13031" width="21.140625" style="8" customWidth="1"/>
    <col min="13032" max="13032" width="11.140625" style="8" customWidth="1"/>
    <col min="13033" max="13033" width="11.28515625" style="8" customWidth="1"/>
    <col min="13034" max="13034" width="14.28515625" style="8" customWidth="1"/>
    <col min="13035" max="13035" width="16.28515625" style="8" customWidth="1"/>
    <col min="13036" max="13036" width="22.28515625" style="8" customWidth="1"/>
    <col min="13037" max="13037" width="17.42578125" style="8" customWidth="1"/>
    <col min="13038" max="13038" width="21.5703125" style="8" customWidth="1"/>
    <col min="13039" max="13039" width="14.28515625" style="8" customWidth="1"/>
    <col min="13040" max="13040" width="9.140625" style="8" customWidth="1"/>
    <col min="13041" max="13041" width="11.28515625" style="8" customWidth="1"/>
    <col min="13042" max="13285" width="9.140625" style="8"/>
    <col min="13286" max="13286" width="26" style="8" customWidth="1"/>
    <col min="13287" max="13287" width="21.140625" style="8" customWidth="1"/>
    <col min="13288" max="13288" width="11.140625" style="8" customWidth="1"/>
    <col min="13289" max="13289" width="11.28515625" style="8" customWidth="1"/>
    <col min="13290" max="13290" width="14.28515625" style="8" customWidth="1"/>
    <col min="13291" max="13291" width="16.28515625" style="8" customWidth="1"/>
    <col min="13292" max="13292" width="22.28515625" style="8" customWidth="1"/>
    <col min="13293" max="13293" width="17.42578125" style="8" customWidth="1"/>
    <col min="13294" max="13294" width="21.5703125" style="8" customWidth="1"/>
    <col min="13295" max="13295" width="14.28515625" style="8" customWidth="1"/>
    <col min="13296" max="13296" width="9.140625" style="8" customWidth="1"/>
    <col min="13297" max="13297" width="11.28515625" style="8" customWidth="1"/>
    <col min="13298" max="13541" width="9.140625" style="8"/>
    <col min="13542" max="13542" width="26" style="8" customWidth="1"/>
    <col min="13543" max="13543" width="21.140625" style="8" customWidth="1"/>
    <col min="13544" max="13544" width="11.140625" style="8" customWidth="1"/>
    <col min="13545" max="13545" width="11.28515625" style="8" customWidth="1"/>
    <col min="13546" max="13546" width="14.28515625" style="8" customWidth="1"/>
    <col min="13547" max="13547" width="16.28515625" style="8" customWidth="1"/>
    <col min="13548" max="13548" width="22.28515625" style="8" customWidth="1"/>
    <col min="13549" max="13549" width="17.42578125" style="8" customWidth="1"/>
    <col min="13550" max="13550" width="21.5703125" style="8" customWidth="1"/>
    <col min="13551" max="13551" width="14.28515625" style="8" customWidth="1"/>
    <col min="13552" max="13552" width="9.140625" style="8" customWidth="1"/>
    <col min="13553" max="13553" width="11.28515625" style="8" customWidth="1"/>
    <col min="13554" max="13797" width="9.140625" style="8"/>
    <col min="13798" max="13798" width="26" style="8" customWidth="1"/>
    <col min="13799" max="13799" width="21.140625" style="8" customWidth="1"/>
    <col min="13800" max="13800" width="11.140625" style="8" customWidth="1"/>
    <col min="13801" max="13801" width="11.28515625" style="8" customWidth="1"/>
    <col min="13802" max="13802" width="14.28515625" style="8" customWidth="1"/>
    <col min="13803" max="13803" width="16.28515625" style="8" customWidth="1"/>
    <col min="13804" max="13804" width="22.28515625" style="8" customWidth="1"/>
    <col min="13805" max="13805" width="17.42578125" style="8" customWidth="1"/>
    <col min="13806" max="13806" width="21.5703125" style="8" customWidth="1"/>
    <col min="13807" max="13807" width="14.28515625" style="8" customWidth="1"/>
    <col min="13808" max="13808" width="9.140625" style="8" customWidth="1"/>
    <col min="13809" max="13809" width="11.28515625" style="8" customWidth="1"/>
    <col min="13810" max="14053" width="9.140625" style="8"/>
    <col min="14054" max="14054" width="26" style="8" customWidth="1"/>
    <col min="14055" max="14055" width="21.140625" style="8" customWidth="1"/>
    <col min="14056" max="14056" width="11.140625" style="8" customWidth="1"/>
    <col min="14057" max="14057" width="11.28515625" style="8" customWidth="1"/>
    <col min="14058" max="14058" width="14.28515625" style="8" customWidth="1"/>
    <col min="14059" max="14059" width="16.28515625" style="8" customWidth="1"/>
    <col min="14060" max="14060" width="22.28515625" style="8" customWidth="1"/>
    <col min="14061" max="14061" width="17.42578125" style="8" customWidth="1"/>
    <col min="14062" max="14062" width="21.5703125" style="8" customWidth="1"/>
    <col min="14063" max="14063" width="14.28515625" style="8" customWidth="1"/>
    <col min="14064" max="14064" width="9.140625" style="8" customWidth="1"/>
    <col min="14065" max="14065" width="11.28515625" style="8" customWidth="1"/>
    <col min="14066" max="14309" width="9.140625" style="8"/>
    <col min="14310" max="14310" width="26" style="8" customWidth="1"/>
    <col min="14311" max="14311" width="21.140625" style="8" customWidth="1"/>
    <col min="14312" max="14312" width="11.140625" style="8" customWidth="1"/>
    <col min="14313" max="14313" width="11.28515625" style="8" customWidth="1"/>
    <col min="14314" max="14314" width="14.28515625" style="8" customWidth="1"/>
    <col min="14315" max="14315" width="16.28515625" style="8" customWidth="1"/>
    <col min="14316" max="14316" width="22.28515625" style="8" customWidth="1"/>
    <col min="14317" max="14317" width="17.42578125" style="8" customWidth="1"/>
    <col min="14318" max="14318" width="21.5703125" style="8" customWidth="1"/>
    <col min="14319" max="14319" width="14.28515625" style="8" customWidth="1"/>
    <col min="14320" max="14320" width="9.140625" style="8" customWidth="1"/>
    <col min="14321" max="14321" width="11.28515625" style="8" customWidth="1"/>
    <col min="14322" max="14565" width="9.140625" style="8"/>
    <col min="14566" max="14566" width="26" style="8" customWidth="1"/>
    <col min="14567" max="14567" width="21.140625" style="8" customWidth="1"/>
    <col min="14568" max="14568" width="11.140625" style="8" customWidth="1"/>
    <col min="14569" max="14569" width="11.28515625" style="8" customWidth="1"/>
    <col min="14570" max="14570" width="14.28515625" style="8" customWidth="1"/>
    <col min="14571" max="14571" width="16.28515625" style="8" customWidth="1"/>
    <col min="14572" max="14572" width="22.28515625" style="8" customWidth="1"/>
    <col min="14573" max="14573" width="17.42578125" style="8" customWidth="1"/>
    <col min="14574" max="14574" width="21.5703125" style="8" customWidth="1"/>
    <col min="14575" max="14575" width="14.28515625" style="8" customWidth="1"/>
    <col min="14576" max="14576" width="9.140625" style="8" customWidth="1"/>
    <col min="14577" max="14577" width="11.28515625" style="8" customWidth="1"/>
    <col min="14578" max="14821" width="9.140625" style="8"/>
    <col min="14822" max="14822" width="26" style="8" customWidth="1"/>
    <col min="14823" max="14823" width="21.140625" style="8" customWidth="1"/>
    <col min="14824" max="14824" width="11.140625" style="8" customWidth="1"/>
    <col min="14825" max="14825" width="11.28515625" style="8" customWidth="1"/>
    <col min="14826" max="14826" width="14.28515625" style="8" customWidth="1"/>
    <col min="14827" max="14827" width="16.28515625" style="8" customWidth="1"/>
    <col min="14828" max="14828" width="22.28515625" style="8" customWidth="1"/>
    <col min="14829" max="14829" width="17.42578125" style="8" customWidth="1"/>
    <col min="14830" max="14830" width="21.5703125" style="8" customWidth="1"/>
    <col min="14831" max="14831" width="14.28515625" style="8" customWidth="1"/>
    <col min="14832" max="14832" width="9.140625" style="8" customWidth="1"/>
    <col min="14833" max="14833" width="11.28515625" style="8" customWidth="1"/>
    <col min="14834" max="15077" width="9.140625" style="8"/>
    <col min="15078" max="15078" width="26" style="8" customWidth="1"/>
    <col min="15079" max="15079" width="21.140625" style="8" customWidth="1"/>
    <col min="15080" max="15080" width="11.140625" style="8" customWidth="1"/>
    <col min="15081" max="15081" width="11.28515625" style="8" customWidth="1"/>
    <col min="15082" max="15082" width="14.28515625" style="8" customWidth="1"/>
    <col min="15083" max="15083" width="16.28515625" style="8" customWidth="1"/>
    <col min="15084" max="15084" width="22.28515625" style="8" customWidth="1"/>
    <col min="15085" max="15085" width="17.42578125" style="8" customWidth="1"/>
    <col min="15086" max="15086" width="21.5703125" style="8" customWidth="1"/>
    <col min="15087" max="15087" width="14.28515625" style="8" customWidth="1"/>
    <col min="15088" max="15088" width="9.140625" style="8" customWidth="1"/>
    <col min="15089" max="15089" width="11.28515625" style="8" customWidth="1"/>
    <col min="15090" max="15333" width="9.140625" style="8"/>
    <col min="15334" max="15334" width="26" style="8" customWidth="1"/>
    <col min="15335" max="15335" width="21.140625" style="8" customWidth="1"/>
    <col min="15336" max="15336" width="11.140625" style="8" customWidth="1"/>
    <col min="15337" max="15337" width="11.28515625" style="8" customWidth="1"/>
    <col min="15338" max="15338" width="14.28515625" style="8" customWidth="1"/>
    <col min="15339" max="15339" width="16.28515625" style="8" customWidth="1"/>
    <col min="15340" max="15340" width="22.28515625" style="8" customWidth="1"/>
    <col min="15341" max="15341" width="17.42578125" style="8" customWidth="1"/>
    <col min="15342" max="15342" width="21.5703125" style="8" customWidth="1"/>
    <col min="15343" max="15343" width="14.28515625" style="8" customWidth="1"/>
    <col min="15344" max="15344" width="9.140625" style="8" customWidth="1"/>
    <col min="15345" max="15345" width="11.28515625" style="8" customWidth="1"/>
    <col min="15346" max="15589" width="9.140625" style="8"/>
    <col min="15590" max="15590" width="26" style="8" customWidth="1"/>
    <col min="15591" max="15591" width="21.140625" style="8" customWidth="1"/>
    <col min="15592" max="15592" width="11.140625" style="8" customWidth="1"/>
    <col min="15593" max="15593" width="11.28515625" style="8" customWidth="1"/>
    <col min="15594" max="15594" width="14.28515625" style="8" customWidth="1"/>
    <col min="15595" max="15595" width="16.28515625" style="8" customWidth="1"/>
    <col min="15596" max="15596" width="22.28515625" style="8" customWidth="1"/>
    <col min="15597" max="15597" width="17.42578125" style="8" customWidth="1"/>
    <col min="15598" max="15598" width="21.5703125" style="8" customWidth="1"/>
    <col min="15599" max="15599" width="14.28515625" style="8" customWidth="1"/>
    <col min="15600" max="15600" width="9.140625" style="8" customWidth="1"/>
    <col min="15601" max="15601" width="11.28515625" style="8" customWidth="1"/>
    <col min="15602" max="15845" width="9.140625" style="8"/>
    <col min="15846" max="15846" width="26" style="8" customWidth="1"/>
    <col min="15847" max="15847" width="21.140625" style="8" customWidth="1"/>
    <col min="15848" max="15848" width="11.140625" style="8" customWidth="1"/>
    <col min="15849" max="15849" width="11.28515625" style="8" customWidth="1"/>
    <col min="15850" max="15850" width="14.28515625" style="8" customWidth="1"/>
    <col min="15851" max="15851" width="16.28515625" style="8" customWidth="1"/>
    <col min="15852" max="15852" width="22.28515625" style="8" customWidth="1"/>
    <col min="15853" max="15853" width="17.42578125" style="8" customWidth="1"/>
    <col min="15854" max="15854" width="21.5703125" style="8" customWidth="1"/>
    <col min="15855" max="15855" width="14.28515625" style="8" customWidth="1"/>
    <col min="15856" max="15856" width="9.140625" style="8" customWidth="1"/>
    <col min="15857" max="15857" width="11.28515625" style="8" customWidth="1"/>
    <col min="15858" max="16101" width="9.140625" style="8"/>
    <col min="16102" max="16102" width="26" style="8" customWidth="1"/>
    <col min="16103" max="16103" width="21.140625" style="8" customWidth="1"/>
    <col min="16104" max="16104" width="11.140625" style="8" customWidth="1"/>
    <col min="16105" max="16105" width="11.28515625" style="8" customWidth="1"/>
    <col min="16106" max="16106" width="14.28515625" style="8" customWidth="1"/>
    <col min="16107" max="16107" width="16.28515625" style="8" customWidth="1"/>
    <col min="16108" max="16108" width="22.28515625" style="8" customWidth="1"/>
    <col min="16109" max="16109" width="17.42578125" style="8" customWidth="1"/>
    <col min="16110" max="16110" width="21.5703125" style="8" customWidth="1"/>
    <col min="16111" max="16111" width="14.28515625" style="8" customWidth="1"/>
    <col min="16112" max="16112" width="9.140625" style="8" customWidth="1"/>
    <col min="16113" max="16113" width="11.28515625" style="8" customWidth="1"/>
    <col min="16114" max="16384" width="9.140625" style="8"/>
  </cols>
  <sheetData>
    <row r="1" spans="1:17" ht="15" customHeight="1">
      <c r="A1" s="371" t="s">
        <v>3</v>
      </c>
      <c r="B1" s="373" t="s">
        <v>4</v>
      </c>
      <c r="C1" s="374" t="s">
        <v>329</v>
      </c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5"/>
    </row>
    <row r="2" spans="1:17" ht="15" customHeight="1">
      <c r="A2" s="372"/>
      <c r="B2" s="365"/>
      <c r="C2" s="365" t="s">
        <v>330</v>
      </c>
      <c r="D2" s="365"/>
      <c r="E2" s="365" t="s">
        <v>331</v>
      </c>
      <c r="F2" s="365"/>
      <c r="G2" s="365" t="s">
        <v>332</v>
      </c>
      <c r="H2" s="365"/>
      <c r="I2" s="365" t="s">
        <v>333</v>
      </c>
      <c r="J2" s="365"/>
      <c r="K2" s="365" t="s">
        <v>334</v>
      </c>
      <c r="L2" s="365"/>
      <c r="M2" s="365" t="s">
        <v>335</v>
      </c>
      <c r="N2" s="365"/>
      <c r="O2" s="369" t="s">
        <v>239</v>
      </c>
      <c r="P2" s="369"/>
      <c r="Q2" s="370"/>
    </row>
    <row r="3" spans="1:17">
      <c r="A3" s="372"/>
      <c r="B3" s="365"/>
      <c r="C3" s="175" t="s">
        <v>336</v>
      </c>
      <c r="D3" s="175" t="s">
        <v>337</v>
      </c>
      <c r="E3" s="175" t="s">
        <v>336</v>
      </c>
      <c r="F3" s="175" t="s">
        <v>337</v>
      </c>
      <c r="G3" s="185" t="s">
        <v>336</v>
      </c>
      <c r="H3" s="185" t="s">
        <v>337</v>
      </c>
      <c r="I3" s="185" t="s">
        <v>336</v>
      </c>
      <c r="J3" s="185" t="s">
        <v>337</v>
      </c>
      <c r="K3" s="185" t="s">
        <v>336</v>
      </c>
      <c r="L3" s="185" t="s">
        <v>337</v>
      </c>
      <c r="M3" s="185" t="s">
        <v>336</v>
      </c>
      <c r="N3" s="185" t="s">
        <v>337</v>
      </c>
      <c r="O3" s="369"/>
      <c r="P3" s="369"/>
      <c r="Q3" s="370"/>
    </row>
    <row r="4" spans="1:17">
      <c r="A4" s="20">
        <v>32</v>
      </c>
      <c r="B4" s="22" t="s">
        <v>160</v>
      </c>
      <c r="C4" s="176">
        <v>2</v>
      </c>
      <c r="D4" s="176">
        <v>2</v>
      </c>
      <c r="E4" s="176">
        <v>21</v>
      </c>
      <c r="F4" s="176">
        <v>18</v>
      </c>
      <c r="G4" s="177">
        <v>14</v>
      </c>
      <c r="H4" s="177">
        <v>11</v>
      </c>
      <c r="I4" s="177">
        <v>23</v>
      </c>
      <c r="J4" s="177">
        <v>16</v>
      </c>
      <c r="K4" s="177">
        <v>22</v>
      </c>
      <c r="L4" s="177">
        <v>21</v>
      </c>
      <c r="M4" s="177">
        <v>3</v>
      </c>
      <c r="N4" s="177">
        <v>3</v>
      </c>
      <c r="O4" s="178">
        <f t="shared" ref="O4:P4" si="0">C4+E4+G4+I4+K4+M4</f>
        <v>85</v>
      </c>
      <c r="P4" s="178">
        <f t="shared" si="0"/>
        <v>71</v>
      </c>
      <c r="Q4" s="214">
        <f t="shared" ref="Q4" si="1">P4/O4</f>
        <v>0.83529411764705885</v>
      </c>
    </row>
  </sheetData>
  <sheetProtection selectLockedCells="1" selectUnlockedCells="1"/>
  <mergeCells count="10">
    <mergeCell ref="K2:L2"/>
    <mergeCell ref="M2:N2"/>
    <mergeCell ref="O2:Q3"/>
    <mergeCell ref="A1:A3"/>
    <mergeCell ref="B1:B3"/>
    <mergeCell ref="C1:Q1"/>
    <mergeCell ref="C2:D2"/>
    <mergeCell ref="E2:F2"/>
    <mergeCell ref="G2:H2"/>
    <mergeCell ref="I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L7"/>
  <sheetViews>
    <sheetView zoomScale="80" zoomScaleNormal="80" workbookViewId="0">
      <pane ySplit="6" topLeftCell="A7" activePane="bottomLeft" state="frozen"/>
      <selection activeCell="C44" sqref="C44"/>
      <selection pane="bottomLeft" activeCell="B8" sqref="A8:B20"/>
    </sheetView>
  </sheetViews>
  <sheetFormatPr defaultRowHeight="15"/>
  <cols>
    <col min="1" max="1" width="9.140625" style="8"/>
    <col min="2" max="2" width="42.140625" style="8" customWidth="1"/>
    <col min="3" max="3" width="21.85546875" style="8" customWidth="1"/>
    <col min="4" max="4" width="11.28515625" style="8" customWidth="1"/>
    <col min="5" max="5" width="15.28515625" style="8" customWidth="1"/>
    <col min="6" max="6" width="17.42578125" style="8" customWidth="1"/>
    <col min="7" max="7" width="31.140625" style="8" customWidth="1"/>
    <col min="8" max="8" width="21.5703125" style="8" customWidth="1"/>
    <col min="9" max="10" width="19.7109375" style="8" customWidth="1"/>
    <col min="11" max="11" width="9.140625" style="8" customWidth="1"/>
    <col min="12" max="12" width="11.28515625" style="8" customWidth="1"/>
    <col min="13" max="256" width="8.85546875" style="8"/>
    <col min="257" max="257" width="26" style="8" customWidth="1"/>
    <col min="258" max="258" width="21.140625" style="8" customWidth="1"/>
    <col min="259" max="259" width="11.140625" style="8" customWidth="1"/>
    <col min="260" max="260" width="11.28515625" style="8" customWidth="1"/>
    <col min="261" max="261" width="14.28515625" style="8" customWidth="1"/>
    <col min="262" max="262" width="16.28515625" style="8" customWidth="1"/>
    <col min="263" max="263" width="22.28515625" style="8" customWidth="1"/>
    <col min="264" max="264" width="17.42578125" style="8" customWidth="1"/>
    <col min="265" max="265" width="21.5703125" style="8" customWidth="1"/>
    <col min="266" max="266" width="14.28515625" style="8" customWidth="1"/>
    <col min="267" max="267" width="9.140625" style="8" customWidth="1"/>
    <col min="268" max="268" width="11.28515625" style="8" customWidth="1"/>
    <col min="269" max="512" width="8.85546875" style="8"/>
    <col min="513" max="513" width="26" style="8" customWidth="1"/>
    <col min="514" max="514" width="21.140625" style="8" customWidth="1"/>
    <col min="515" max="515" width="11.140625" style="8" customWidth="1"/>
    <col min="516" max="516" width="11.28515625" style="8" customWidth="1"/>
    <col min="517" max="517" width="14.28515625" style="8" customWidth="1"/>
    <col min="518" max="518" width="16.28515625" style="8" customWidth="1"/>
    <col min="519" max="519" width="22.28515625" style="8" customWidth="1"/>
    <col min="520" max="520" width="17.42578125" style="8" customWidth="1"/>
    <col min="521" max="521" width="21.5703125" style="8" customWidth="1"/>
    <col min="522" max="522" width="14.28515625" style="8" customWidth="1"/>
    <col min="523" max="523" width="9.140625" style="8" customWidth="1"/>
    <col min="524" max="524" width="11.28515625" style="8" customWidth="1"/>
    <col min="525" max="768" width="8.85546875" style="8"/>
    <col min="769" max="769" width="26" style="8" customWidth="1"/>
    <col min="770" max="770" width="21.140625" style="8" customWidth="1"/>
    <col min="771" max="771" width="11.140625" style="8" customWidth="1"/>
    <col min="772" max="772" width="11.28515625" style="8" customWidth="1"/>
    <col min="773" max="773" width="14.28515625" style="8" customWidth="1"/>
    <col min="774" max="774" width="16.28515625" style="8" customWidth="1"/>
    <col min="775" max="775" width="22.28515625" style="8" customWidth="1"/>
    <col min="776" max="776" width="17.42578125" style="8" customWidth="1"/>
    <col min="777" max="777" width="21.5703125" style="8" customWidth="1"/>
    <col min="778" max="778" width="14.28515625" style="8" customWidth="1"/>
    <col min="779" max="779" width="9.140625" style="8" customWidth="1"/>
    <col min="780" max="780" width="11.28515625" style="8" customWidth="1"/>
    <col min="781" max="1024" width="8.85546875" style="8"/>
    <col min="1025" max="1025" width="26" style="8" customWidth="1"/>
    <col min="1026" max="1026" width="21.140625" style="8" customWidth="1"/>
    <col min="1027" max="1027" width="11.140625" style="8" customWidth="1"/>
    <col min="1028" max="1028" width="11.28515625" style="8" customWidth="1"/>
    <col min="1029" max="1029" width="14.28515625" style="8" customWidth="1"/>
    <col min="1030" max="1030" width="16.28515625" style="8" customWidth="1"/>
    <col min="1031" max="1031" width="22.28515625" style="8" customWidth="1"/>
    <col min="1032" max="1032" width="17.42578125" style="8" customWidth="1"/>
    <col min="1033" max="1033" width="21.5703125" style="8" customWidth="1"/>
    <col min="1034" max="1034" width="14.28515625" style="8" customWidth="1"/>
    <col min="1035" max="1035" width="9.140625" style="8" customWidth="1"/>
    <col min="1036" max="1036" width="11.28515625" style="8" customWidth="1"/>
    <col min="1037" max="1280" width="8.85546875" style="8"/>
    <col min="1281" max="1281" width="26" style="8" customWidth="1"/>
    <col min="1282" max="1282" width="21.140625" style="8" customWidth="1"/>
    <col min="1283" max="1283" width="11.140625" style="8" customWidth="1"/>
    <col min="1284" max="1284" width="11.28515625" style="8" customWidth="1"/>
    <col min="1285" max="1285" width="14.28515625" style="8" customWidth="1"/>
    <col min="1286" max="1286" width="16.28515625" style="8" customWidth="1"/>
    <col min="1287" max="1287" width="22.28515625" style="8" customWidth="1"/>
    <col min="1288" max="1288" width="17.42578125" style="8" customWidth="1"/>
    <col min="1289" max="1289" width="21.5703125" style="8" customWidth="1"/>
    <col min="1290" max="1290" width="14.28515625" style="8" customWidth="1"/>
    <col min="1291" max="1291" width="9.140625" style="8" customWidth="1"/>
    <col min="1292" max="1292" width="11.28515625" style="8" customWidth="1"/>
    <col min="1293" max="1536" width="8.85546875" style="8"/>
    <col min="1537" max="1537" width="26" style="8" customWidth="1"/>
    <col min="1538" max="1538" width="21.140625" style="8" customWidth="1"/>
    <col min="1539" max="1539" width="11.140625" style="8" customWidth="1"/>
    <col min="1540" max="1540" width="11.28515625" style="8" customWidth="1"/>
    <col min="1541" max="1541" width="14.28515625" style="8" customWidth="1"/>
    <col min="1542" max="1542" width="16.28515625" style="8" customWidth="1"/>
    <col min="1543" max="1543" width="22.28515625" style="8" customWidth="1"/>
    <col min="1544" max="1544" width="17.42578125" style="8" customWidth="1"/>
    <col min="1545" max="1545" width="21.5703125" style="8" customWidth="1"/>
    <col min="1546" max="1546" width="14.28515625" style="8" customWidth="1"/>
    <col min="1547" max="1547" width="9.140625" style="8" customWidth="1"/>
    <col min="1548" max="1548" width="11.28515625" style="8" customWidth="1"/>
    <col min="1549" max="1792" width="8.85546875" style="8"/>
    <col min="1793" max="1793" width="26" style="8" customWidth="1"/>
    <col min="1794" max="1794" width="21.140625" style="8" customWidth="1"/>
    <col min="1795" max="1795" width="11.140625" style="8" customWidth="1"/>
    <col min="1796" max="1796" width="11.28515625" style="8" customWidth="1"/>
    <col min="1797" max="1797" width="14.28515625" style="8" customWidth="1"/>
    <col min="1798" max="1798" width="16.28515625" style="8" customWidth="1"/>
    <col min="1799" max="1799" width="22.28515625" style="8" customWidth="1"/>
    <col min="1800" max="1800" width="17.42578125" style="8" customWidth="1"/>
    <col min="1801" max="1801" width="21.5703125" style="8" customWidth="1"/>
    <col min="1802" max="1802" width="14.28515625" style="8" customWidth="1"/>
    <col min="1803" max="1803" width="9.140625" style="8" customWidth="1"/>
    <col min="1804" max="1804" width="11.28515625" style="8" customWidth="1"/>
    <col min="1805" max="2048" width="8.85546875" style="8"/>
    <col min="2049" max="2049" width="26" style="8" customWidth="1"/>
    <col min="2050" max="2050" width="21.140625" style="8" customWidth="1"/>
    <col min="2051" max="2051" width="11.140625" style="8" customWidth="1"/>
    <col min="2052" max="2052" width="11.28515625" style="8" customWidth="1"/>
    <col min="2053" max="2053" width="14.28515625" style="8" customWidth="1"/>
    <col min="2054" max="2054" width="16.28515625" style="8" customWidth="1"/>
    <col min="2055" max="2055" width="22.28515625" style="8" customWidth="1"/>
    <col min="2056" max="2056" width="17.42578125" style="8" customWidth="1"/>
    <col min="2057" max="2057" width="21.5703125" style="8" customWidth="1"/>
    <col min="2058" max="2058" width="14.28515625" style="8" customWidth="1"/>
    <col min="2059" max="2059" width="9.140625" style="8" customWidth="1"/>
    <col min="2060" max="2060" width="11.28515625" style="8" customWidth="1"/>
    <col min="2061" max="2304" width="8.85546875" style="8"/>
    <col min="2305" max="2305" width="26" style="8" customWidth="1"/>
    <col min="2306" max="2306" width="21.140625" style="8" customWidth="1"/>
    <col min="2307" max="2307" width="11.140625" style="8" customWidth="1"/>
    <col min="2308" max="2308" width="11.28515625" style="8" customWidth="1"/>
    <col min="2309" max="2309" width="14.28515625" style="8" customWidth="1"/>
    <col min="2310" max="2310" width="16.28515625" style="8" customWidth="1"/>
    <col min="2311" max="2311" width="22.28515625" style="8" customWidth="1"/>
    <col min="2312" max="2312" width="17.42578125" style="8" customWidth="1"/>
    <col min="2313" max="2313" width="21.5703125" style="8" customWidth="1"/>
    <col min="2314" max="2314" width="14.28515625" style="8" customWidth="1"/>
    <col min="2315" max="2315" width="9.140625" style="8" customWidth="1"/>
    <col min="2316" max="2316" width="11.28515625" style="8" customWidth="1"/>
    <col min="2317" max="2560" width="8.85546875" style="8"/>
    <col min="2561" max="2561" width="26" style="8" customWidth="1"/>
    <col min="2562" max="2562" width="21.140625" style="8" customWidth="1"/>
    <col min="2563" max="2563" width="11.140625" style="8" customWidth="1"/>
    <col min="2564" max="2564" width="11.28515625" style="8" customWidth="1"/>
    <col min="2565" max="2565" width="14.28515625" style="8" customWidth="1"/>
    <col min="2566" max="2566" width="16.28515625" style="8" customWidth="1"/>
    <col min="2567" max="2567" width="22.28515625" style="8" customWidth="1"/>
    <col min="2568" max="2568" width="17.42578125" style="8" customWidth="1"/>
    <col min="2569" max="2569" width="21.5703125" style="8" customWidth="1"/>
    <col min="2570" max="2570" width="14.28515625" style="8" customWidth="1"/>
    <col min="2571" max="2571" width="9.140625" style="8" customWidth="1"/>
    <col min="2572" max="2572" width="11.28515625" style="8" customWidth="1"/>
    <col min="2573" max="2816" width="8.85546875" style="8"/>
    <col min="2817" max="2817" width="26" style="8" customWidth="1"/>
    <col min="2818" max="2818" width="21.140625" style="8" customWidth="1"/>
    <col min="2819" max="2819" width="11.140625" style="8" customWidth="1"/>
    <col min="2820" max="2820" width="11.28515625" style="8" customWidth="1"/>
    <col min="2821" max="2821" width="14.28515625" style="8" customWidth="1"/>
    <col min="2822" max="2822" width="16.28515625" style="8" customWidth="1"/>
    <col min="2823" max="2823" width="22.28515625" style="8" customWidth="1"/>
    <col min="2824" max="2824" width="17.42578125" style="8" customWidth="1"/>
    <col min="2825" max="2825" width="21.5703125" style="8" customWidth="1"/>
    <col min="2826" max="2826" width="14.28515625" style="8" customWidth="1"/>
    <col min="2827" max="2827" width="9.140625" style="8" customWidth="1"/>
    <col min="2828" max="2828" width="11.28515625" style="8" customWidth="1"/>
    <col min="2829" max="3072" width="8.85546875" style="8"/>
    <col min="3073" max="3073" width="26" style="8" customWidth="1"/>
    <col min="3074" max="3074" width="21.140625" style="8" customWidth="1"/>
    <col min="3075" max="3075" width="11.140625" style="8" customWidth="1"/>
    <col min="3076" max="3076" width="11.28515625" style="8" customWidth="1"/>
    <col min="3077" max="3077" width="14.28515625" style="8" customWidth="1"/>
    <col min="3078" max="3078" width="16.28515625" style="8" customWidth="1"/>
    <col min="3079" max="3079" width="22.28515625" style="8" customWidth="1"/>
    <col min="3080" max="3080" width="17.42578125" style="8" customWidth="1"/>
    <col min="3081" max="3081" width="21.5703125" style="8" customWidth="1"/>
    <col min="3082" max="3082" width="14.28515625" style="8" customWidth="1"/>
    <col min="3083" max="3083" width="9.140625" style="8" customWidth="1"/>
    <col min="3084" max="3084" width="11.28515625" style="8" customWidth="1"/>
    <col min="3085" max="3328" width="8.85546875" style="8"/>
    <col min="3329" max="3329" width="26" style="8" customWidth="1"/>
    <col min="3330" max="3330" width="21.140625" style="8" customWidth="1"/>
    <col min="3331" max="3331" width="11.140625" style="8" customWidth="1"/>
    <col min="3332" max="3332" width="11.28515625" style="8" customWidth="1"/>
    <col min="3333" max="3333" width="14.28515625" style="8" customWidth="1"/>
    <col min="3334" max="3334" width="16.28515625" style="8" customWidth="1"/>
    <col min="3335" max="3335" width="22.28515625" style="8" customWidth="1"/>
    <col min="3336" max="3336" width="17.42578125" style="8" customWidth="1"/>
    <col min="3337" max="3337" width="21.5703125" style="8" customWidth="1"/>
    <col min="3338" max="3338" width="14.28515625" style="8" customWidth="1"/>
    <col min="3339" max="3339" width="9.140625" style="8" customWidth="1"/>
    <col min="3340" max="3340" width="11.28515625" style="8" customWidth="1"/>
    <col min="3341" max="3584" width="8.85546875" style="8"/>
    <col min="3585" max="3585" width="26" style="8" customWidth="1"/>
    <col min="3586" max="3586" width="21.140625" style="8" customWidth="1"/>
    <col min="3587" max="3587" width="11.140625" style="8" customWidth="1"/>
    <col min="3588" max="3588" width="11.28515625" style="8" customWidth="1"/>
    <col min="3589" max="3589" width="14.28515625" style="8" customWidth="1"/>
    <col min="3590" max="3590" width="16.28515625" style="8" customWidth="1"/>
    <col min="3591" max="3591" width="22.28515625" style="8" customWidth="1"/>
    <col min="3592" max="3592" width="17.42578125" style="8" customWidth="1"/>
    <col min="3593" max="3593" width="21.5703125" style="8" customWidth="1"/>
    <col min="3594" max="3594" width="14.28515625" style="8" customWidth="1"/>
    <col min="3595" max="3595" width="9.140625" style="8" customWidth="1"/>
    <col min="3596" max="3596" width="11.28515625" style="8" customWidth="1"/>
    <col min="3597" max="3840" width="8.85546875" style="8"/>
    <col min="3841" max="3841" width="26" style="8" customWidth="1"/>
    <col min="3842" max="3842" width="21.140625" style="8" customWidth="1"/>
    <col min="3843" max="3843" width="11.140625" style="8" customWidth="1"/>
    <col min="3844" max="3844" width="11.28515625" style="8" customWidth="1"/>
    <col min="3845" max="3845" width="14.28515625" style="8" customWidth="1"/>
    <col min="3846" max="3846" width="16.28515625" style="8" customWidth="1"/>
    <col min="3847" max="3847" width="22.28515625" style="8" customWidth="1"/>
    <col min="3848" max="3848" width="17.42578125" style="8" customWidth="1"/>
    <col min="3849" max="3849" width="21.5703125" style="8" customWidth="1"/>
    <col min="3850" max="3850" width="14.28515625" style="8" customWidth="1"/>
    <col min="3851" max="3851" width="9.140625" style="8" customWidth="1"/>
    <col min="3852" max="3852" width="11.28515625" style="8" customWidth="1"/>
    <col min="3853" max="4096" width="8.85546875" style="8"/>
    <col min="4097" max="4097" width="26" style="8" customWidth="1"/>
    <col min="4098" max="4098" width="21.140625" style="8" customWidth="1"/>
    <col min="4099" max="4099" width="11.140625" style="8" customWidth="1"/>
    <col min="4100" max="4100" width="11.28515625" style="8" customWidth="1"/>
    <col min="4101" max="4101" width="14.28515625" style="8" customWidth="1"/>
    <col min="4102" max="4102" width="16.28515625" style="8" customWidth="1"/>
    <col min="4103" max="4103" width="22.28515625" style="8" customWidth="1"/>
    <col min="4104" max="4104" width="17.42578125" style="8" customWidth="1"/>
    <col min="4105" max="4105" width="21.5703125" style="8" customWidth="1"/>
    <col min="4106" max="4106" width="14.28515625" style="8" customWidth="1"/>
    <col min="4107" max="4107" width="9.140625" style="8" customWidth="1"/>
    <col min="4108" max="4108" width="11.28515625" style="8" customWidth="1"/>
    <col min="4109" max="4352" width="8.85546875" style="8"/>
    <col min="4353" max="4353" width="26" style="8" customWidth="1"/>
    <col min="4354" max="4354" width="21.140625" style="8" customWidth="1"/>
    <col min="4355" max="4355" width="11.140625" style="8" customWidth="1"/>
    <col min="4356" max="4356" width="11.28515625" style="8" customWidth="1"/>
    <col min="4357" max="4357" width="14.28515625" style="8" customWidth="1"/>
    <col min="4358" max="4358" width="16.28515625" style="8" customWidth="1"/>
    <col min="4359" max="4359" width="22.28515625" style="8" customWidth="1"/>
    <col min="4360" max="4360" width="17.42578125" style="8" customWidth="1"/>
    <col min="4361" max="4361" width="21.5703125" style="8" customWidth="1"/>
    <col min="4362" max="4362" width="14.28515625" style="8" customWidth="1"/>
    <col min="4363" max="4363" width="9.140625" style="8" customWidth="1"/>
    <col min="4364" max="4364" width="11.28515625" style="8" customWidth="1"/>
    <col min="4365" max="4608" width="8.85546875" style="8"/>
    <col min="4609" max="4609" width="26" style="8" customWidth="1"/>
    <col min="4610" max="4610" width="21.140625" style="8" customWidth="1"/>
    <col min="4611" max="4611" width="11.140625" style="8" customWidth="1"/>
    <col min="4612" max="4612" width="11.28515625" style="8" customWidth="1"/>
    <col min="4613" max="4613" width="14.28515625" style="8" customWidth="1"/>
    <col min="4614" max="4614" width="16.28515625" style="8" customWidth="1"/>
    <col min="4615" max="4615" width="22.28515625" style="8" customWidth="1"/>
    <col min="4616" max="4616" width="17.42578125" style="8" customWidth="1"/>
    <col min="4617" max="4617" width="21.5703125" style="8" customWidth="1"/>
    <col min="4618" max="4618" width="14.28515625" style="8" customWidth="1"/>
    <col min="4619" max="4619" width="9.140625" style="8" customWidth="1"/>
    <col min="4620" max="4620" width="11.28515625" style="8" customWidth="1"/>
    <col min="4621" max="4864" width="8.85546875" style="8"/>
    <col min="4865" max="4865" width="26" style="8" customWidth="1"/>
    <col min="4866" max="4866" width="21.140625" style="8" customWidth="1"/>
    <col min="4867" max="4867" width="11.140625" style="8" customWidth="1"/>
    <col min="4868" max="4868" width="11.28515625" style="8" customWidth="1"/>
    <col min="4869" max="4869" width="14.28515625" style="8" customWidth="1"/>
    <col min="4870" max="4870" width="16.28515625" style="8" customWidth="1"/>
    <col min="4871" max="4871" width="22.28515625" style="8" customWidth="1"/>
    <col min="4872" max="4872" width="17.42578125" style="8" customWidth="1"/>
    <col min="4873" max="4873" width="21.5703125" style="8" customWidth="1"/>
    <col min="4874" max="4874" width="14.28515625" style="8" customWidth="1"/>
    <col min="4875" max="4875" width="9.140625" style="8" customWidth="1"/>
    <col min="4876" max="4876" width="11.28515625" style="8" customWidth="1"/>
    <col min="4877" max="5120" width="8.85546875" style="8"/>
    <col min="5121" max="5121" width="26" style="8" customWidth="1"/>
    <col min="5122" max="5122" width="21.140625" style="8" customWidth="1"/>
    <col min="5123" max="5123" width="11.140625" style="8" customWidth="1"/>
    <col min="5124" max="5124" width="11.28515625" style="8" customWidth="1"/>
    <col min="5125" max="5125" width="14.28515625" style="8" customWidth="1"/>
    <col min="5126" max="5126" width="16.28515625" style="8" customWidth="1"/>
    <col min="5127" max="5127" width="22.28515625" style="8" customWidth="1"/>
    <col min="5128" max="5128" width="17.42578125" style="8" customWidth="1"/>
    <col min="5129" max="5129" width="21.5703125" style="8" customWidth="1"/>
    <col min="5130" max="5130" width="14.28515625" style="8" customWidth="1"/>
    <col min="5131" max="5131" width="9.140625" style="8" customWidth="1"/>
    <col min="5132" max="5132" width="11.28515625" style="8" customWidth="1"/>
    <col min="5133" max="5376" width="8.85546875" style="8"/>
    <col min="5377" max="5377" width="26" style="8" customWidth="1"/>
    <col min="5378" max="5378" width="21.140625" style="8" customWidth="1"/>
    <col min="5379" max="5379" width="11.140625" style="8" customWidth="1"/>
    <col min="5380" max="5380" width="11.28515625" style="8" customWidth="1"/>
    <col min="5381" max="5381" width="14.28515625" style="8" customWidth="1"/>
    <col min="5382" max="5382" width="16.28515625" style="8" customWidth="1"/>
    <col min="5383" max="5383" width="22.28515625" style="8" customWidth="1"/>
    <col min="5384" max="5384" width="17.42578125" style="8" customWidth="1"/>
    <col min="5385" max="5385" width="21.5703125" style="8" customWidth="1"/>
    <col min="5386" max="5386" width="14.28515625" style="8" customWidth="1"/>
    <col min="5387" max="5387" width="9.140625" style="8" customWidth="1"/>
    <col min="5388" max="5388" width="11.28515625" style="8" customWidth="1"/>
    <col min="5389" max="5632" width="8.85546875" style="8"/>
    <col min="5633" max="5633" width="26" style="8" customWidth="1"/>
    <col min="5634" max="5634" width="21.140625" style="8" customWidth="1"/>
    <col min="5635" max="5635" width="11.140625" style="8" customWidth="1"/>
    <col min="5636" max="5636" width="11.28515625" style="8" customWidth="1"/>
    <col min="5637" max="5637" width="14.28515625" style="8" customWidth="1"/>
    <col min="5638" max="5638" width="16.28515625" style="8" customWidth="1"/>
    <col min="5639" max="5639" width="22.28515625" style="8" customWidth="1"/>
    <col min="5640" max="5640" width="17.42578125" style="8" customWidth="1"/>
    <col min="5641" max="5641" width="21.5703125" style="8" customWidth="1"/>
    <col min="5642" max="5642" width="14.28515625" style="8" customWidth="1"/>
    <col min="5643" max="5643" width="9.140625" style="8" customWidth="1"/>
    <col min="5644" max="5644" width="11.28515625" style="8" customWidth="1"/>
    <col min="5645" max="5888" width="8.85546875" style="8"/>
    <col min="5889" max="5889" width="26" style="8" customWidth="1"/>
    <col min="5890" max="5890" width="21.140625" style="8" customWidth="1"/>
    <col min="5891" max="5891" width="11.140625" style="8" customWidth="1"/>
    <col min="5892" max="5892" width="11.28515625" style="8" customWidth="1"/>
    <col min="5893" max="5893" width="14.28515625" style="8" customWidth="1"/>
    <col min="5894" max="5894" width="16.28515625" style="8" customWidth="1"/>
    <col min="5895" max="5895" width="22.28515625" style="8" customWidth="1"/>
    <col min="5896" max="5896" width="17.42578125" style="8" customWidth="1"/>
    <col min="5897" max="5897" width="21.5703125" style="8" customWidth="1"/>
    <col min="5898" max="5898" width="14.28515625" style="8" customWidth="1"/>
    <col min="5899" max="5899" width="9.140625" style="8" customWidth="1"/>
    <col min="5900" max="5900" width="11.28515625" style="8" customWidth="1"/>
    <col min="5901" max="6144" width="8.85546875" style="8"/>
    <col min="6145" max="6145" width="26" style="8" customWidth="1"/>
    <col min="6146" max="6146" width="21.140625" style="8" customWidth="1"/>
    <col min="6147" max="6147" width="11.140625" style="8" customWidth="1"/>
    <col min="6148" max="6148" width="11.28515625" style="8" customWidth="1"/>
    <col min="6149" max="6149" width="14.28515625" style="8" customWidth="1"/>
    <col min="6150" max="6150" width="16.28515625" style="8" customWidth="1"/>
    <col min="6151" max="6151" width="22.28515625" style="8" customWidth="1"/>
    <col min="6152" max="6152" width="17.42578125" style="8" customWidth="1"/>
    <col min="6153" max="6153" width="21.5703125" style="8" customWidth="1"/>
    <col min="6154" max="6154" width="14.28515625" style="8" customWidth="1"/>
    <col min="6155" max="6155" width="9.140625" style="8" customWidth="1"/>
    <col min="6156" max="6156" width="11.28515625" style="8" customWidth="1"/>
    <col min="6157" max="6400" width="8.85546875" style="8"/>
    <col min="6401" max="6401" width="26" style="8" customWidth="1"/>
    <col min="6402" max="6402" width="21.140625" style="8" customWidth="1"/>
    <col min="6403" max="6403" width="11.140625" style="8" customWidth="1"/>
    <col min="6404" max="6404" width="11.28515625" style="8" customWidth="1"/>
    <col min="6405" max="6405" width="14.28515625" style="8" customWidth="1"/>
    <col min="6406" max="6406" width="16.28515625" style="8" customWidth="1"/>
    <col min="6407" max="6407" width="22.28515625" style="8" customWidth="1"/>
    <col min="6408" max="6408" width="17.42578125" style="8" customWidth="1"/>
    <col min="6409" max="6409" width="21.5703125" style="8" customWidth="1"/>
    <col min="6410" max="6410" width="14.28515625" style="8" customWidth="1"/>
    <col min="6411" max="6411" width="9.140625" style="8" customWidth="1"/>
    <col min="6412" max="6412" width="11.28515625" style="8" customWidth="1"/>
    <col min="6413" max="6656" width="8.85546875" style="8"/>
    <col min="6657" max="6657" width="26" style="8" customWidth="1"/>
    <col min="6658" max="6658" width="21.140625" style="8" customWidth="1"/>
    <col min="6659" max="6659" width="11.140625" style="8" customWidth="1"/>
    <col min="6660" max="6660" width="11.28515625" style="8" customWidth="1"/>
    <col min="6661" max="6661" width="14.28515625" style="8" customWidth="1"/>
    <col min="6662" max="6662" width="16.28515625" style="8" customWidth="1"/>
    <col min="6663" max="6663" width="22.28515625" style="8" customWidth="1"/>
    <col min="6664" max="6664" width="17.42578125" style="8" customWidth="1"/>
    <col min="6665" max="6665" width="21.5703125" style="8" customWidth="1"/>
    <col min="6666" max="6666" width="14.28515625" style="8" customWidth="1"/>
    <col min="6667" max="6667" width="9.140625" style="8" customWidth="1"/>
    <col min="6668" max="6668" width="11.28515625" style="8" customWidth="1"/>
    <col min="6669" max="6912" width="8.85546875" style="8"/>
    <col min="6913" max="6913" width="26" style="8" customWidth="1"/>
    <col min="6914" max="6914" width="21.140625" style="8" customWidth="1"/>
    <col min="6915" max="6915" width="11.140625" style="8" customWidth="1"/>
    <col min="6916" max="6916" width="11.28515625" style="8" customWidth="1"/>
    <col min="6917" max="6917" width="14.28515625" style="8" customWidth="1"/>
    <col min="6918" max="6918" width="16.28515625" style="8" customWidth="1"/>
    <col min="6919" max="6919" width="22.28515625" style="8" customWidth="1"/>
    <col min="6920" max="6920" width="17.42578125" style="8" customWidth="1"/>
    <col min="6921" max="6921" width="21.5703125" style="8" customWidth="1"/>
    <col min="6922" max="6922" width="14.28515625" style="8" customWidth="1"/>
    <col min="6923" max="6923" width="9.140625" style="8" customWidth="1"/>
    <col min="6924" max="6924" width="11.28515625" style="8" customWidth="1"/>
    <col min="6925" max="7168" width="8.85546875" style="8"/>
    <col min="7169" max="7169" width="26" style="8" customWidth="1"/>
    <col min="7170" max="7170" width="21.140625" style="8" customWidth="1"/>
    <col min="7171" max="7171" width="11.140625" style="8" customWidth="1"/>
    <col min="7172" max="7172" width="11.28515625" style="8" customWidth="1"/>
    <col min="7173" max="7173" width="14.28515625" style="8" customWidth="1"/>
    <col min="7174" max="7174" width="16.28515625" style="8" customWidth="1"/>
    <col min="7175" max="7175" width="22.28515625" style="8" customWidth="1"/>
    <col min="7176" max="7176" width="17.42578125" style="8" customWidth="1"/>
    <col min="7177" max="7177" width="21.5703125" style="8" customWidth="1"/>
    <col min="7178" max="7178" width="14.28515625" style="8" customWidth="1"/>
    <col min="7179" max="7179" width="9.140625" style="8" customWidth="1"/>
    <col min="7180" max="7180" width="11.28515625" style="8" customWidth="1"/>
    <col min="7181" max="7424" width="8.85546875" style="8"/>
    <col min="7425" max="7425" width="26" style="8" customWidth="1"/>
    <col min="7426" max="7426" width="21.140625" style="8" customWidth="1"/>
    <col min="7427" max="7427" width="11.140625" style="8" customWidth="1"/>
    <col min="7428" max="7428" width="11.28515625" style="8" customWidth="1"/>
    <col min="7429" max="7429" width="14.28515625" style="8" customWidth="1"/>
    <col min="7430" max="7430" width="16.28515625" style="8" customWidth="1"/>
    <col min="7431" max="7431" width="22.28515625" style="8" customWidth="1"/>
    <col min="7432" max="7432" width="17.42578125" style="8" customWidth="1"/>
    <col min="7433" max="7433" width="21.5703125" style="8" customWidth="1"/>
    <col min="7434" max="7434" width="14.28515625" style="8" customWidth="1"/>
    <col min="7435" max="7435" width="9.140625" style="8" customWidth="1"/>
    <col min="7436" max="7436" width="11.28515625" style="8" customWidth="1"/>
    <col min="7437" max="7680" width="8.85546875" style="8"/>
    <col min="7681" max="7681" width="26" style="8" customWidth="1"/>
    <col min="7682" max="7682" width="21.140625" style="8" customWidth="1"/>
    <col min="7683" max="7683" width="11.140625" style="8" customWidth="1"/>
    <col min="7684" max="7684" width="11.28515625" style="8" customWidth="1"/>
    <col min="7685" max="7685" width="14.28515625" style="8" customWidth="1"/>
    <col min="7686" max="7686" width="16.28515625" style="8" customWidth="1"/>
    <col min="7687" max="7687" width="22.28515625" style="8" customWidth="1"/>
    <col min="7688" max="7688" width="17.42578125" style="8" customWidth="1"/>
    <col min="7689" max="7689" width="21.5703125" style="8" customWidth="1"/>
    <col min="7690" max="7690" width="14.28515625" style="8" customWidth="1"/>
    <col min="7691" max="7691" width="9.140625" style="8" customWidth="1"/>
    <col min="7692" max="7692" width="11.28515625" style="8" customWidth="1"/>
    <col min="7693" max="7936" width="8.85546875" style="8"/>
    <col min="7937" max="7937" width="26" style="8" customWidth="1"/>
    <col min="7938" max="7938" width="21.140625" style="8" customWidth="1"/>
    <col min="7939" max="7939" width="11.140625" style="8" customWidth="1"/>
    <col min="7940" max="7940" width="11.28515625" style="8" customWidth="1"/>
    <col min="7941" max="7941" width="14.28515625" style="8" customWidth="1"/>
    <col min="7942" max="7942" width="16.28515625" style="8" customWidth="1"/>
    <col min="7943" max="7943" width="22.28515625" style="8" customWidth="1"/>
    <col min="7944" max="7944" width="17.42578125" style="8" customWidth="1"/>
    <col min="7945" max="7945" width="21.5703125" style="8" customWidth="1"/>
    <col min="7946" max="7946" width="14.28515625" style="8" customWidth="1"/>
    <col min="7947" max="7947" width="9.140625" style="8" customWidth="1"/>
    <col min="7948" max="7948" width="11.28515625" style="8" customWidth="1"/>
    <col min="7949" max="8192" width="8.85546875" style="8"/>
    <col min="8193" max="8193" width="26" style="8" customWidth="1"/>
    <col min="8194" max="8194" width="21.140625" style="8" customWidth="1"/>
    <col min="8195" max="8195" width="11.140625" style="8" customWidth="1"/>
    <col min="8196" max="8196" width="11.28515625" style="8" customWidth="1"/>
    <col min="8197" max="8197" width="14.28515625" style="8" customWidth="1"/>
    <col min="8198" max="8198" width="16.28515625" style="8" customWidth="1"/>
    <col min="8199" max="8199" width="22.28515625" style="8" customWidth="1"/>
    <col min="8200" max="8200" width="17.42578125" style="8" customWidth="1"/>
    <col min="8201" max="8201" width="21.5703125" style="8" customWidth="1"/>
    <col min="8202" max="8202" width="14.28515625" style="8" customWidth="1"/>
    <col min="8203" max="8203" width="9.140625" style="8" customWidth="1"/>
    <col min="8204" max="8204" width="11.28515625" style="8" customWidth="1"/>
    <col min="8205" max="8448" width="8.85546875" style="8"/>
    <col min="8449" max="8449" width="26" style="8" customWidth="1"/>
    <col min="8450" max="8450" width="21.140625" style="8" customWidth="1"/>
    <col min="8451" max="8451" width="11.140625" style="8" customWidth="1"/>
    <col min="8452" max="8452" width="11.28515625" style="8" customWidth="1"/>
    <col min="8453" max="8453" width="14.28515625" style="8" customWidth="1"/>
    <col min="8454" max="8454" width="16.28515625" style="8" customWidth="1"/>
    <col min="8455" max="8455" width="22.28515625" style="8" customWidth="1"/>
    <col min="8456" max="8456" width="17.42578125" style="8" customWidth="1"/>
    <col min="8457" max="8457" width="21.5703125" style="8" customWidth="1"/>
    <col min="8458" max="8458" width="14.28515625" style="8" customWidth="1"/>
    <col min="8459" max="8459" width="9.140625" style="8" customWidth="1"/>
    <col min="8460" max="8460" width="11.28515625" style="8" customWidth="1"/>
    <col min="8461" max="8704" width="8.85546875" style="8"/>
    <col min="8705" max="8705" width="26" style="8" customWidth="1"/>
    <col min="8706" max="8706" width="21.140625" style="8" customWidth="1"/>
    <col min="8707" max="8707" width="11.140625" style="8" customWidth="1"/>
    <col min="8708" max="8708" width="11.28515625" style="8" customWidth="1"/>
    <col min="8709" max="8709" width="14.28515625" style="8" customWidth="1"/>
    <col min="8710" max="8710" width="16.28515625" style="8" customWidth="1"/>
    <col min="8711" max="8711" width="22.28515625" style="8" customWidth="1"/>
    <col min="8712" max="8712" width="17.42578125" style="8" customWidth="1"/>
    <col min="8713" max="8713" width="21.5703125" style="8" customWidth="1"/>
    <col min="8714" max="8714" width="14.28515625" style="8" customWidth="1"/>
    <col min="8715" max="8715" width="9.140625" style="8" customWidth="1"/>
    <col min="8716" max="8716" width="11.28515625" style="8" customWidth="1"/>
    <col min="8717" max="8960" width="8.85546875" style="8"/>
    <col min="8961" max="8961" width="26" style="8" customWidth="1"/>
    <col min="8962" max="8962" width="21.140625" style="8" customWidth="1"/>
    <col min="8963" max="8963" width="11.140625" style="8" customWidth="1"/>
    <col min="8964" max="8964" width="11.28515625" style="8" customWidth="1"/>
    <col min="8965" max="8965" width="14.28515625" style="8" customWidth="1"/>
    <col min="8966" max="8966" width="16.28515625" style="8" customWidth="1"/>
    <col min="8967" max="8967" width="22.28515625" style="8" customWidth="1"/>
    <col min="8968" max="8968" width="17.42578125" style="8" customWidth="1"/>
    <col min="8969" max="8969" width="21.5703125" style="8" customWidth="1"/>
    <col min="8970" max="8970" width="14.28515625" style="8" customWidth="1"/>
    <col min="8971" max="8971" width="9.140625" style="8" customWidth="1"/>
    <col min="8972" max="8972" width="11.28515625" style="8" customWidth="1"/>
    <col min="8973" max="9216" width="8.85546875" style="8"/>
    <col min="9217" max="9217" width="26" style="8" customWidth="1"/>
    <col min="9218" max="9218" width="21.140625" style="8" customWidth="1"/>
    <col min="9219" max="9219" width="11.140625" style="8" customWidth="1"/>
    <col min="9220" max="9220" width="11.28515625" style="8" customWidth="1"/>
    <col min="9221" max="9221" width="14.28515625" style="8" customWidth="1"/>
    <col min="9222" max="9222" width="16.28515625" style="8" customWidth="1"/>
    <col min="9223" max="9223" width="22.28515625" style="8" customWidth="1"/>
    <col min="9224" max="9224" width="17.42578125" style="8" customWidth="1"/>
    <col min="9225" max="9225" width="21.5703125" style="8" customWidth="1"/>
    <col min="9226" max="9226" width="14.28515625" style="8" customWidth="1"/>
    <col min="9227" max="9227" width="9.140625" style="8" customWidth="1"/>
    <col min="9228" max="9228" width="11.28515625" style="8" customWidth="1"/>
    <col min="9229" max="9472" width="8.85546875" style="8"/>
    <col min="9473" max="9473" width="26" style="8" customWidth="1"/>
    <col min="9474" max="9474" width="21.140625" style="8" customWidth="1"/>
    <col min="9475" max="9475" width="11.140625" style="8" customWidth="1"/>
    <col min="9476" max="9476" width="11.28515625" style="8" customWidth="1"/>
    <col min="9477" max="9477" width="14.28515625" style="8" customWidth="1"/>
    <col min="9478" max="9478" width="16.28515625" style="8" customWidth="1"/>
    <col min="9479" max="9479" width="22.28515625" style="8" customWidth="1"/>
    <col min="9480" max="9480" width="17.42578125" style="8" customWidth="1"/>
    <col min="9481" max="9481" width="21.5703125" style="8" customWidth="1"/>
    <col min="9482" max="9482" width="14.28515625" style="8" customWidth="1"/>
    <col min="9483" max="9483" width="9.140625" style="8" customWidth="1"/>
    <col min="9484" max="9484" width="11.28515625" style="8" customWidth="1"/>
    <col min="9485" max="9728" width="8.85546875" style="8"/>
    <col min="9729" max="9729" width="26" style="8" customWidth="1"/>
    <col min="9730" max="9730" width="21.140625" style="8" customWidth="1"/>
    <col min="9731" max="9731" width="11.140625" style="8" customWidth="1"/>
    <col min="9732" max="9732" width="11.28515625" style="8" customWidth="1"/>
    <col min="9733" max="9733" width="14.28515625" style="8" customWidth="1"/>
    <col min="9734" max="9734" width="16.28515625" style="8" customWidth="1"/>
    <col min="9735" max="9735" width="22.28515625" style="8" customWidth="1"/>
    <col min="9736" max="9736" width="17.42578125" style="8" customWidth="1"/>
    <col min="9737" max="9737" width="21.5703125" style="8" customWidth="1"/>
    <col min="9738" max="9738" width="14.28515625" style="8" customWidth="1"/>
    <col min="9739" max="9739" width="9.140625" style="8" customWidth="1"/>
    <col min="9740" max="9740" width="11.28515625" style="8" customWidth="1"/>
    <col min="9741" max="9984" width="8.85546875" style="8"/>
    <col min="9985" max="9985" width="26" style="8" customWidth="1"/>
    <col min="9986" max="9986" width="21.140625" style="8" customWidth="1"/>
    <col min="9987" max="9987" width="11.140625" style="8" customWidth="1"/>
    <col min="9988" max="9988" width="11.28515625" style="8" customWidth="1"/>
    <col min="9989" max="9989" width="14.28515625" style="8" customWidth="1"/>
    <col min="9990" max="9990" width="16.28515625" style="8" customWidth="1"/>
    <col min="9991" max="9991" width="22.28515625" style="8" customWidth="1"/>
    <col min="9992" max="9992" width="17.42578125" style="8" customWidth="1"/>
    <col min="9993" max="9993" width="21.5703125" style="8" customWidth="1"/>
    <col min="9994" max="9994" width="14.28515625" style="8" customWidth="1"/>
    <col min="9995" max="9995" width="9.140625" style="8" customWidth="1"/>
    <col min="9996" max="9996" width="11.28515625" style="8" customWidth="1"/>
    <col min="9997" max="10240" width="8.85546875" style="8"/>
    <col min="10241" max="10241" width="26" style="8" customWidth="1"/>
    <col min="10242" max="10242" width="21.140625" style="8" customWidth="1"/>
    <col min="10243" max="10243" width="11.140625" style="8" customWidth="1"/>
    <col min="10244" max="10244" width="11.28515625" style="8" customWidth="1"/>
    <col min="10245" max="10245" width="14.28515625" style="8" customWidth="1"/>
    <col min="10246" max="10246" width="16.28515625" style="8" customWidth="1"/>
    <col min="10247" max="10247" width="22.28515625" style="8" customWidth="1"/>
    <col min="10248" max="10248" width="17.42578125" style="8" customWidth="1"/>
    <col min="10249" max="10249" width="21.5703125" style="8" customWidth="1"/>
    <col min="10250" max="10250" width="14.28515625" style="8" customWidth="1"/>
    <col min="10251" max="10251" width="9.140625" style="8" customWidth="1"/>
    <col min="10252" max="10252" width="11.28515625" style="8" customWidth="1"/>
    <col min="10253" max="10496" width="8.85546875" style="8"/>
    <col min="10497" max="10497" width="26" style="8" customWidth="1"/>
    <col min="10498" max="10498" width="21.140625" style="8" customWidth="1"/>
    <col min="10499" max="10499" width="11.140625" style="8" customWidth="1"/>
    <col min="10500" max="10500" width="11.28515625" style="8" customWidth="1"/>
    <col min="10501" max="10501" width="14.28515625" style="8" customWidth="1"/>
    <col min="10502" max="10502" width="16.28515625" style="8" customWidth="1"/>
    <col min="10503" max="10503" width="22.28515625" style="8" customWidth="1"/>
    <col min="10504" max="10504" width="17.42578125" style="8" customWidth="1"/>
    <col min="10505" max="10505" width="21.5703125" style="8" customWidth="1"/>
    <col min="10506" max="10506" width="14.28515625" style="8" customWidth="1"/>
    <col min="10507" max="10507" width="9.140625" style="8" customWidth="1"/>
    <col min="10508" max="10508" width="11.28515625" style="8" customWidth="1"/>
    <col min="10509" max="10752" width="8.85546875" style="8"/>
    <col min="10753" max="10753" width="26" style="8" customWidth="1"/>
    <col min="10754" max="10754" width="21.140625" style="8" customWidth="1"/>
    <col min="10755" max="10755" width="11.140625" style="8" customWidth="1"/>
    <col min="10756" max="10756" width="11.28515625" style="8" customWidth="1"/>
    <col min="10757" max="10757" width="14.28515625" style="8" customWidth="1"/>
    <col min="10758" max="10758" width="16.28515625" style="8" customWidth="1"/>
    <col min="10759" max="10759" width="22.28515625" style="8" customWidth="1"/>
    <col min="10760" max="10760" width="17.42578125" style="8" customWidth="1"/>
    <col min="10761" max="10761" width="21.5703125" style="8" customWidth="1"/>
    <col min="10762" max="10762" width="14.28515625" style="8" customWidth="1"/>
    <col min="10763" max="10763" width="9.140625" style="8" customWidth="1"/>
    <col min="10764" max="10764" width="11.28515625" style="8" customWidth="1"/>
    <col min="10765" max="11008" width="8.85546875" style="8"/>
    <col min="11009" max="11009" width="26" style="8" customWidth="1"/>
    <col min="11010" max="11010" width="21.140625" style="8" customWidth="1"/>
    <col min="11011" max="11011" width="11.140625" style="8" customWidth="1"/>
    <col min="11012" max="11012" width="11.28515625" style="8" customWidth="1"/>
    <col min="11013" max="11013" width="14.28515625" style="8" customWidth="1"/>
    <col min="11014" max="11014" width="16.28515625" style="8" customWidth="1"/>
    <col min="11015" max="11015" width="22.28515625" style="8" customWidth="1"/>
    <col min="11016" max="11016" width="17.42578125" style="8" customWidth="1"/>
    <col min="11017" max="11017" width="21.5703125" style="8" customWidth="1"/>
    <col min="11018" max="11018" width="14.28515625" style="8" customWidth="1"/>
    <col min="11019" max="11019" width="9.140625" style="8" customWidth="1"/>
    <col min="11020" max="11020" width="11.28515625" style="8" customWidth="1"/>
    <col min="11021" max="11264" width="8.85546875" style="8"/>
    <col min="11265" max="11265" width="26" style="8" customWidth="1"/>
    <col min="11266" max="11266" width="21.140625" style="8" customWidth="1"/>
    <col min="11267" max="11267" width="11.140625" style="8" customWidth="1"/>
    <col min="11268" max="11268" width="11.28515625" style="8" customWidth="1"/>
    <col min="11269" max="11269" width="14.28515625" style="8" customWidth="1"/>
    <col min="11270" max="11270" width="16.28515625" style="8" customWidth="1"/>
    <col min="11271" max="11271" width="22.28515625" style="8" customWidth="1"/>
    <col min="11272" max="11272" width="17.42578125" style="8" customWidth="1"/>
    <col min="11273" max="11273" width="21.5703125" style="8" customWidth="1"/>
    <col min="11274" max="11274" width="14.28515625" style="8" customWidth="1"/>
    <col min="11275" max="11275" width="9.140625" style="8" customWidth="1"/>
    <col min="11276" max="11276" width="11.28515625" style="8" customWidth="1"/>
    <col min="11277" max="11520" width="8.85546875" style="8"/>
    <col min="11521" max="11521" width="26" style="8" customWidth="1"/>
    <col min="11522" max="11522" width="21.140625" style="8" customWidth="1"/>
    <col min="11523" max="11523" width="11.140625" style="8" customWidth="1"/>
    <col min="11524" max="11524" width="11.28515625" style="8" customWidth="1"/>
    <col min="11525" max="11525" width="14.28515625" style="8" customWidth="1"/>
    <col min="11526" max="11526" width="16.28515625" style="8" customWidth="1"/>
    <col min="11527" max="11527" width="22.28515625" style="8" customWidth="1"/>
    <col min="11528" max="11528" width="17.42578125" style="8" customWidth="1"/>
    <col min="11529" max="11529" width="21.5703125" style="8" customWidth="1"/>
    <col min="11530" max="11530" width="14.28515625" style="8" customWidth="1"/>
    <col min="11531" max="11531" width="9.140625" style="8" customWidth="1"/>
    <col min="11532" max="11532" width="11.28515625" style="8" customWidth="1"/>
    <col min="11533" max="11776" width="8.85546875" style="8"/>
    <col min="11777" max="11777" width="26" style="8" customWidth="1"/>
    <col min="11778" max="11778" width="21.140625" style="8" customWidth="1"/>
    <col min="11779" max="11779" width="11.140625" style="8" customWidth="1"/>
    <col min="11780" max="11780" width="11.28515625" style="8" customWidth="1"/>
    <col min="11781" max="11781" width="14.28515625" style="8" customWidth="1"/>
    <col min="11782" max="11782" width="16.28515625" style="8" customWidth="1"/>
    <col min="11783" max="11783" width="22.28515625" style="8" customWidth="1"/>
    <col min="11784" max="11784" width="17.42578125" style="8" customWidth="1"/>
    <col min="11785" max="11785" width="21.5703125" style="8" customWidth="1"/>
    <col min="11786" max="11786" width="14.28515625" style="8" customWidth="1"/>
    <col min="11787" max="11787" width="9.140625" style="8" customWidth="1"/>
    <col min="11788" max="11788" width="11.28515625" style="8" customWidth="1"/>
    <col min="11789" max="12032" width="8.85546875" style="8"/>
    <col min="12033" max="12033" width="26" style="8" customWidth="1"/>
    <col min="12034" max="12034" width="21.140625" style="8" customWidth="1"/>
    <col min="12035" max="12035" width="11.140625" style="8" customWidth="1"/>
    <col min="12036" max="12036" width="11.28515625" style="8" customWidth="1"/>
    <col min="12037" max="12037" width="14.28515625" style="8" customWidth="1"/>
    <col min="12038" max="12038" width="16.28515625" style="8" customWidth="1"/>
    <col min="12039" max="12039" width="22.28515625" style="8" customWidth="1"/>
    <col min="12040" max="12040" width="17.42578125" style="8" customWidth="1"/>
    <col min="12041" max="12041" width="21.5703125" style="8" customWidth="1"/>
    <col min="12042" max="12042" width="14.28515625" style="8" customWidth="1"/>
    <col min="12043" max="12043" width="9.140625" style="8" customWidth="1"/>
    <col min="12044" max="12044" width="11.28515625" style="8" customWidth="1"/>
    <col min="12045" max="12288" width="8.85546875" style="8"/>
    <col min="12289" max="12289" width="26" style="8" customWidth="1"/>
    <col min="12290" max="12290" width="21.140625" style="8" customWidth="1"/>
    <col min="12291" max="12291" width="11.140625" style="8" customWidth="1"/>
    <col min="12292" max="12292" width="11.28515625" style="8" customWidth="1"/>
    <col min="12293" max="12293" width="14.28515625" style="8" customWidth="1"/>
    <col min="12294" max="12294" width="16.28515625" style="8" customWidth="1"/>
    <col min="12295" max="12295" width="22.28515625" style="8" customWidth="1"/>
    <col min="12296" max="12296" width="17.42578125" style="8" customWidth="1"/>
    <col min="12297" max="12297" width="21.5703125" style="8" customWidth="1"/>
    <col min="12298" max="12298" width="14.28515625" style="8" customWidth="1"/>
    <col min="12299" max="12299" width="9.140625" style="8" customWidth="1"/>
    <col min="12300" max="12300" width="11.28515625" style="8" customWidth="1"/>
    <col min="12301" max="12544" width="8.85546875" style="8"/>
    <col min="12545" max="12545" width="26" style="8" customWidth="1"/>
    <col min="12546" max="12546" width="21.140625" style="8" customWidth="1"/>
    <col min="12547" max="12547" width="11.140625" style="8" customWidth="1"/>
    <col min="12548" max="12548" width="11.28515625" style="8" customWidth="1"/>
    <col min="12549" max="12549" width="14.28515625" style="8" customWidth="1"/>
    <col min="12550" max="12550" width="16.28515625" style="8" customWidth="1"/>
    <col min="12551" max="12551" width="22.28515625" style="8" customWidth="1"/>
    <col min="12552" max="12552" width="17.42578125" style="8" customWidth="1"/>
    <col min="12553" max="12553" width="21.5703125" style="8" customWidth="1"/>
    <col min="12554" max="12554" width="14.28515625" style="8" customWidth="1"/>
    <col min="12555" max="12555" width="9.140625" style="8" customWidth="1"/>
    <col min="12556" max="12556" width="11.28515625" style="8" customWidth="1"/>
    <col min="12557" max="12800" width="8.85546875" style="8"/>
    <col min="12801" max="12801" width="26" style="8" customWidth="1"/>
    <col min="12802" max="12802" width="21.140625" style="8" customWidth="1"/>
    <col min="12803" max="12803" width="11.140625" style="8" customWidth="1"/>
    <col min="12804" max="12804" width="11.28515625" style="8" customWidth="1"/>
    <col min="12805" max="12805" width="14.28515625" style="8" customWidth="1"/>
    <col min="12806" max="12806" width="16.28515625" style="8" customWidth="1"/>
    <col min="12807" max="12807" width="22.28515625" style="8" customWidth="1"/>
    <col min="12808" max="12808" width="17.42578125" style="8" customWidth="1"/>
    <col min="12809" max="12809" width="21.5703125" style="8" customWidth="1"/>
    <col min="12810" max="12810" width="14.28515625" style="8" customWidth="1"/>
    <col min="12811" max="12811" width="9.140625" style="8" customWidth="1"/>
    <col min="12812" max="12812" width="11.28515625" style="8" customWidth="1"/>
    <col min="12813" max="13056" width="8.85546875" style="8"/>
    <col min="13057" max="13057" width="26" style="8" customWidth="1"/>
    <col min="13058" max="13058" width="21.140625" style="8" customWidth="1"/>
    <col min="13059" max="13059" width="11.140625" style="8" customWidth="1"/>
    <col min="13060" max="13060" width="11.28515625" style="8" customWidth="1"/>
    <col min="13061" max="13061" width="14.28515625" style="8" customWidth="1"/>
    <col min="13062" max="13062" width="16.28515625" style="8" customWidth="1"/>
    <col min="13063" max="13063" width="22.28515625" style="8" customWidth="1"/>
    <col min="13064" max="13064" width="17.42578125" style="8" customWidth="1"/>
    <col min="13065" max="13065" width="21.5703125" style="8" customWidth="1"/>
    <col min="13066" max="13066" width="14.28515625" style="8" customWidth="1"/>
    <col min="13067" max="13067" width="9.140625" style="8" customWidth="1"/>
    <col min="13068" max="13068" width="11.28515625" style="8" customWidth="1"/>
    <col min="13069" max="13312" width="8.85546875" style="8"/>
    <col min="13313" max="13313" width="26" style="8" customWidth="1"/>
    <col min="13314" max="13314" width="21.140625" style="8" customWidth="1"/>
    <col min="13315" max="13315" width="11.140625" style="8" customWidth="1"/>
    <col min="13316" max="13316" width="11.28515625" style="8" customWidth="1"/>
    <col min="13317" max="13317" width="14.28515625" style="8" customWidth="1"/>
    <col min="13318" max="13318" width="16.28515625" style="8" customWidth="1"/>
    <col min="13319" max="13319" width="22.28515625" style="8" customWidth="1"/>
    <col min="13320" max="13320" width="17.42578125" style="8" customWidth="1"/>
    <col min="13321" max="13321" width="21.5703125" style="8" customWidth="1"/>
    <col min="13322" max="13322" width="14.28515625" style="8" customWidth="1"/>
    <col min="13323" max="13323" width="9.140625" style="8" customWidth="1"/>
    <col min="13324" max="13324" width="11.28515625" style="8" customWidth="1"/>
    <col min="13325" max="13568" width="8.85546875" style="8"/>
    <col min="13569" max="13569" width="26" style="8" customWidth="1"/>
    <col min="13570" max="13570" width="21.140625" style="8" customWidth="1"/>
    <col min="13571" max="13571" width="11.140625" style="8" customWidth="1"/>
    <col min="13572" max="13572" width="11.28515625" style="8" customWidth="1"/>
    <col min="13573" max="13573" width="14.28515625" style="8" customWidth="1"/>
    <col min="13574" max="13574" width="16.28515625" style="8" customWidth="1"/>
    <col min="13575" max="13575" width="22.28515625" style="8" customWidth="1"/>
    <col min="13576" max="13576" width="17.42578125" style="8" customWidth="1"/>
    <col min="13577" max="13577" width="21.5703125" style="8" customWidth="1"/>
    <col min="13578" max="13578" width="14.28515625" style="8" customWidth="1"/>
    <col min="13579" max="13579" width="9.140625" style="8" customWidth="1"/>
    <col min="13580" max="13580" width="11.28515625" style="8" customWidth="1"/>
    <col min="13581" max="13824" width="8.85546875" style="8"/>
    <col min="13825" max="13825" width="26" style="8" customWidth="1"/>
    <col min="13826" max="13826" width="21.140625" style="8" customWidth="1"/>
    <col min="13827" max="13827" width="11.140625" style="8" customWidth="1"/>
    <col min="13828" max="13828" width="11.28515625" style="8" customWidth="1"/>
    <col min="13829" max="13829" width="14.28515625" style="8" customWidth="1"/>
    <col min="13830" max="13830" width="16.28515625" style="8" customWidth="1"/>
    <col min="13831" max="13831" width="22.28515625" style="8" customWidth="1"/>
    <col min="13832" max="13832" width="17.42578125" style="8" customWidth="1"/>
    <col min="13833" max="13833" width="21.5703125" style="8" customWidth="1"/>
    <col min="13834" max="13834" width="14.28515625" style="8" customWidth="1"/>
    <col min="13835" max="13835" width="9.140625" style="8" customWidth="1"/>
    <col min="13836" max="13836" width="11.28515625" style="8" customWidth="1"/>
    <col min="13837" max="14080" width="8.85546875" style="8"/>
    <col min="14081" max="14081" width="26" style="8" customWidth="1"/>
    <col min="14082" max="14082" width="21.140625" style="8" customWidth="1"/>
    <col min="14083" max="14083" width="11.140625" style="8" customWidth="1"/>
    <col min="14084" max="14084" width="11.28515625" style="8" customWidth="1"/>
    <col min="14085" max="14085" width="14.28515625" style="8" customWidth="1"/>
    <col min="14086" max="14086" width="16.28515625" style="8" customWidth="1"/>
    <col min="14087" max="14087" width="22.28515625" style="8" customWidth="1"/>
    <col min="14088" max="14088" width="17.42578125" style="8" customWidth="1"/>
    <col min="14089" max="14089" width="21.5703125" style="8" customWidth="1"/>
    <col min="14090" max="14090" width="14.28515625" style="8" customWidth="1"/>
    <col min="14091" max="14091" width="9.140625" style="8" customWidth="1"/>
    <col min="14092" max="14092" width="11.28515625" style="8" customWidth="1"/>
    <col min="14093" max="14336" width="8.85546875" style="8"/>
    <col min="14337" max="14337" width="26" style="8" customWidth="1"/>
    <col min="14338" max="14338" width="21.140625" style="8" customWidth="1"/>
    <col min="14339" max="14339" width="11.140625" style="8" customWidth="1"/>
    <col min="14340" max="14340" width="11.28515625" style="8" customWidth="1"/>
    <col min="14341" max="14341" width="14.28515625" style="8" customWidth="1"/>
    <col min="14342" max="14342" width="16.28515625" style="8" customWidth="1"/>
    <col min="14343" max="14343" width="22.28515625" style="8" customWidth="1"/>
    <col min="14344" max="14344" width="17.42578125" style="8" customWidth="1"/>
    <col min="14345" max="14345" width="21.5703125" style="8" customWidth="1"/>
    <col min="14346" max="14346" width="14.28515625" style="8" customWidth="1"/>
    <col min="14347" max="14347" width="9.140625" style="8" customWidth="1"/>
    <col min="14348" max="14348" width="11.28515625" style="8" customWidth="1"/>
    <col min="14349" max="14592" width="8.85546875" style="8"/>
    <col min="14593" max="14593" width="26" style="8" customWidth="1"/>
    <col min="14594" max="14594" width="21.140625" style="8" customWidth="1"/>
    <col min="14595" max="14595" width="11.140625" style="8" customWidth="1"/>
    <col min="14596" max="14596" width="11.28515625" style="8" customWidth="1"/>
    <col min="14597" max="14597" width="14.28515625" style="8" customWidth="1"/>
    <col min="14598" max="14598" width="16.28515625" style="8" customWidth="1"/>
    <col min="14599" max="14599" width="22.28515625" style="8" customWidth="1"/>
    <col min="14600" max="14600" width="17.42578125" style="8" customWidth="1"/>
    <col min="14601" max="14601" width="21.5703125" style="8" customWidth="1"/>
    <col min="14602" max="14602" width="14.28515625" style="8" customWidth="1"/>
    <col min="14603" max="14603" width="9.140625" style="8" customWidth="1"/>
    <col min="14604" max="14604" width="11.28515625" style="8" customWidth="1"/>
    <col min="14605" max="14848" width="8.85546875" style="8"/>
    <col min="14849" max="14849" width="26" style="8" customWidth="1"/>
    <col min="14850" max="14850" width="21.140625" style="8" customWidth="1"/>
    <col min="14851" max="14851" width="11.140625" style="8" customWidth="1"/>
    <col min="14852" max="14852" width="11.28515625" style="8" customWidth="1"/>
    <col min="14853" max="14853" width="14.28515625" style="8" customWidth="1"/>
    <col min="14854" max="14854" width="16.28515625" style="8" customWidth="1"/>
    <col min="14855" max="14855" width="22.28515625" style="8" customWidth="1"/>
    <col min="14856" max="14856" width="17.42578125" style="8" customWidth="1"/>
    <col min="14857" max="14857" width="21.5703125" style="8" customWidth="1"/>
    <col min="14858" max="14858" width="14.28515625" style="8" customWidth="1"/>
    <col min="14859" max="14859" width="9.140625" style="8" customWidth="1"/>
    <col min="14860" max="14860" width="11.28515625" style="8" customWidth="1"/>
    <col min="14861" max="15104" width="8.85546875" style="8"/>
    <col min="15105" max="15105" width="26" style="8" customWidth="1"/>
    <col min="15106" max="15106" width="21.140625" style="8" customWidth="1"/>
    <col min="15107" max="15107" width="11.140625" style="8" customWidth="1"/>
    <col min="15108" max="15108" width="11.28515625" style="8" customWidth="1"/>
    <col min="15109" max="15109" width="14.28515625" style="8" customWidth="1"/>
    <col min="15110" max="15110" width="16.28515625" style="8" customWidth="1"/>
    <col min="15111" max="15111" width="22.28515625" style="8" customWidth="1"/>
    <col min="15112" max="15112" width="17.42578125" style="8" customWidth="1"/>
    <col min="15113" max="15113" width="21.5703125" style="8" customWidth="1"/>
    <col min="15114" max="15114" width="14.28515625" style="8" customWidth="1"/>
    <col min="15115" max="15115" width="9.140625" style="8" customWidth="1"/>
    <col min="15116" max="15116" width="11.28515625" style="8" customWidth="1"/>
    <col min="15117" max="15360" width="8.85546875" style="8"/>
    <col min="15361" max="15361" width="26" style="8" customWidth="1"/>
    <col min="15362" max="15362" width="21.140625" style="8" customWidth="1"/>
    <col min="15363" max="15363" width="11.140625" style="8" customWidth="1"/>
    <col min="15364" max="15364" width="11.28515625" style="8" customWidth="1"/>
    <col min="15365" max="15365" width="14.28515625" style="8" customWidth="1"/>
    <col min="15366" max="15366" width="16.28515625" style="8" customWidth="1"/>
    <col min="15367" max="15367" width="22.28515625" style="8" customWidth="1"/>
    <col min="15368" max="15368" width="17.42578125" style="8" customWidth="1"/>
    <col min="15369" max="15369" width="21.5703125" style="8" customWidth="1"/>
    <col min="15370" max="15370" width="14.28515625" style="8" customWidth="1"/>
    <col min="15371" max="15371" width="9.140625" style="8" customWidth="1"/>
    <col min="15372" max="15372" width="11.28515625" style="8" customWidth="1"/>
    <col min="15373" max="15616" width="8.85546875" style="8"/>
    <col min="15617" max="15617" width="26" style="8" customWidth="1"/>
    <col min="15618" max="15618" width="21.140625" style="8" customWidth="1"/>
    <col min="15619" max="15619" width="11.140625" style="8" customWidth="1"/>
    <col min="15620" max="15620" width="11.28515625" style="8" customWidth="1"/>
    <col min="15621" max="15621" width="14.28515625" style="8" customWidth="1"/>
    <col min="15622" max="15622" width="16.28515625" style="8" customWidth="1"/>
    <col min="15623" max="15623" width="22.28515625" style="8" customWidth="1"/>
    <col min="15624" max="15624" width="17.42578125" style="8" customWidth="1"/>
    <col min="15625" max="15625" width="21.5703125" style="8" customWidth="1"/>
    <col min="15626" max="15626" width="14.28515625" style="8" customWidth="1"/>
    <col min="15627" max="15627" width="9.140625" style="8" customWidth="1"/>
    <col min="15628" max="15628" width="11.28515625" style="8" customWidth="1"/>
    <col min="15629" max="15872" width="8.85546875" style="8"/>
    <col min="15873" max="15873" width="26" style="8" customWidth="1"/>
    <col min="15874" max="15874" width="21.140625" style="8" customWidth="1"/>
    <col min="15875" max="15875" width="11.140625" style="8" customWidth="1"/>
    <col min="15876" max="15876" width="11.28515625" style="8" customWidth="1"/>
    <col min="15877" max="15877" width="14.28515625" style="8" customWidth="1"/>
    <col min="15878" max="15878" width="16.28515625" style="8" customWidth="1"/>
    <col min="15879" max="15879" width="22.28515625" style="8" customWidth="1"/>
    <col min="15880" max="15880" width="17.42578125" style="8" customWidth="1"/>
    <col min="15881" max="15881" width="21.5703125" style="8" customWidth="1"/>
    <col min="15882" max="15882" width="14.28515625" style="8" customWidth="1"/>
    <col min="15883" max="15883" width="9.140625" style="8" customWidth="1"/>
    <col min="15884" max="15884" width="11.28515625" style="8" customWidth="1"/>
    <col min="15885" max="16128" width="8.85546875" style="8"/>
    <col min="16129" max="16129" width="26" style="8" customWidth="1"/>
    <col min="16130" max="16130" width="21.140625" style="8" customWidth="1"/>
    <col min="16131" max="16131" width="11.140625" style="8" customWidth="1"/>
    <col min="16132" max="16132" width="11.28515625" style="8" customWidth="1"/>
    <col min="16133" max="16133" width="14.28515625" style="8" customWidth="1"/>
    <col min="16134" max="16134" width="16.28515625" style="8" customWidth="1"/>
    <col min="16135" max="16135" width="22.28515625" style="8" customWidth="1"/>
    <col min="16136" max="16136" width="17.42578125" style="8" customWidth="1"/>
    <col min="16137" max="16137" width="21.5703125" style="8" customWidth="1"/>
    <col min="16138" max="16138" width="14.28515625" style="8" customWidth="1"/>
    <col min="16139" max="16139" width="9.140625" style="8" customWidth="1"/>
    <col min="16140" max="16140" width="11.28515625" style="8" customWidth="1"/>
    <col min="16141" max="16384" width="8.85546875" style="8"/>
  </cols>
  <sheetData>
    <row r="1" spans="1:12" ht="15" customHeight="1">
      <c r="B1" s="250" t="s">
        <v>124</v>
      </c>
      <c r="C1" s="250"/>
      <c r="D1" s="250"/>
      <c r="E1" s="250"/>
      <c r="F1" s="250"/>
      <c r="G1" s="250"/>
      <c r="H1" s="250"/>
      <c r="I1" s="250"/>
      <c r="J1" s="250"/>
      <c r="K1" s="250"/>
    </row>
    <row r="2" spans="1:12" ht="15" customHeight="1"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2" ht="15.75" thickBot="1"/>
    <row r="4" spans="1:12" ht="36" customHeight="1">
      <c r="A4" s="281" t="s">
        <v>3</v>
      </c>
      <c r="B4" s="284" t="s">
        <v>4</v>
      </c>
      <c r="C4" s="379" t="s">
        <v>251</v>
      </c>
      <c r="D4" s="379"/>
      <c r="E4" s="379"/>
      <c r="F4" s="379"/>
      <c r="G4" s="380" t="s">
        <v>254</v>
      </c>
      <c r="H4" s="380" t="s">
        <v>253</v>
      </c>
      <c r="I4" s="384" t="s">
        <v>252</v>
      </c>
      <c r="J4" s="380" t="s">
        <v>328</v>
      </c>
      <c r="K4" s="376" t="s">
        <v>263</v>
      </c>
      <c r="L4" s="376" t="s">
        <v>125</v>
      </c>
    </row>
    <row r="5" spans="1:12" ht="20.45" customHeight="1">
      <c r="A5" s="282"/>
      <c r="B5" s="285"/>
      <c r="C5" s="18" t="s">
        <v>188</v>
      </c>
      <c r="D5" s="18" t="s">
        <v>189</v>
      </c>
      <c r="E5" s="18" t="s">
        <v>190</v>
      </c>
      <c r="F5" s="18" t="s">
        <v>191</v>
      </c>
      <c r="G5" s="381"/>
      <c r="H5" s="381"/>
      <c r="I5" s="385"/>
      <c r="J5" s="387"/>
      <c r="K5" s="377"/>
      <c r="L5" s="377"/>
    </row>
    <row r="6" spans="1:12" ht="146.44999999999999" customHeight="1">
      <c r="A6" s="283"/>
      <c r="B6" s="285"/>
      <c r="C6" s="18" t="s">
        <v>126</v>
      </c>
      <c r="D6" s="18" t="s">
        <v>127</v>
      </c>
      <c r="E6" s="18" t="s">
        <v>128</v>
      </c>
      <c r="F6" s="18" t="s">
        <v>129</v>
      </c>
      <c r="G6" s="382"/>
      <c r="H6" s="383"/>
      <c r="I6" s="386"/>
      <c r="J6" s="388"/>
      <c r="K6" s="378"/>
      <c r="L6" s="28" t="s">
        <v>192</v>
      </c>
    </row>
    <row r="7" spans="1:12" ht="15.75">
      <c r="A7" s="74">
        <v>32</v>
      </c>
      <c r="B7" s="61" t="s">
        <v>160</v>
      </c>
      <c r="C7" s="64">
        <v>0</v>
      </c>
      <c r="D7" s="64">
        <v>1</v>
      </c>
      <c r="E7" s="64">
        <v>0</v>
      </c>
      <c r="F7" s="64">
        <v>0</v>
      </c>
      <c r="G7" s="64">
        <v>0</v>
      </c>
      <c r="H7" s="64">
        <v>0</v>
      </c>
      <c r="I7" s="227">
        <f t="shared" ref="I7" si="0">-AVERAGE(C7:H7)</f>
        <v>-0.16666666666666666</v>
      </c>
      <c r="J7" s="180">
        <f>'2.3.5.Исп.дисц'!Q4</f>
        <v>0.83529411764705885</v>
      </c>
      <c r="K7" s="215">
        <f t="shared" ref="K7" si="1">SUM(I7:J7)</f>
        <v>0.66862745098039222</v>
      </c>
      <c r="L7" s="215">
        <f t="shared" ref="L7" si="2">K7*1.5</f>
        <v>1.0029411764705882</v>
      </c>
    </row>
  </sheetData>
  <sheetProtection selectLockedCells="1" selectUnlockedCells="1"/>
  <mergeCells count="11">
    <mergeCell ref="B1:K1"/>
    <mergeCell ref="B2:K2"/>
    <mergeCell ref="B4:B6"/>
    <mergeCell ref="C4:F4"/>
    <mergeCell ref="G4:G6"/>
    <mergeCell ref="H4:H6"/>
    <mergeCell ref="I4:I6"/>
    <mergeCell ref="J4:J6"/>
    <mergeCell ref="K4:K6"/>
    <mergeCell ref="A4:A6"/>
    <mergeCell ref="L4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7"/>
  <sheetViews>
    <sheetView zoomScale="80" zoomScaleNormal="80" workbookViewId="0">
      <pane ySplit="6" topLeftCell="A7" activePane="bottomLeft" state="frozen"/>
      <selection activeCell="B38" sqref="B38"/>
      <selection pane="bottomLeft" activeCell="B8" sqref="A8:B20"/>
    </sheetView>
  </sheetViews>
  <sheetFormatPr defaultRowHeight="15"/>
  <cols>
    <col min="1" max="1" width="9.140625" style="8"/>
    <col min="2" max="2" width="34.7109375" style="8" customWidth="1"/>
    <col min="3" max="3" width="11.28515625" style="52" customWidth="1"/>
    <col min="4" max="4" width="14.28515625" style="52" customWidth="1"/>
    <col min="5" max="5" width="14.28515625" style="8" customWidth="1"/>
    <col min="6" max="6" width="9.140625" style="8" customWidth="1"/>
    <col min="7" max="8" width="11.28515625" style="8" customWidth="1"/>
    <col min="9" max="252" width="9.140625" style="8"/>
    <col min="253" max="253" width="26" style="8" customWidth="1"/>
    <col min="254" max="254" width="21.140625" style="8" customWidth="1"/>
    <col min="255" max="255" width="11.140625" style="8" customWidth="1"/>
    <col min="256" max="256" width="11.28515625" style="8" customWidth="1"/>
    <col min="257" max="257" width="14.28515625" style="8" customWidth="1"/>
    <col min="258" max="258" width="16.28515625" style="8" customWidth="1"/>
    <col min="259" max="259" width="22.28515625" style="8" customWidth="1"/>
    <col min="260" max="260" width="17.42578125" style="8" customWidth="1"/>
    <col min="261" max="261" width="21.5703125" style="8" customWidth="1"/>
    <col min="262" max="262" width="14.28515625" style="8" customWidth="1"/>
    <col min="263" max="263" width="9.140625" style="8" customWidth="1"/>
    <col min="264" max="264" width="11.28515625" style="8" customWidth="1"/>
    <col min="265" max="508" width="9.140625" style="8"/>
    <col min="509" max="509" width="26" style="8" customWidth="1"/>
    <col min="510" max="510" width="21.140625" style="8" customWidth="1"/>
    <col min="511" max="511" width="11.140625" style="8" customWidth="1"/>
    <col min="512" max="512" width="11.28515625" style="8" customWidth="1"/>
    <col min="513" max="513" width="14.28515625" style="8" customWidth="1"/>
    <col min="514" max="514" width="16.28515625" style="8" customWidth="1"/>
    <col min="515" max="515" width="22.28515625" style="8" customWidth="1"/>
    <col min="516" max="516" width="17.42578125" style="8" customWidth="1"/>
    <col min="517" max="517" width="21.5703125" style="8" customWidth="1"/>
    <col min="518" max="518" width="14.28515625" style="8" customWidth="1"/>
    <col min="519" max="519" width="9.140625" style="8" customWidth="1"/>
    <col min="520" max="520" width="11.28515625" style="8" customWidth="1"/>
    <col min="521" max="764" width="9.140625" style="8"/>
    <col min="765" max="765" width="26" style="8" customWidth="1"/>
    <col min="766" max="766" width="21.140625" style="8" customWidth="1"/>
    <col min="767" max="767" width="11.140625" style="8" customWidth="1"/>
    <col min="768" max="768" width="11.28515625" style="8" customWidth="1"/>
    <col min="769" max="769" width="14.28515625" style="8" customWidth="1"/>
    <col min="770" max="770" width="16.28515625" style="8" customWidth="1"/>
    <col min="771" max="771" width="22.28515625" style="8" customWidth="1"/>
    <col min="772" max="772" width="17.42578125" style="8" customWidth="1"/>
    <col min="773" max="773" width="21.5703125" style="8" customWidth="1"/>
    <col min="774" max="774" width="14.28515625" style="8" customWidth="1"/>
    <col min="775" max="775" width="9.140625" style="8" customWidth="1"/>
    <col min="776" max="776" width="11.28515625" style="8" customWidth="1"/>
    <col min="777" max="1020" width="9.140625" style="8"/>
    <col min="1021" max="1021" width="26" style="8" customWidth="1"/>
    <col min="1022" max="1022" width="21.140625" style="8" customWidth="1"/>
    <col min="1023" max="1023" width="11.140625" style="8" customWidth="1"/>
    <col min="1024" max="1024" width="11.28515625" style="8" customWidth="1"/>
    <col min="1025" max="1025" width="14.28515625" style="8" customWidth="1"/>
    <col min="1026" max="1026" width="16.28515625" style="8" customWidth="1"/>
    <col min="1027" max="1027" width="22.28515625" style="8" customWidth="1"/>
    <col min="1028" max="1028" width="17.42578125" style="8" customWidth="1"/>
    <col min="1029" max="1029" width="21.5703125" style="8" customWidth="1"/>
    <col min="1030" max="1030" width="14.28515625" style="8" customWidth="1"/>
    <col min="1031" max="1031" width="9.140625" style="8" customWidth="1"/>
    <col min="1032" max="1032" width="11.28515625" style="8" customWidth="1"/>
    <col min="1033" max="1276" width="9.140625" style="8"/>
    <col min="1277" max="1277" width="26" style="8" customWidth="1"/>
    <col min="1278" max="1278" width="21.140625" style="8" customWidth="1"/>
    <col min="1279" max="1279" width="11.140625" style="8" customWidth="1"/>
    <col min="1280" max="1280" width="11.28515625" style="8" customWidth="1"/>
    <col min="1281" max="1281" width="14.28515625" style="8" customWidth="1"/>
    <col min="1282" max="1282" width="16.28515625" style="8" customWidth="1"/>
    <col min="1283" max="1283" width="22.28515625" style="8" customWidth="1"/>
    <col min="1284" max="1284" width="17.42578125" style="8" customWidth="1"/>
    <col min="1285" max="1285" width="21.5703125" style="8" customWidth="1"/>
    <col min="1286" max="1286" width="14.28515625" style="8" customWidth="1"/>
    <col min="1287" max="1287" width="9.140625" style="8" customWidth="1"/>
    <col min="1288" max="1288" width="11.28515625" style="8" customWidth="1"/>
    <col min="1289" max="1532" width="9.140625" style="8"/>
    <col min="1533" max="1533" width="26" style="8" customWidth="1"/>
    <col min="1534" max="1534" width="21.140625" style="8" customWidth="1"/>
    <col min="1535" max="1535" width="11.140625" style="8" customWidth="1"/>
    <col min="1536" max="1536" width="11.28515625" style="8" customWidth="1"/>
    <col min="1537" max="1537" width="14.28515625" style="8" customWidth="1"/>
    <col min="1538" max="1538" width="16.28515625" style="8" customWidth="1"/>
    <col min="1539" max="1539" width="22.28515625" style="8" customWidth="1"/>
    <col min="1540" max="1540" width="17.42578125" style="8" customWidth="1"/>
    <col min="1541" max="1541" width="21.5703125" style="8" customWidth="1"/>
    <col min="1542" max="1542" width="14.28515625" style="8" customWidth="1"/>
    <col min="1543" max="1543" width="9.140625" style="8" customWidth="1"/>
    <col min="1544" max="1544" width="11.28515625" style="8" customWidth="1"/>
    <col min="1545" max="1788" width="9.140625" style="8"/>
    <col min="1789" max="1789" width="26" style="8" customWidth="1"/>
    <col min="1790" max="1790" width="21.140625" style="8" customWidth="1"/>
    <col min="1791" max="1791" width="11.140625" style="8" customWidth="1"/>
    <col min="1792" max="1792" width="11.28515625" style="8" customWidth="1"/>
    <col min="1793" max="1793" width="14.28515625" style="8" customWidth="1"/>
    <col min="1794" max="1794" width="16.28515625" style="8" customWidth="1"/>
    <col min="1795" max="1795" width="22.28515625" style="8" customWidth="1"/>
    <col min="1796" max="1796" width="17.42578125" style="8" customWidth="1"/>
    <col min="1797" max="1797" width="21.5703125" style="8" customWidth="1"/>
    <col min="1798" max="1798" width="14.28515625" style="8" customWidth="1"/>
    <col min="1799" max="1799" width="9.140625" style="8" customWidth="1"/>
    <col min="1800" max="1800" width="11.28515625" style="8" customWidth="1"/>
    <col min="1801" max="2044" width="9.140625" style="8"/>
    <col min="2045" max="2045" width="26" style="8" customWidth="1"/>
    <col min="2046" max="2046" width="21.140625" style="8" customWidth="1"/>
    <col min="2047" max="2047" width="11.140625" style="8" customWidth="1"/>
    <col min="2048" max="2048" width="11.28515625" style="8" customWidth="1"/>
    <col min="2049" max="2049" width="14.28515625" style="8" customWidth="1"/>
    <col min="2050" max="2050" width="16.28515625" style="8" customWidth="1"/>
    <col min="2051" max="2051" width="22.28515625" style="8" customWidth="1"/>
    <col min="2052" max="2052" width="17.42578125" style="8" customWidth="1"/>
    <col min="2053" max="2053" width="21.5703125" style="8" customWidth="1"/>
    <col min="2054" max="2054" width="14.28515625" style="8" customWidth="1"/>
    <col min="2055" max="2055" width="9.140625" style="8" customWidth="1"/>
    <col min="2056" max="2056" width="11.28515625" style="8" customWidth="1"/>
    <col min="2057" max="2300" width="9.140625" style="8"/>
    <col min="2301" max="2301" width="26" style="8" customWidth="1"/>
    <col min="2302" max="2302" width="21.140625" style="8" customWidth="1"/>
    <col min="2303" max="2303" width="11.140625" style="8" customWidth="1"/>
    <col min="2304" max="2304" width="11.28515625" style="8" customWidth="1"/>
    <col min="2305" max="2305" width="14.28515625" style="8" customWidth="1"/>
    <col min="2306" max="2306" width="16.28515625" style="8" customWidth="1"/>
    <col min="2307" max="2307" width="22.28515625" style="8" customWidth="1"/>
    <col min="2308" max="2308" width="17.42578125" style="8" customWidth="1"/>
    <col min="2309" max="2309" width="21.5703125" style="8" customWidth="1"/>
    <col min="2310" max="2310" width="14.28515625" style="8" customWidth="1"/>
    <col min="2311" max="2311" width="9.140625" style="8" customWidth="1"/>
    <col min="2312" max="2312" width="11.28515625" style="8" customWidth="1"/>
    <col min="2313" max="2556" width="9.140625" style="8"/>
    <col min="2557" max="2557" width="26" style="8" customWidth="1"/>
    <col min="2558" max="2558" width="21.140625" style="8" customWidth="1"/>
    <col min="2559" max="2559" width="11.140625" style="8" customWidth="1"/>
    <col min="2560" max="2560" width="11.28515625" style="8" customWidth="1"/>
    <col min="2561" max="2561" width="14.28515625" style="8" customWidth="1"/>
    <col min="2562" max="2562" width="16.28515625" style="8" customWidth="1"/>
    <col min="2563" max="2563" width="22.28515625" style="8" customWidth="1"/>
    <col min="2564" max="2564" width="17.42578125" style="8" customWidth="1"/>
    <col min="2565" max="2565" width="21.5703125" style="8" customWidth="1"/>
    <col min="2566" max="2566" width="14.28515625" style="8" customWidth="1"/>
    <col min="2567" max="2567" width="9.140625" style="8" customWidth="1"/>
    <col min="2568" max="2568" width="11.28515625" style="8" customWidth="1"/>
    <col min="2569" max="2812" width="9.140625" style="8"/>
    <col min="2813" max="2813" width="26" style="8" customWidth="1"/>
    <col min="2814" max="2814" width="21.140625" style="8" customWidth="1"/>
    <col min="2815" max="2815" width="11.140625" style="8" customWidth="1"/>
    <col min="2816" max="2816" width="11.28515625" style="8" customWidth="1"/>
    <col min="2817" max="2817" width="14.28515625" style="8" customWidth="1"/>
    <col min="2818" max="2818" width="16.28515625" style="8" customWidth="1"/>
    <col min="2819" max="2819" width="22.28515625" style="8" customWidth="1"/>
    <col min="2820" max="2820" width="17.42578125" style="8" customWidth="1"/>
    <col min="2821" max="2821" width="21.5703125" style="8" customWidth="1"/>
    <col min="2822" max="2822" width="14.28515625" style="8" customWidth="1"/>
    <col min="2823" max="2823" width="9.140625" style="8" customWidth="1"/>
    <col min="2824" max="2824" width="11.28515625" style="8" customWidth="1"/>
    <col min="2825" max="3068" width="9.140625" style="8"/>
    <col min="3069" max="3069" width="26" style="8" customWidth="1"/>
    <col min="3070" max="3070" width="21.140625" style="8" customWidth="1"/>
    <col min="3071" max="3071" width="11.140625" style="8" customWidth="1"/>
    <col min="3072" max="3072" width="11.28515625" style="8" customWidth="1"/>
    <col min="3073" max="3073" width="14.28515625" style="8" customWidth="1"/>
    <col min="3074" max="3074" width="16.28515625" style="8" customWidth="1"/>
    <col min="3075" max="3075" width="22.28515625" style="8" customWidth="1"/>
    <col min="3076" max="3076" width="17.42578125" style="8" customWidth="1"/>
    <col min="3077" max="3077" width="21.5703125" style="8" customWidth="1"/>
    <col min="3078" max="3078" width="14.28515625" style="8" customWidth="1"/>
    <col min="3079" max="3079" width="9.140625" style="8" customWidth="1"/>
    <col min="3080" max="3080" width="11.28515625" style="8" customWidth="1"/>
    <col min="3081" max="3324" width="9.140625" style="8"/>
    <col min="3325" max="3325" width="26" style="8" customWidth="1"/>
    <col min="3326" max="3326" width="21.140625" style="8" customWidth="1"/>
    <col min="3327" max="3327" width="11.140625" style="8" customWidth="1"/>
    <col min="3328" max="3328" width="11.28515625" style="8" customWidth="1"/>
    <col min="3329" max="3329" width="14.28515625" style="8" customWidth="1"/>
    <col min="3330" max="3330" width="16.28515625" style="8" customWidth="1"/>
    <col min="3331" max="3331" width="22.28515625" style="8" customWidth="1"/>
    <col min="3332" max="3332" width="17.42578125" style="8" customWidth="1"/>
    <col min="3333" max="3333" width="21.5703125" style="8" customWidth="1"/>
    <col min="3334" max="3334" width="14.28515625" style="8" customWidth="1"/>
    <col min="3335" max="3335" width="9.140625" style="8" customWidth="1"/>
    <col min="3336" max="3336" width="11.28515625" style="8" customWidth="1"/>
    <col min="3337" max="3580" width="9.140625" style="8"/>
    <col min="3581" max="3581" width="26" style="8" customWidth="1"/>
    <col min="3582" max="3582" width="21.140625" style="8" customWidth="1"/>
    <col min="3583" max="3583" width="11.140625" style="8" customWidth="1"/>
    <col min="3584" max="3584" width="11.28515625" style="8" customWidth="1"/>
    <col min="3585" max="3585" width="14.28515625" style="8" customWidth="1"/>
    <col min="3586" max="3586" width="16.28515625" style="8" customWidth="1"/>
    <col min="3587" max="3587" width="22.28515625" style="8" customWidth="1"/>
    <col min="3588" max="3588" width="17.42578125" style="8" customWidth="1"/>
    <col min="3589" max="3589" width="21.5703125" style="8" customWidth="1"/>
    <col min="3590" max="3590" width="14.28515625" style="8" customWidth="1"/>
    <col min="3591" max="3591" width="9.140625" style="8" customWidth="1"/>
    <col min="3592" max="3592" width="11.28515625" style="8" customWidth="1"/>
    <col min="3593" max="3836" width="9.140625" style="8"/>
    <col min="3837" max="3837" width="26" style="8" customWidth="1"/>
    <col min="3838" max="3838" width="21.140625" style="8" customWidth="1"/>
    <col min="3839" max="3839" width="11.140625" style="8" customWidth="1"/>
    <col min="3840" max="3840" width="11.28515625" style="8" customWidth="1"/>
    <col min="3841" max="3841" width="14.28515625" style="8" customWidth="1"/>
    <col min="3842" max="3842" width="16.28515625" style="8" customWidth="1"/>
    <col min="3843" max="3843" width="22.28515625" style="8" customWidth="1"/>
    <col min="3844" max="3844" width="17.42578125" style="8" customWidth="1"/>
    <col min="3845" max="3845" width="21.5703125" style="8" customWidth="1"/>
    <col min="3846" max="3846" width="14.28515625" style="8" customWidth="1"/>
    <col min="3847" max="3847" width="9.140625" style="8" customWidth="1"/>
    <col min="3848" max="3848" width="11.28515625" style="8" customWidth="1"/>
    <col min="3849" max="4092" width="9.140625" style="8"/>
    <col min="4093" max="4093" width="26" style="8" customWidth="1"/>
    <col min="4094" max="4094" width="21.140625" style="8" customWidth="1"/>
    <col min="4095" max="4095" width="11.140625" style="8" customWidth="1"/>
    <col min="4096" max="4096" width="11.28515625" style="8" customWidth="1"/>
    <col min="4097" max="4097" width="14.28515625" style="8" customWidth="1"/>
    <col min="4098" max="4098" width="16.28515625" style="8" customWidth="1"/>
    <col min="4099" max="4099" width="22.28515625" style="8" customWidth="1"/>
    <col min="4100" max="4100" width="17.42578125" style="8" customWidth="1"/>
    <col min="4101" max="4101" width="21.5703125" style="8" customWidth="1"/>
    <col min="4102" max="4102" width="14.28515625" style="8" customWidth="1"/>
    <col min="4103" max="4103" width="9.140625" style="8" customWidth="1"/>
    <col min="4104" max="4104" width="11.28515625" style="8" customWidth="1"/>
    <col min="4105" max="4348" width="9.140625" style="8"/>
    <col min="4349" max="4349" width="26" style="8" customWidth="1"/>
    <col min="4350" max="4350" width="21.140625" style="8" customWidth="1"/>
    <col min="4351" max="4351" width="11.140625" style="8" customWidth="1"/>
    <col min="4352" max="4352" width="11.28515625" style="8" customWidth="1"/>
    <col min="4353" max="4353" width="14.28515625" style="8" customWidth="1"/>
    <col min="4354" max="4354" width="16.28515625" style="8" customWidth="1"/>
    <col min="4355" max="4355" width="22.28515625" style="8" customWidth="1"/>
    <col min="4356" max="4356" width="17.42578125" style="8" customWidth="1"/>
    <col min="4357" max="4357" width="21.5703125" style="8" customWidth="1"/>
    <col min="4358" max="4358" width="14.28515625" style="8" customWidth="1"/>
    <col min="4359" max="4359" width="9.140625" style="8" customWidth="1"/>
    <col min="4360" max="4360" width="11.28515625" style="8" customWidth="1"/>
    <col min="4361" max="4604" width="9.140625" style="8"/>
    <col min="4605" max="4605" width="26" style="8" customWidth="1"/>
    <col min="4606" max="4606" width="21.140625" style="8" customWidth="1"/>
    <col min="4607" max="4607" width="11.140625" style="8" customWidth="1"/>
    <col min="4608" max="4608" width="11.28515625" style="8" customWidth="1"/>
    <col min="4609" max="4609" width="14.28515625" style="8" customWidth="1"/>
    <col min="4610" max="4610" width="16.28515625" style="8" customWidth="1"/>
    <col min="4611" max="4611" width="22.28515625" style="8" customWidth="1"/>
    <col min="4612" max="4612" width="17.42578125" style="8" customWidth="1"/>
    <col min="4613" max="4613" width="21.5703125" style="8" customWidth="1"/>
    <col min="4614" max="4614" width="14.28515625" style="8" customWidth="1"/>
    <col min="4615" max="4615" width="9.140625" style="8" customWidth="1"/>
    <col min="4616" max="4616" width="11.28515625" style="8" customWidth="1"/>
    <col min="4617" max="4860" width="9.140625" style="8"/>
    <col min="4861" max="4861" width="26" style="8" customWidth="1"/>
    <col min="4862" max="4862" width="21.140625" style="8" customWidth="1"/>
    <col min="4863" max="4863" width="11.140625" style="8" customWidth="1"/>
    <col min="4864" max="4864" width="11.28515625" style="8" customWidth="1"/>
    <col min="4865" max="4865" width="14.28515625" style="8" customWidth="1"/>
    <col min="4866" max="4866" width="16.28515625" style="8" customWidth="1"/>
    <col min="4867" max="4867" width="22.28515625" style="8" customWidth="1"/>
    <col min="4868" max="4868" width="17.42578125" style="8" customWidth="1"/>
    <col min="4869" max="4869" width="21.5703125" style="8" customWidth="1"/>
    <col min="4870" max="4870" width="14.28515625" style="8" customWidth="1"/>
    <col min="4871" max="4871" width="9.140625" style="8" customWidth="1"/>
    <col min="4872" max="4872" width="11.28515625" style="8" customWidth="1"/>
    <col min="4873" max="5116" width="9.140625" style="8"/>
    <col min="5117" max="5117" width="26" style="8" customWidth="1"/>
    <col min="5118" max="5118" width="21.140625" style="8" customWidth="1"/>
    <col min="5119" max="5119" width="11.140625" style="8" customWidth="1"/>
    <col min="5120" max="5120" width="11.28515625" style="8" customWidth="1"/>
    <col min="5121" max="5121" width="14.28515625" style="8" customWidth="1"/>
    <col min="5122" max="5122" width="16.28515625" style="8" customWidth="1"/>
    <col min="5123" max="5123" width="22.28515625" style="8" customWidth="1"/>
    <col min="5124" max="5124" width="17.42578125" style="8" customWidth="1"/>
    <col min="5125" max="5125" width="21.5703125" style="8" customWidth="1"/>
    <col min="5126" max="5126" width="14.28515625" style="8" customWidth="1"/>
    <col min="5127" max="5127" width="9.140625" style="8" customWidth="1"/>
    <col min="5128" max="5128" width="11.28515625" style="8" customWidth="1"/>
    <col min="5129" max="5372" width="9.140625" style="8"/>
    <col min="5373" max="5373" width="26" style="8" customWidth="1"/>
    <col min="5374" max="5374" width="21.140625" style="8" customWidth="1"/>
    <col min="5375" max="5375" width="11.140625" style="8" customWidth="1"/>
    <col min="5376" max="5376" width="11.28515625" style="8" customWidth="1"/>
    <col min="5377" max="5377" width="14.28515625" style="8" customWidth="1"/>
    <col min="5378" max="5378" width="16.28515625" style="8" customWidth="1"/>
    <col min="5379" max="5379" width="22.28515625" style="8" customWidth="1"/>
    <col min="5380" max="5380" width="17.42578125" style="8" customWidth="1"/>
    <col min="5381" max="5381" width="21.5703125" style="8" customWidth="1"/>
    <col min="5382" max="5382" width="14.28515625" style="8" customWidth="1"/>
    <col min="5383" max="5383" width="9.140625" style="8" customWidth="1"/>
    <col min="5384" max="5384" width="11.28515625" style="8" customWidth="1"/>
    <col min="5385" max="5628" width="9.140625" style="8"/>
    <col min="5629" max="5629" width="26" style="8" customWidth="1"/>
    <col min="5630" max="5630" width="21.140625" style="8" customWidth="1"/>
    <col min="5631" max="5631" width="11.140625" style="8" customWidth="1"/>
    <col min="5632" max="5632" width="11.28515625" style="8" customWidth="1"/>
    <col min="5633" max="5633" width="14.28515625" style="8" customWidth="1"/>
    <col min="5634" max="5634" width="16.28515625" style="8" customWidth="1"/>
    <col min="5635" max="5635" width="22.28515625" style="8" customWidth="1"/>
    <col min="5636" max="5636" width="17.42578125" style="8" customWidth="1"/>
    <col min="5637" max="5637" width="21.5703125" style="8" customWidth="1"/>
    <col min="5638" max="5638" width="14.28515625" style="8" customWidth="1"/>
    <col min="5639" max="5639" width="9.140625" style="8" customWidth="1"/>
    <col min="5640" max="5640" width="11.28515625" style="8" customWidth="1"/>
    <col min="5641" max="5884" width="9.140625" style="8"/>
    <col min="5885" max="5885" width="26" style="8" customWidth="1"/>
    <col min="5886" max="5886" width="21.140625" style="8" customWidth="1"/>
    <col min="5887" max="5887" width="11.140625" style="8" customWidth="1"/>
    <col min="5888" max="5888" width="11.28515625" style="8" customWidth="1"/>
    <col min="5889" max="5889" width="14.28515625" style="8" customWidth="1"/>
    <col min="5890" max="5890" width="16.28515625" style="8" customWidth="1"/>
    <col min="5891" max="5891" width="22.28515625" style="8" customWidth="1"/>
    <col min="5892" max="5892" width="17.42578125" style="8" customWidth="1"/>
    <col min="5893" max="5893" width="21.5703125" style="8" customWidth="1"/>
    <col min="5894" max="5894" width="14.28515625" style="8" customWidth="1"/>
    <col min="5895" max="5895" width="9.140625" style="8" customWidth="1"/>
    <col min="5896" max="5896" width="11.28515625" style="8" customWidth="1"/>
    <col min="5897" max="6140" width="9.140625" style="8"/>
    <col min="6141" max="6141" width="26" style="8" customWidth="1"/>
    <col min="6142" max="6142" width="21.140625" style="8" customWidth="1"/>
    <col min="6143" max="6143" width="11.140625" style="8" customWidth="1"/>
    <col min="6144" max="6144" width="11.28515625" style="8" customWidth="1"/>
    <col min="6145" max="6145" width="14.28515625" style="8" customWidth="1"/>
    <col min="6146" max="6146" width="16.28515625" style="8" customWidth="1"/>
    <col min="6147" max="6147" width="22.28515625" style="8" customWidth="1"/>
    <col min="6148" max="6148" width="17.42578125" style="8" customWidth="1"/>
    <col min="6149" max="6149" width="21.5703125" style="8" customWidth="1"/>
    <col min="6150" max="6150" width="14.28515625" style="8" customWidth="1"/>
    <col min="6151" max="6151" width="9.140625" style="8" customWidth="1"/>
    <col min="6152" max="6152" width="11.28515625" style="8" customWidth="1"/>
    <col min="6153" max="6396" width="9.140625" style="8"/>
    <col min="6397" max="6397" width="26" style="8" customWidth="1"/>
    <col min="6398" max="6398" width="21.140625" style="8" customWidth="1"/>
    <col min="6399" max="6399" width="11.140625" style="8" customWidth="1"/>
    <col min="6400" max="6400" width="11.28515625" style="8" customWidth="1"/>
    <col min="6401" max="6401" width="14.28515625" style="8" customWidth="1"/>
    <col min="6402" max="6402" width="16.28515625" style="8" customWidth="1"/>
    <col min="6403" max="6403" width="22.28515625" style="8" customWidth="1"/>
    <col min="6404" max="6404" width="17.42578125" style="8" customWidth="1"/>
    <col min="6405" max="6405" width="21.5703125" style="8" customWidth="1"/>
    <col min="6406" max="6406" width="14.28515625" style="8" customWidth="1"/>
    <col min="6407" max="6407" width="9.140625" style="8" customWidth="1"/>
    <col min="6408" max="6408" width="11.28515625" style="8" customWidth="1"/>
    <col min="6409" max="6652" width="9.140625" style="8"/>
    <col min="6653" max="6653" width="26" style="8" customWidth="1"/>
    <col min="6654" max="6654" width="21.140625" style="8" customWidth="1"/>
    <col min="6655" max="6655" width="11.140625" style="8" customWidth="1"/>
    <col min="6656" max="6656" width="11.28515625" style="8" customWidth="1"/>
    <col min="6657" max="6657" width="14.28515625" style="8" customWidth="1"/>
    <col min="6658" max="6658" width="16.28515625" style="8" customWidth="1"/>
    <col min="6659" max="6659" width="22.28515625" style="8" customWidth="1"/>
    <col min="6660" max="6660" width="17.42578125" style="8" customWidth="1"/>
    <col min="6661" max="6661" width="21.5703125" style="8" customWidth="1"/>
    <col min="6662" max="6662" width="14.28515625" style="8" customWidth="1"/>
    <col min="6663" max="6663" width="9.140625" style="8" customWidth="1"/>
    <col min="6664" max="6664" width="11.28515625" style="8" customWidth="1"/>
    <col min="6665" max="6908" width="9.140625" style="8"/>
    <col min="6909" max="6909" width="26" style="8" customWidth="1"/>
    <col min="6910" max="6910" width="21.140625" style="8" customWidth="1"/>
    <col min="6911" max="6911" width="11.140625" style="8" customWidth="1"/>
    <col min="6912" max="6912" width="11.28515625" style="8" customWidth="1"/>
    <col min="6913" max="6913" width="14.28515625" style="8" customWidth="1"/>
    <col min="6914" max="6914" width="16.28515625" style="8" customWidth="1"/>
    <col min="6915" max="6915" width="22.28515625" style="8" customWidth="1"/>
    <col min="6916" max="6916" width="17.42578125" style="8" customWidth="1"/>
    <col min="6917" max="6917" width="21.5703125" style="8" customWidth="1"/>
    <col min="6918" max="6918" width="14.28515625" style="8" customWidth="1"/>
    <col min="6919" max="6919" width="9.140625" style="8" customWidth="1"/>
    <col min="6920" max="6920" width="11.28515625" style="8" customWidth="1"/>
    <col min="6921" max="7164" width="9.140625" style="8"/>
    <col min="7165" max="7165" width="26" style="8" customWidth="1"/>
    <col min="7166" max="7166" width="21.140625" style="8" customWidth="1"/>
    <col min="7167" max="7167" width="11.140625" style="8" customWidth="1"/>
    <col min="7168" max="7168" width="11.28515625" style="8" customWidth="1"/>
    <col min="7169" max="7169" width="14.28515625" style="8" customWidth="1"/>
    <col min="7170" max="7170" width="16.28515625" style="8" customWidth="1"/>
    <col min="7171" max="7171" width="22.28515625" style="8" customWidth="1"/>
    <col min="7172" max="7172" width="17.42578125" style="8" customWidth="1"/>
    <col min="7173" max="7173" width="21.5703125" style="8" customWidth="1"/>
    <col min="7174" max="7174" width="14.28515625" style="8" customWidth="1"/>
    <col min="7175" max="7175" width="9.140625" style="8" customWidth="1"/>
    <col min="7176" max="7176" width="11.28515625" style="8" customWidth="1"/>
    <col min="7177" max="7420" width="9.140625" style="8"/>
    <col min="7421" max="7421" width="26" style="8" customWidth="1"/>
    <col min="7422" max="7422" width="21.140625" style="8" customWidth="1"/>
    <col min="7423" max="7423" width="11.140625" style="8" customWidth="1"/>
    <col min="7424" max="7424" width="11.28515625" style="8" customWidth="1"/>
    <col min="7425" max="7425" width="14.28515625" style="8" customWidth="1"/>
    <col min="7426" max="7426" width="16.28515625" style="8" customWidth="1"/>
    <col min="7427" max="7427" width="22.28515625" style="8" customWidth="1"/>
    <col min="7428" max="7428" width="17.42578125" style="8" customWidth="1"/>
    <col min="7429" max="7429" width="21.5703125" style="8" customWidth="1"/>
    <col min="7430" max="7430" width="14.28515625" style="8" customWidth="1"/>
    <col min="7431" max="7431" width="9.140625" style="8" customWidth="1"/>
    <col min="7432" max="7432" width="11.28515625" style="8" customWidth="1"/>
    <col min="7433" max="7676" width="9.140625" style="8"/>
    <col min="7677" max="7677" width="26" style="8" customWidth="1"/>
    <col min="7678" max="7678" width="21.140625" style="8" customWidth="1"/>
    <col min="7679" max="7679" width="11.140625" style="8" customWidth="1"/>
    <col min="7680" max="7680" width="11.28515625" style="8" customWidth="1"/>
    <col min="7681" max="7681" width="14.28515625" style="8" customWidth="1"/>
    <col min="7682" max="7682" width="16.28515625" style="8" customWidth="1"/>
    <col min="7683" max="7683" width="22.28515625" style="8" customWidth="1"/>
    <col min="7684" max="7684" width="17.42578125" style="8" customWidth="1"/>
    <col min="7685" max="7685" width="21.5703125" style="8" customWidth="1"/>
    <col min="7686" max="7686" width="14.28515625" style="8" customWidth="1"/>
    <col min="7687" max="7687" width="9.140625" style="8" customWidth="1"/>
    <col min="7688" max="7688" width="11.28515625" style="8" customWidth="1"/>
    <col min="7689" max="7932" width="9.140625" style="8"/>
    <col min="7933" max="7933" width="26" style="8" customWidth="1"/>
    <col min="7934" max="7934" width="21.140625" style="8" customWidth="1"/>
    <col min="7935" max="7935" width="11.140625" style="8" customWidth="1"/>
    <col min="7936" max="7936" width="11.28515625" style="8" customWidth="1"/>
    <col min="7937" max="7937" width="14.28515625" style="8" customWidth="1"/>
    <col min="7938" max="7938" width="16.28515625" style="8" customWidth="1"/>
    <col min="7939" max="7939" width="22.28515625" style="8" customWidth="1"/>
    <col min="7940" max="7940" width="17.42578125" style="8" customWidth="1"/>
    <col min="7941" max="7941" width="21.5703125" style="8" customWidth="1"/>
    <col min="7942" max="7942" width="14.28515625" style="8" customWidth="1"/>
    <col min="7943" max="7943" width="9.140625" style="8" customWidth="1"/>
    <col min="7944" max="7944" width="11.28515625" style="8" customWidth="1"/>
    <col min="7945" max="8188" width="9.140625" style="8"/>
    <col min="8189" max="8189" width="26" style="8" customWidth="1"/>
    <col min="8190" max="8190" width="21.140625" style="8" customWidth="1"/>
    <col min="8191" max="8191" width="11.140625" style="8" customWidth="1"/>
    <col min="8192" max="8192" width="11.28515625" style="8" customWidth="1"/>
    <col min="8193" max="8193" width="14.28515625" style="8" customWidth="1"/>
    <col min="8194" max="8194" width="16.28515625" style="8" customWidth="1"/>
    <col min="8195" max="8195" width="22.28515625" style="8" customWidth="1"/>
    <col min="8196" max="8196" width="17.42578125" style="8" customWidth="1"/>
    <col min="8197" max="8197" width="21.5703125" style="8" customWidth="1"/>
    <col min="8198" max="8198" width="14.28515625" style="8" customWidth="1"/>
    <col min="8199" max="8199" width="9.140625" style="8" customWidth="1"/>
    <col min="8200" max="8200" width="11.28515625" style="8" customWidth="1"/>
    <col min="8201" max="8444" width="9.140625" style="8"/>
    <col min="8445" max="8445" width="26" style="8" customWidth="1"/>
    <col min="8446" max="8446" width="21.140625" style="8" customWidth="1"/>
    <col min="8447" max="8447" width="11.140625" style="8" customWidth="1"/>
    <col min="8448" max="8448" width="11.28515625" style="8" customWidth="1"/>
    <col min="8449" max="8449" width="14.28515625" style="8" customWidth="1"/>
    <col min="8450" max="8450" width="16.28515625" style="8" customWidth="1"/>
    <col min="8451" max="8451" width="22.28515625" style="8" customWidth="1"/>
    <col min="8452" max="8452" width="17.42578125" style="8" customWidth="1"/>
    <col min="8453" max="8453" width="21.5703125" style="8" customWidth="1"/>
    <col min="8454" max="8454" width="14.28515625" style="8" customWidth="1"/>
    <col min="8455" max="8455" width="9.140625" style="8" customWidth="1"/>
    <col min="8456" max="8456" width="11.28515625" style="8" customWidth="1"/>
    <col min="8457" max="8700" width="9.140625" style="8"/>
    <col min="8701" max="8701" width="26" style="8" customWidth="1"/>
    <col min="8702" max="8702" width="21.140625" style="8" customWidth="1"/>
    <col min="8703" max="8703" width="11.140625" style="8" customWidth="1"/>
    <col min="8704" max="8704" width="11.28515625" style="8" customWidth="1"/>
    <col min="8705" max="8705" width="14.28515625" style="8" customWidth="1"/>
    <col min="8706" max="8706" width="16.28515625" style="8" customWidth="1"/>
    <col min="8707" max="8707" width="22.28515625" style="8" customWidth="1"/>
    <col min="8708" max="8708" width="17.42578125" style="8" customWidth="1"/>
    <col min="8709" max="8709" width="21.5703125" style="8" customWidth="1"/>
    <col min="8710" max="8710" width="14.28515625" style="8" customWidth="1"/>
    <col min="8711" max="8711" width="9.140625" style="8" customWidth="1"/>
    <col min="8712" max="8712" width="11.28515625" style="8" customWidth="1"/>
    <col min="8713" max="8956" width="9.140625" style="8"/>
    <col min="8957" max="8957" width="26" style="8" customWidth="1"/>
    <col min="8958" max="8958" width="21.140625" style="8" customWidth="1"/>
    <col min="8959" max="8959" width="11.140625" style="8" customWidth="1"/>
    <col min="8960" max="8960" width="11.28515625" style="8" customWidth="1"/>
    <col min="8961" max="8961" width="14.28515625" style="8" customWidth="1"/>
    <col min="8962" max="8962" width="16.28515625" style="8" customWidth="1"/>
    <col min="8963" max="8963" width="22.28515625" style="8" customWidth="1"/>
    <col min="8964" max="8964" width="17.42578125" style="8" customWidth="1"/>
    <col min="8965" max="8965" width="21.5703125" style="8" customWidth="1"/>
    <col min="8966" max="8966" width="14.28515625" style="8" customWidth="1"/>
    <col min="8967" max="8967" width="9.140625" style="8" customWidth="1"/>
    <col min="8968" max="8968" width="11.28515625" style="8" customWidth="1"/>
    <col min="8969" max="9212" width="9.140625" style="8"/>
    <col min="9213" max="9213" width="26" style="8" customWidth="1"/>
    <col min="9214" max="9214" width="21.140625" style="8" customWidth="1"/>
    <col min="9215" max="9215" width="11.140625" style="8" customWidth="1"/>
    <col min="9216" max="9216" width="11.28515625" style="8" customWidth="1"/>
    <col min="9217" max="9217" width="14.28515625" style="8" customWidth="1"/>
    <col min="9218" max="9218" width="16.28515625" style="8" customWidth="1"/>
    <col min="9219" max="9219" width="22.28515625" style="8" customWidth="1"/>
    <col min="9220" max="9220" width="17.42578125" style="8" customWidth="1"/>
    <col min="9221" max="9221" width="21.5703125" style="8" customWidth="1"/>
    <col min="9222" max="9222" width="14.28515625" style="8" customWidth="1"/>
    <col min="9223" max="9223" width="9.140625" style="8" customWidth="1"/>
    <col min="9224" max="9224" width="11.28515625" style="8" customWidth="1"/>
    <col min="9225" max="9468" width="9.140625" style="8"/>
    <col min="9469" max="9469" width="26" style="8" customWidth="1"/>
    <col min="9470" max="9470" width="21.140625" style="8" customWidth="1"/>
    <col min="9471" max="9471" width="11.140625" style="8" customWidth="1"/>
    <col min="9472" max="9472" width="11.28515625" style="8" customWidth="1"/>
    <col min="9473" max="9473" width="14.28515625" style="8" customWidth="1"/>
    <col min="9474" max="9474" width="16.28515625" style="8" customWidth="1"/>
    <col min="9475" max="9475" width="22.28515625" style="8" customWidth="1"/>
    <col min="9476" max="9476" width="17.42578125" style="8" customWidth="1"/>
    <col min="9477" max="9477" width="21.5703125" style="8" customWidth="1"/>
    <col min="9478" max="9478" width="14.28515625" style="8" customWidth="1"/>
    <col min="9479" max="9479" width="9.140625" style="8" customWidth="1"/>
    <col min="9480" max="9480" width="11.28515625" style="8" customWidth="1"/>
    <col min="9481" max="9724" width="9.140625" style="8"/>
    <col min="9725" max="9725" width="26" style="8" customWidth="1"/>
    <col min="9726" max="9726" width="21.140625" style="8" customWidth="1"/>
    <col min="9727" max="9727" width="11.140625" style="8" customWidth="1"/>
    <col min="9728" max="9728" width="11.28515625" style="8" customWidth="1"/>
    <col min="9729" max="9729" width="14.28515625" style="8" customWidth="1"/>
    <col min="9730" max="9730" width="16.28515625" style="8" customWidth="1"/>
    <col min="9731" max="9731" width="22.28515625" style="8" customWidth="1"/>
    <col min="9732" max="9732" width="17.42578125" style="8" customWidth="1"/>
    <col min="9733" max="9733" width="21.5703125" style="8" customWidth="1"/>
    <col min="9734" max="9734" width="14.28515625" style="8" customWidth="1"/>
    <col min="9735" max="9735" width="9.140625" style="8" customWidth="1"/>
    <col min="9736" max="9736" width="11.28515625" style="8" customWidth="1"/>
    <col min="9737" max="9980" width="9.140625" style="8"/>
    <col min="9981" max="9981" width="26" style="8" customWidth="1"/>
    <col min="9982" max="9982" width="21.140625" style="8" customWidth="1"/>
    <col min="9983" max="9983" width="11.140625" style="8" customWidth="1"/>
    <col min="9984" max="9984" width="11.28515625" style="8" customWidth="1"/>
    <col min="9985" max="9985" width="14.28515625" style="8" customWidth="1"/>
    <col min="9986" max="9986" width="16.28515625" style="8" customWidth="1"/>
    <col min="9987" max="9987" width="22.28515625" style="8" customWidth="1"/>
    <col min="9988" max="9988" width="17.42578125" style="8" customWidth="1"/>
    <col min="9989" max="9989" width="21.5703125" style="8" customWidth="1"/>
    <col min="9990" max="9990" width="14.28515625" style="8" customWidth="1"/>
    <col min="9991" max="9991" width="9.140625" style="8" customWidth="1"/>
    <col min="9992" max="9992" width="11.28515625" style="8" customWidth="1"/>
    <col min="9993" max="10236" width="9.140625" style="8"/>
    <col min="10237" max="10237" width="26" style="8" customWidth="1"/>
    <col min="10238" max="10238" width="21.140625" style="8" customWidth="1"/>
    <col min="10239" max="10239" width="11.140625" style="8" customWidth="1"/>
    <col min="10240" max="10240" width="11.28515625" style="8" customWidth="1"/>
    <col min="10241" max="10241" width="14.28515625" style="8" customWidth="1"/>
    <col min="10242" max="10242" width="16.28515625" style="8" customWidth="1"/>
    <col min="10243" max="10243" width="22.28515625" style="8" customWidth="1"/>
    <col min="10244" max="10244" width="17.42578125" style="8" customWidth="1"/>
    <col min="10245" max="10245" width="21.5703125" style="8" customWidth="1"/>
    <col min="10246" max="10246" width="14.28515625" style="8" customWidth="1"/>
    <col min="10247" max="10247" width="9.140625" style="8" customWidth="1"/>
    <col min="10248" max="10248" width="11.28515625" style="8" customWidth="1"/>
    <col min="10249" max="10492" width="9.140625" style="8"/>
    <col min="10493" max="10493" width="26" style="8" customWidth="1"/>
    <col min="10494" max="10494" width="21.140625" style="8" customWidth="1"/>
    <col min="10495" max="10495" width="11.140625" style="8" customWidth="1"/>
    <col min="10496" max="10496" width="11.28515625" style="8" customWidth="1"/>
    <col min="10497" max="10497" width="14.28515625" style="8" customWidth="1"/>
    <col min="10498" max="10498" width="16.28515625" style="8" customWidth="1"/>
    <col min="10499" max="10499" width="22.28515625" style="8" customWidth="1"/>
    <col min="10500" max="10500" width="17.42578125" style="8" customWidth="1"/>
    <col min="10501" max="10501" width="21.5703125" style="8" customWidth="1"/>
    <col min="10502" max="10502" width="14.28515625" style="8" customWidth="1"/>
    <col min="10503" max="10503" width="9.140625" style="8" customWidth="1"/>
    <col min="10504" max="10504" width="11.28515625" style="8" customWidth="1"/>
    <col min="10505" max="10748" width="9.140625" style="8"/>
    <col min="10749" max="10749" width="26" style="8" customWidth="1"/>
    <col min="10750" max="10750" width="21.140625" style="8" customWidth="1"/>
    <col min="10751" max="10751" width="11.140625" style="8" customWidth="1"/>
    <col min="10752" max="10752" width="11.28515625" style="8" customWidth="1"/>
    <col min="10753" max="10753" width="14.28515625" style="8" customWidth="1"/>
    <col min="10754" max="10754" width="16.28515625" style="8" customWidth="1"/>
    <col min="10755" max="10755" width="22.28515625" style="8" customWidth="1"/>
    <col min="10756" max="10756" width="17.42578125" style="8" customWidth="1"/>
    <col min="10757" max="10757" width="21.5703125" style="8" customWidth="1"/>
    <col min="10758" max="10758" width="14.28515625" style="8" customWidth="1"/>
    <col min="10759" max="10759" width="9.140625" style="8" customWidth="1"/>
    <col min="10760" max="10760" width="11.28515625" style="8" customWidth="1"/>
    <col min="10761" max="11004" width="9.140625" style="8"/>
    <col min="11005" max="11005" width="26" style="8" customWidth="1"/>
    <col min="11006" max="11006" width="21.140625" style="8" customWidth="1"/>
    <col min="11007" max="11007" width="11.140625" style="8" customWidth="1"/>
    <col min="11008" max="11008" width="11.28515625" style="8" customWidth="1"/>
    <col min="11009" max="11009" width="14.28515625" style="8" customWidth="1"/>
    <col min="11010" max="11010" width="16.28515625" style="8" customWidth="1"/>
    <col min="11011" max="11011" width="22.28515625" style="8" customWidth="1"/>
    <col min="11012" max="11012" width="17.42578125" style="8" customWidth="1"/>
    <col min="11013" max="11013" width="21.5703125" style="8" customWidth="1"/>
    <col min="11014" max="11014" width="14.28515625" style="8" customWidth="1"/>
    <col min="11015" max="11015" width="9.140625" style="8" customWidth="1"/>
    <col min="11016" max="11016" width="11.28515625" style="8" customWidth="1"/>
    <col min="11017" max="11260" width="9.140625" style="8"/>
    <col min="11261" max="11261" width="26" style="8" customWidth="1"/>
    <col min="11262" max="11262" width="21.140625" style="8" customWidth="1"/>
    <col min="11263" max="11263" width="11.140625" style="8" customWidth="1"/>
    <col min="11264" max="11264" width="11.28515625" style="8" customWidth="1"/>
    <col min="11265" max="11265" width="14.28515625" style="8" customWidth="1"/>
    <col min="11266" max="11266" width="16.28515625" style="8" customWidth="1"/>
    <col min="11267" max="11267" width="22.28515625" style="8" customWidth="1"/>
    <col min="11268" max="11268" width="17.42578125" style="8" customWidth="1"/>
    <col min="11269" max="11269" width="21.5703125" style="8" customWidth="1"/>
    <col min="11270" max="11270" width="14.28515625" style="8" customWidth="1"/>
    <col min="11271" max="11271" width="9.140625" style="8" customWidth="1"/>
    <col min="11272" max="11272" width="11.28515625" style="8" customWidth="1"/>
    <col min="11273" max="11516" width="9.140625" style="8"/>
    <col min="11517" max="11517" width="26" style="8" customWidth="1"/>
    <col min="11518" max="11518" width="21.140625" style="8" customWidth="1"/>
    <col min="11519" max="11519" width="11.140625" style="8" customWidth="1"/>
    <col min="11520" max="11520" width="11.28515625" style="8" customWidth="1"/>
    <col min="11521" max="11521" width="14.28515625" style="8" customWidth="1"/>
    <col min="11522" max="11522" width="16.28515625" style="8" customWidth="1"/>
    <col min="11523" max="11523" width="22.28515625" style="8" customWidth="1"/>
    <col min="11524" max="11524" width="17.42578125" style="8" customWidth="1"/>
    <col min="11525" max="11525" width="21.5703125" style="8" customWidth="1"/>
    <col min="11526" max="11526" width="14.28515625" style="8" customWidth="1"/>
    <col min="11527" max="11527" width="9.140625" style="8" customWidth="1"/>
    <col min="11528" max="11528" width="11.28515625" style="8" customWidth="1"/>
    <col min="11529" max="11772" width="9.140625" style="8"/>
    <col min="11773" max="11773" width="26" style="8" customWidth="1"/>
    <col min="11774" max="11774" width="21.140625" style="8" customWidth="1"/>
    <col min="11775" max="11775" width="11.140625" style="8" customWidth="1"/>
    <col min="11776" max="11776" width="11.28515625" style="8" customWidth="1"/>
    <col min="11777" max="11777" width="14.28515625" style="8" customWidth="1"/>
    <col min="11778" max="11778" width="16.28515625" style="8" customWidth="1"/>
    <col min="11779" max="11779" width="22.28515625" style="8" customWidth="1"/>
    <col min="11780" max="11780" width="17.42578125" style="8" customWidth="1"/>
    <col min="11781" max="11781" width="21.5703125" style="8" customWidth="1"/>
    <col min="11782" max="11782" width="14.28515625" style="8" customWidth="1"/>
    <col min="11783" max="11783" width="9.140625" style="8" customWidth="1"/>
    <col min="11784" max="11784" width="11.28515625" style="8" customWidth="1"/>
    <col min="11785" max="12028" width="9.140625" style="8"/>
    <col min="12029" max="12029" width="26" style="8" customWidth="1"/>
    <col min="12030" max="12030" width="21.140625" style="8" customWidth="1"/>
    <col min="12031" max="12031" width="11.140625" style="8" customWidth="1"/>
    <col min="12032" max="12032" width="11.28515625" style="8" customWidth="1"/>
    <col min="12033" max="12033" width="14.28515625" style="8" customWidth="1"/>
    <col min="12034" max="12034" width="16.28515625" style="8" customWidth="1"/>
    <col min="12035" max="12035" width="22.28515625" style="8" customWidth="1"/>
    <col min="12036" max="12036" width="17.42578125" style="8" customWidth="1"/>
    <col min="12037" max="12037" width="21.5703125" style="8" customWidth="1"/>
    <col min="12038" max="12038" width="14.28515625" style="8" customWidth="1"/>
    <col min="12039" max="12039" width="9.140625" style="8" customWidth="1"/>
    <col min="12040" max="12040" width="11.28515625" style="8" customWidth="1"/>
    <col min="12041" max="12284" width="9.140625" style="8"/>
    <col min="12285" max="12285" width="26" style="8" customWidth="1"/>
    <col min="12286" max="12286" width="21.140625" style="8" customWidth="1"/>
    <col min="12287" max="12287" width="11.140625" style="8" customWidth="1"/>
    <col min="12288" max="12288" width="11.28515625" style="8" customWidth="1"/>
    <col min="12289" max="12289" width="14.28515625" style="8" customWidth="1"/>
    <col min="12290" max="12290" width="16.28515625" style="8" customWidth="1"/>
    <col min="12291" max="12291" width="22.28515625" style="8" customWidth="1"/>
    <col min="12292" max="12292" width="17.42578125" style="8" customWidth="1"/>
    <col min="12293" max="12293" width="21.5703125" style="8" customWidth="1"/>
    <col min="12294" max="12294" width="14.28515625" style="8" customWidth="1"/>
    <col min="12295" max="12295" width="9.140625" style="8" customWidth="1"/>
    <col min="12296" max="12296" width="11.28515625" style="8" customWidth="1"/>
    <col min="12297" max="12540" width="9.140625" style="8"/>
    <col min="12541" max="12541" width="26" style="8" customWidth="1"/>
    <col min="12542" max="12542" width="21.140625" style="8" customWidth="1"/>
    <col min="12543" max="12543" width="11.140625" style="8" customWidth="1"/>
    <col min="12544" max="12544" width="11.28515625" style="8" customWidth="1"/>
    <col min="12545" max="12545" width="14.28515625" style="8" customWidth="1"/>
    <col min="12546" max="12546" width="16.28515625" style="8" customWidth="1"/>
    <col min="12547" max="12547" width="22.28515625" style="8" customWidth="1"/>
    <col min="12548" max="12548" width="17.42578125" style="8" customWidth="1"/>
    <col min="12549" max="12549" width="21.5703125" style="8" customWidth="1"/>
    <col min="12550" max="12550" width="14.28515625" style="8" customWidth="1"/>
    <col min="12551" max="12551" width="9.140625" style="8" customWidth="1"/>
    <col min="12552" max="12552" width="11.28515625" style="8" customWidth="1"/>
    <col min="12553" max="12796" width="9.140625" style="8"/>
    <col min="12797" max="12797" width="26" style="8" customWidth="1"/>
    <col min="12798" max="12798" width="21.140625" style="8" customWidth="1"/>
    <col min="12799" max="12799" width="11.140625" style="8" customWidth="1"/>
    <col min="12800" max="12800" width="11.28515625" style="8" customWidth="1"/>
    <col min="12801" max="12801" width="14.28515625" style="8" customWidth="1"/>
    <col min="12802" max="12802" width="16.28515625" style="8" customWidth="1"/>
    <col min="12803" max="12803" width="22.28515625" style="8" customWidth="1"/>
    <col min="12804" max="12804" width="17.42578125" style="8" customWidth="1"/>
    <col min="12805" max="12805" width="21.5703125" style="8" customWidth="1"/>
    <col min="12806" max="12806" width="14.28515625" style="8" customWidth="1"/>
    <col min="12807" max="12807" width="9.140625" style="8" customWidth="1"/>
    <col min="12808" max="12808" width="11.28515625" style="8" customWidth="1"/>
    <col min="12809" max="13052" width="9.140625" style="8"/>
    <col min="13053" max="13053" width="26" style="8" customWidth="1"/>
    <col min="13054" max="13054" width="21.140625" style="8" customWidth="1"/>
    <col min="13055" max="13055" width="11.140625" style="8" customWidth="1"/>
    <col min="13056" max="13056" width="11.28515625" style="8" customWidth="1"/>
    <col min="13057" max="13057" width="14.28515625" style="8" customWidth="1"/>
    <col min="13058" max="13058" width="16.28515625" style="8" customWidth="1"/>
    <col min="13059" max="13059" width="22.28515625" style="8" customWidth="1"/>
    <col min="13060" max="13060" width="17.42578125" style="8" customWidth="1"/>
    <col min="13061" max="13061" width="21.5703125" style="8" customWidth="1"/>
    <col min="13062" max="13062" width="14.28515625" style="8" customWidth="1"/>
    <col min="13063" max="13063" width="9.140625" style="8" customWidth="1"/>
    <col min="13064" max="13064" width="11.28515625" style="8" customWidth="1"/>
    <col min="13065" max="13308" width="9.140625" style="8"/>
    <col min="13309" max="13309" width="26" style="8" customWidth="1"/>
    <col min="13310" max="13310" width="21.140625" style="8" customWidth="1"/>
    <col min="13311" max="13311" width="11.140625" style="8" customWidth="1"/>
    <col min="13312" max="13312" width="11.28515625" style="8" customWidth="1"/>
    <col min="13313" max="13313" width="14.28515625" style="8" customWidth="1"/>
    <col min="13314" max="13314" width="16.28515625" style="8" customWidth="1"/>
    <col min="13315" max="13315" width="22.28515625" style="8" customWidth="1"/>
    <col min="13316" max="13316" width="17.42578125" style="8" customWidth="1"/>
    <col min="13317" max="13317" width="21.5703125" style="8" customWidth="1"/>
    <col min="13318" max="13318" width="14.28515625" style="8" customWidth="1"/>
    <col min="13319" max="13319" width="9.140625" style="8" customWidth="1"/>
    <col min="13320" max="13320" width="11.28515625" style="8" customWidth="1"/>
    <col min="13321" max="13564" width="9.140625" style="8"/>
    <col min="13565" max="13565" width="26" style="8" customWidth="1"/>
    <col min="13566" max="13566" width="21.140625" style="8" customWidth="1"/>
    <col min="13567" max="13567" width="11.140625" style="8" customWidth="1"/>
    <col min="13568" max="13568" width="11.28515625" style="8" customWidth="1"/>
    <col min="13569" max="13569" width="14.28515625" style="8" customWidth="1"/>
    <col min="13570" max="13570" width="16.28515625" style="8" customWidth="1"/>
    <col min="13571" max="13571" width="22.28515625" style="8" customWidth="1"/>
    <col min="13572" max="13572" width="17.42578125" style="8" customWidth="1"/>
    <col min="13573" max="13573" width="21.5703125" style="8" customWidth="1"/>
    <col min="13574" max="13574" width="14.28515625" style="8" customWidth="1"/>
    <col min="13575" max="13575" width="9.140625" style="8" customWidth="1"/>
    <col min="13576" max="13576" width="11.28515625" style="8" customWidth="1"/>
    <col min="13577" max="13820" width="9.140625" style="8"/>
    <col min="13821" max="13821" width="26" style="8" customWidth="1"/>
    <col min="13822" max="13822" width="21.140625" style="8" customWidth="1"/>
    <col min="13823" max="13823" width="11.140625" style="8" customWidth="1"/>
    <col min="13824" max="13824" width="11.28515625" style="8" customWidth="1"/>
    <col min="13825" max="13825" width="14.28515625" style="8" customWidth="1"/>
    <col min="13826" max="13826" width="16.28515625" style="8" customWidth="1"/>
    <col min="13827" max="13827" width="22.28515625" style="8" customWidth="1"/>
    <col min="13828" max="13828" width="17.42578125" style="8" customWidth="1"/>
    <col min="13829" max="13829" width="21.5703125" style="8" customWidth="1"/>
    <col min="13830" max="13830" width="14.28515625" style="8" customWidth="1"/>
    <col min="13831" max="13831" width="9.140625" style="8" customWidth="1"/>
    <col min="13832" max="13832" width="11.28515625" style="8" customWidth="1"/>
    <col min="13833" max="14076" width="9.140625" style="8"/>
    <col min="14077" max="14077" width="26" style="8" customWidth="1"/>
    <col min="14078" max="14078" width="21.140625" style="8" customWidth="1"/>
    <col min="14079" max="14079" width="11.140625" style="8" customWidth="1"/>
    <col min="14080" max="14080" width="11.28515625" style="8" customWidth="1"/>
    <col min="14081" max="14081" width="14.28515625" style="8" customWidth="1"/>
    <col min="14082" max="14082" width="16.28515625" style="8" customWidth="1"/>
    <col min="14083" max="14083" width="22.28515625" style="8" customWidth="1"/>
    <col min="14084" max="14084" width="17.42578125" style="8" customWidth="1"/>
    <col min="14085" max="14085" width="21.5703125" style="8" customWidth="1"/>
    <col min="14086" max="14086" width="14.28515625" style="8" customWidth="1"/>
    <col min="14087" max="14087" width="9.140625" style="8" customWidth="1"/>
    <col min="14088" max="14088" width="11.28515625" style="8" customWidth="1"/>
    <col min="14089" max="14332" width="9.140625" style="8"/>
    <col min="14333" max="14333" width="26" style="8" customWidth="1"/>
    <col min="14334" max="14334" width="21.140625" style="8" customWidth="1"/>
    <col min="14335" max="14335" width="11.140625" style="8" customWidth="1"/>
    <col min="14336" max="14336" width="11.28515625" style="8" customWidth="1"/>
    <col min="14337" max="14337" width="14.28515625" style="8" customWidth="1"/>
    <col min="14338" max="14338" width="16.28515625" style="8" customWidth="1"/>
    <col min="14339" max="14339" width="22.28515625" style="8" customWidth="1"/>
    <col min="14340" max="14340" width="17.42578125" style="8" customWidth="1"/>
    <col min="14341" max="14341" width="21.5703125" style="8" customWidth="1"/>
    <col min="14342" max="14342" width="14.28515625" style="8" customWidth="1"/>
    <col min="14343" max="14343" width="9.140625" style="8" customWidth="1"/>
    <col min="14344" max="14344" width="11.28515625" style="8" customWidth="1"/>
    <col min="14345" max="14588" width="9.140625" style="8"/>
    <col min="14589" max="14589" width="26" style="8" customWidth="1"/>
    <col min="14590" max="14590" width="21.140625" style="8" customWidth="1"/>
    <col min="14591" max="14591" width="11.140625" style="8" customWidth="1"/>
    <col min="14592" max="14592" width="11.28515625" style="8" customWidth="1"/>
    <col min="14593" max="14593" width="14.28515625" style="8" customWidth="1"/>
    <col min="14594" max="14594" width="16.28515625" style="8" customWidth="1"/>
    <col min="14595" max="14595" width="22.28515625" style="8" customWidth="1"/>
    <col min="14596" max="14596" width="17.42578125" style="8" customWidth="1"/>
    <col min="14597" max="14597" width="21.5703125" style="8" customWidth="1"/>
    <col min="14598" max="14598" width="14.28515625" style="8" customWidth="1"/>
    <col min="14599" max="14599" width="9.140625" style="8" customWidth="1"/>
    <col min="14600" max="14600" width="11.28515625" style="8" customWidth="1"/>
    <col min="14601" max="14844" width="9.140625" style="8"/>
    <col min="14845" max="14845" width="26" style="8" customWidth="1"/>
    <col min="14846" max="14846" width="21.140625" style="8" customWidth="1"/>
    <col min="14847" max="14847" width="11.140625" style="8" customWidth="1"/>
    <col min="14848" max="14848" width="11.28515625" style="8" customWidth="1"/>
    <col min="14849" max="14849" width="14.28515625" style="8" customWidth="1"/>
    <col min="14850" max="14850" width="16.28515625" style="8" customWidth="1"/>
    <col min="14851" max="14851" width="22.28515625" style="8" customWidth="1"/>
    <col min="14852" max="14852" width="17.42578125" style="8" customWidth="1"/>
    <col min="14853" max="14853" width="21.5703125" style="8" customWidth="1"/>
    <col min="14854" max="14854" width="14.28515625" style="8" customWidth="1"/>
    <col min="14855" max="14855" width="9.140625" style="8" customWidth="1"/>
    <col min="14856" max="14856" width="11.28515625" style="8" customWidth="1"/>
    <col min="14857" max="15100" width="9.140625" style="8"/>
    <col min="15101" max="15101" width="26" style="8" customWidth="1"/>
    <col min="15102" max="15102" width="21.140625" style="8" customWidth="1"/>
    <col min="15103" max="15103" width="11.140625" style="8" customWidth="1"/>
    <col min="15104" max="15104" width="11.28515625" style="8" customWidth="1"/>
    <col min="15105" max="15105" width="14.28515625" style="8" customWidth="1"/>
    <col min="15106" max="15106" width="16.28515625" style="8" customWidth="1"/>
    <col min="15107" max="15107" width="22.28515625" style="8" customWidth="1"/>
    <col min="15108" max="15108" width="17.42578125" style="8" customWidth="1"/>
    <col min="15109" max="15109" width="21.5703125" style="8" customWidth="1"/>
    <col min="15110" max="15110" width="14.28515625" style="8" customWidth="1"/>
    <col min="15111" max="15111" width="9.140625" style="8" customWidth="1"/>
    <col min="15112" max="15112" width="11.28515625" style="8" customWidth="1"/>
    <col min="15113" max="15356" width="9.140625" style="8"/>
    <col min="15357" max="15357" width="26" style="8" customWidth="1"/>
    <col min="15358" max="15358" width="21.140625" style="8" customWidth="1"/>
    <col min="15359" max="15359" width="11.140625" style="8" customWidth="1"/>
    <col min="15360" max="15360" width="11.28515625" style="8" customWidth="1"/>
    <col min="15361" max="15361" width="14.28515625" style="8" customWidth="1"/>
    <col min="15362" max="15362" width="16.28515625" style="8" customWidth="1"/>
    <col min="15363" max="15363" width="22.28515625" style="8" customWidth="1"/>
    <col min="15364" max="15364" width="17.42578125" style="8" customWidth="1"/>
    <col min="15365" max="15365" width="21.5703125" style="8" customWidth="1"/>
    <col min="15366" max="15366" width="14.28515625" style="8" customWidth="1"/>
    <col min="15367" max="15367" width="9.140625" style="8" customWidth="1"/>
    <col min="15368" max="15368" width="11.28515625" style="8" customWidth="1"/>
    <col min="15369" max="15612" width="9.140625" style="8"/>
    <col min="15613" max="15613" width="26" style="8" customWidth="1"/>
    <col min="15614" max="15614" width="21.140625" style="8" customWidth="1"/>
    <col min="15615" max="15615" width="11.140625" style="8" customWidth="1"/>
    <col min="15616" max="15616" width="11.28515625" style="8" customWidth="1"/>
    <col min="15617" max="15617" width="14.28515625" style="8" customWidth="1"/>
    <col min="15618" max="15618" width="16.28515625" style="8" customWidth="1"/>
    <col min="15619" max="15619" width="22.28515625" style="8" customWidth="1"/>
    <col min="15620" max="15620" width="17.42578125" style="8" customWidth="1"/>
    <col min="15621" max="15621" width="21.5703125" style="8" customWidth="1"/>
    <col min="15622" max="15622" width="14.28515625" style="8" customWidth="1"/>
    <col min="15623" max="15623" width="9.140625" style="8" customWidth="1"/>
    <col min="15624" max="15624" width="11.28515625" style="8" customWidth="1"/>
    <col min="15625" max="15868" width="9.140625" style="8"/>
    <col min="15869" max="15869" width="26" style="8" customWidth="1"/>
    <col min="15870" max="15870" width="21.140625" style="8" customWidth="1"/>
    <col min="15871" max="15871" width="11.140625" style="8" customWidth="1"/>
    <col min="15872" max="15872" width="11.28515625" style="8" customWidth="1"/>
    <col min="15873" max="15873" width="14.28515625" style="8" customWidth="1"/>
    <col min="15874" max="15874" width="16.28515625" style="8" customWidth="1"/>
    <col min="15875" max="15875" width="22.28515625" style="8" customWidth="1"/>
    <col min="15876" max="15876" width="17.42578125" style="8" customWidth="1"/>
    <col min="15877" max="15877" width="21.5703125" style="8" customWidth="1"/>
    <col min="15878" max="15878" width="14.28515625" style="8" customWidth="1"/>
    <col min="15879" max="15879" width="9.140625" style="8" customWidth="1"/>
    <col min="15880" max="15880" width="11.28515625" style="8" customWidth="1"/>
    <col min="15881" max="16124" width="9.140625" style="8"/>
    <col min="16125" max="16125" width="26" style="8" customWidth="1"/>
    <col min="16126" max="16126" width="21.140625" style="8" customWidth="1"/>
    <col min="16127" max="16127" width="11.140625" style="8" customWidth="1"/>
    <col min="16128" max="16128" width="11.28515625" style="8" customWidth="1"/>
    <col min="16129" max="16129" width="14.28515625" style="8" customWidth="1"/>
    <col min="16130" max="16130" width="16.28515625" style="8" customWidth="1"/>
    <col min="16131" max="16131" width="22.28515625" style="8" customWidth="1"/>
    <col min="16132" max="16132" width="17.42578125" style="8" customWidth="1"/>
    <col min="16133" max="16133" width="21.5703125" style="8" customWidth="1"/>
    <col min="16134" max="16134" width="14.28515625" style="8" customWidth="1"/>
    <col min="16135" max="16135" width="9.140625" style="8" customWidth="1"/>
    <col min="16136" max="16136" width="11.28515625" style="8" customWidth="1"/>
    <col min="16137" max="16384" width="9.140625" style="8"/>
  </cols>
  <sheetData>
    <row r="1" spans="1:10" ht="15" customHeight="1">
      <c r="B1" s="250" t="s">
        <v>255</v>
      </c>
      <c r="C1" s="250"/>
      <c r="D1" s="250"/>
      <c r="E1" s="250"/>
      <c r="F1" s="250"/>
    </row>
    <row r="2" spans="1:10" ht="15" customHeight="1">
      <c r="B2" s="250"/>
      <c r="C2" s="250"/>
      <c r="D2" s="250"/>
      <c r="E2" s="250"/>
      <c r="F2" s="250"/>
    </row>
    <row r="3" spans="1:10" ht="15.75" thickBot="1"/>
    <row r="4" spans="1:10" ht="36" customHeight="1">
      <c r="A4" s="394" t="s">
        <v>3</v>
      </c>
      <c r="B4" s="397" t="s">
        <v>4</v>
      </c>
      <c r="C4" s="391" t="s">
        <v>256</v>
      </c>
      <c r="D4" s="392"/>
      <c r="E4" s="399" t="s">
        <v>262</v>
      </c>
      <c r="F4" s="27" t="s">
        <v>259</v>
      </c>
      <c r="G4" s="27" t="s">
        <v>101</v>
      </c>
      <c r="H4" s="27" t="s">
        <v>115</v>
      </c>
      <c r="I4" s="27" t="s">
        <v>125</v>
      </c>
      <c r="J4" s="9" t="s">
        <v>257</v>
      </c>
    </row>
    <row r="5" spans="1:10" ht="50.25" customHeight="1">
      <c r="A5" s="395"/>
      <c r="B5" s="398"/>
      <c r="C5" s="393" t="s">
        <v>258</v>
      </c>
      <c r="D5" s="393"/>
      <c r="E5" s="400"/>
      <c r="F5" s="27" t="s">
        <v>91</v>
      </c>
      <c r="G5" s="27" t="s">
        <v>102</v>
      </c>
      <c r="H5" s="27" t="s">
        <v>260</v>
      </c>
      <c r="I5" s="27" t="s">
        <v>29</v>
      </c>
      <c r="J5" s="389" t="s">
        <v>261</v>
      </c>
    </row>
    <row r="6" spans="1:10">
      <c r="A6" s="396"/>
      <c r="B6" s="398"/>
      <c r="C6" s="55" t="s">
        <v>11</v>
      </c>
      <c r="D6" s="55" t="s">
        <v>12</v>
      </c>
      <c r="E6" s="401"/>
      <c r="F6" s="10"/>
      <c r="G6" s="10"/>
      <c r="H6" s="10"/>
      <c r="I6" s="10"/>
      <c r="J6" s="390"/>
    </row>
    <row r="7" spans="1:10" ht="15.75">
      <c r="A7" s="20">
        <v>32</v>
      </c>
      <c r="B7" s="22" t="s">
        <v>160</v>
      </c>
      <c r="C7" s="53">
        <v>0</v>
      </c>
      <c r="D7" s="54">
        <v>0</v>
      </c>
      <c r="E7" s="29">
        <f t="shared" ref="E7" si="0">AVERAGE(C7:D7)</f>
        <v>0</v>
      </c>
      <c r="F7" s="29">
        <f t="shared" ref="F7" si="1">E7*1.5</f>
        <v>0</v>
      </c>
      <c r="G7" s="29">
        <f>'2.1. 20'!AB7</f>
        <v>5.2332396759767779</v>
      </c>
      <c r="H7" s="29"/>
      <c r="I7" s="29">
        <f>'2.3. 20'!L7</f>
        <v>1.0029411764705882</v>
      </c>
      <c r="J7" s="29">
        <f t="shared" ref="J7" si="2">AVERAGE(F7:I7)</f>
        <v>2.0787269508157888</v>
      </c>
    </row>
  </sheetData>
  <sheetProtection selectLockedCells="1" selectUnlockedCells="1"/>
  <mergeCells count="8">
    <mergeCell ref="B1:F1"/>
    <mergeCell ref="B2:F2"/>
    <mergeCell ref="A4:A6"/>
    <mergeCell ref="B4:B6"/>
    <mergeCell ref="E4:E6"/>
    <mergeCell ref="J5:J6"/>
    <mergeCell ref="C4:D4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Y7"/>
  <sheetViews>
    <sheetView tabSelected="1" zoomScale="80" zoomScaleNormal="80" workbookViewId="0">
      <selection activeCell="B8" sqref="B8:B19"/>
    </sheetView>
  </sheetViews>
  <sheetFormatPr defaultColWidth="8.85546875" defaultRowHeight="15"/>
  <cols>
    <col min="1" max="1" width="10.28515625" style="68" customWidth="1"/>
    <col min="2" max="2" width="38.85546875" style="68" customWidth="1"/>
    <col min="3" max="3" width="28" style="68" customWidth="1"/>
    <col min="4" max="4" width="14.5703125" style="68" customWidth="1"/>
    <col min="5" max="5" width="13.85546875" style="68" customWidth="1"/>
    <col min="6" max="6" width="19.42578125" style="68" customWidth="1"/>
    <col min="7" max="7" width="10.28515625" style="68" customWidth="1"/>
    <col min="8" max="8" width="9.5703125" style="68" customWidth="1"/>
    <col min="9" max="9" width="6.42578125" style="72" customWidth="1"/>
    <col min="10" max="11" width="6.42578125" style="68" customWidth="1"/>
    <col min="12" max="12" width="6.42578125" style="72" customWidth="1"/>
    <col min="13" max="13" width="6.85546875" style="68" customWidth="1"/>
    <col min="14" max="14" width="8.5703125" style="68" customWidth="1"/>
    <col min="15" max="15" width="8.140625" style="72" customWidth="1"/>
    <col min="16" max="16" width="12.28515625" style="72" customWidth="1"/>
    <col min="17" max="17" width="11.7109375" style="72" customWidth="1"/>
    <col min="18" max="18" width="13.140625" style="72" customWidth="1"/>
    <col min="19" max="19" width="12.42578125" style="72" customWidth="1"/>
    <col min="20" max="20" width="13.28515625" style="191" customWidth="1"/>
    <col min="21" max="21" width="12.7109375" style="191" customWidth="1"/>
    <col min="22" max="22" width="13.7109375" style="72" customWidth="1"/>
    <col min="23" max="23" width="11.7109375" style="72" customWidth="1"/>
    <col min="24" max="24" width="16" style="68" customWidth="1"/>
    <col min="25" max="25" width="20.7109375" style="68" customWidth="1"/>
    <col min="26" max="16384" width="8.85546875" style="68"/>
  </cols>
  <sheetData>
    <row r="1" spans="1:25" ht="15.75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70"/>
    </row>
    <row r="2" spans="1:25" ht="15.75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70"/>
    </row>
    <row r="3" spans="1:25" ht="15.75" thickBot="1"/>
    <row r="4" spans="1:25" ht="61.15" customHeight="1">
      <c r="A4" s="255" t="s">
        <v>3</v>
      </c>
      <c r="B4" s="251" t="s">
        <v>4</v>
      </c>
      <c r="C4" s="212" t="s">
        <v>130</v>
      </c>
      <c r="D4" s="407" t="s">
        <v>16</v>
      </c>
      <c r="E4" s="408"/>
      <c r="F4" s="408"/>
      <c r="G4" s="407" t="s">
        <v>131</v>
      </c>
      <c r="H4" s="407"/>
      <c r="I4" s="408"/>
      <c r="J4" s="408"/>
      <c r="K4" s="408"/>
      <c r="L4" s="408"/>
      <c r="M4" s="408"/>
      <c r="N4" s="408"/>
      <c r="O4" s="408"/>
      <c r="P4" s="407" t="s">
        <v>35</v>
      </c>
      <c r="Q4" s="407"/>
      <c r="R4" s="407"/>
      <c r="S4" s="409"/>
      <c r="T4" s="407" t="s">
        <v>132</v>
      </c>
      <c r="U4" s="409"/>
      <c r="V4" s="408"/>
      <c r="W4" s="408"/>
      <c r="X4" s="402" t="s">
        <v>264</v>
      </c>
      <c r="Y4" s="404" t="s">
        <v>265</v>
      </c>
    </row>
    <row r="5" spans="1:25" ht="69.75" customHeight="1">
      <c r="A5" s="256"/>
      <c r="B5" s="252"/>
      <c r="C5" s="415" t="s">
        <v>201</v>
      </c>
      <c r="D5" s="415" t="s">
        <v>133</v>
      </c>
      <c r="E5" s="415" t="s">
        <v>134</v>
      </c>
      <c r="F5" s="415" t="s">
        <v>135</v>
      </c>
      <c r="G5" s="415" t="s">
        <v>136</v>
      </c>
      <c r="H5" s="415"/>
      <c r="I5" s="415"/>
      <c r="J5" s="415" t="s">
        <v>200</v>
      </c>
      <c r="K5" s="416"/>
      <c r="L5" s="416"/>
      <c r="M5" s="415" t="s">
        <v>199</v>
      </c>
      <c r="N5" s="417"/>
      <c r="O5" s="416"/>
      <c r="P5" s="410" t="s">
        <v>198</v>
      </c>
      <c r="Q5" s="411"/>
      <c r="R5" s="410" t="s">
        <v>197</v>
      </c>
      <c r="S5" s="411" t="s">
        <v>137</v>
      </c>
      <c r="T5" s="412" t="s">
        <v>196</v>
      </c>
      <c r="U5" s="413"/>
      <c r="V5" s="410" t="s">
        <v>195</v>
      </c>
      <c r="W5" s="414"/>
      <c r="X5" s="403"/>
      <c r="Y5" s="405"/>
    </row>
    <row r="6" spans="1:25" ht="15.75">
      <c r="A6" s="256"/>
      <c r="B6" s="252"/>
      <c r="C6" s="416"/>
      <c r="D6" s="416"/>
      <c r="E6" s="416"/>
      <c r="F6" s="416"/>
      <c r="G6" s="173" t="s">
        <v>10</v>
      </c>
      <c r="H6" s="174" t="s">
        <v>11</v>
      </c>
      <c r="I6" s="54" t="s">
        <v>12</v>
      </c>
      <c r="J6" s="174" t="s">
        <v>10</v>
      </c>
      <c r="K6" s="174" t="s">
        <v>11</v>
      </c>
      <c r="L6" s="54" t="s">
        <v>12</v>
      </c>
      <c r="M6" s="174" t="s">
        <v>10</v>
      </c>
      <c r="N6" s="174" t="s">
        <v>11</v>
      </c>
      <c r="O6" s="54" t="s">
        <v>12</v>
      </c>
      <c r="P6" s="54" t="s">
        <v>194</v>
      </c>
      <c r="Q6" s="54" t="s">
        <v>193</v>
      </c>
      <c r="R6" s="54" t="s">
        <v>194</v>
      </c>
      <c r="S6" s="54" t="s">
        <v>193</v>
      </c>
      <c r="T6" s="190" t="s">
        <v>194</v>
      </c>
      <c r="U6" s="190" t="s">
        <v>193</v>
      </c>
      <c r="V6" s="54" t="s">
        <v>194</v>
      </c>
      <c r="W6" s="54" t="s">
        <v>193</v>
      </c>
      <c r="X6" s="403"/>
      <c r="Y6" s="405"/>
    </row>
    <row r="7" spans="1:25" s="8" customFormat="1">
      <c r="A7" s="20">
        <v>32</v>
      </c>
      <c r="B7" s="23" t="s">
        <v>160</v>
      </c>
      <c r="C7" s="64">
        <v>1.7629999999999999</v>
      </c>
      <c r="D7" s="187">
        <v>39</v>
      </c>
      <c r="E7" s="187">
        <v>1</v>
      </c>
      <c r="F7" s="64">
        <v>1</v>
      </c>
      <c r="G7" s="188">
        <v>151</v>
      </c>
      <c r="H7" s="188">
        <v>129</v>
      </c>
      <c r="I7" s="188"/>
      <c r="J7" s="188">
        <v>29</v>
      </c>
      <c r="K7" s="188">
        <v>21</v>
      </c>
      <c r="L7" s="188"/>
      <c r="M7" s="54">
        <v>0</v>
      </c>
      <c r="N7" s="64">
        <v>0</v>
      </c>
      <c r="O7" s="64"/>
      <c r="P7" s="64">
        <v>3.4</v>
      </c>
      <c r="Q7" s="64">
        <v>3.35</v>
      </c>
      <c r="R7" s="64"/>
      <c r="S7" s="64"/>
      <c r="T7" s="127"/>
      <c r="U7" s="127"/>
      <c r="V7" s="64"/>
      <c r="W7" s="64"/>
      <c r="X7" s="189">
        <v>1</v>
      </c>
      <c r="Y7" s="213">
        <v>0</v>
      </c>
    </row>
  </sheetData>
  <sheetProtection selectLockedCells="1" selectUnlockedCells="1"/>
  <mergeCells count="21">
    <mergeCell ref="J5:L5"/>
    <mergeCell ref="D5:D6"/>
    <mergeCell ref="E5:E6"/>
    <mergeCell ref="F5:F6"/>
    <mergeCell ref="G5:I5"/>
    <mergeCell ref="X4:X6"/>
    <mergeCell ref="Y4:Y6"/>
    <mergeCell ref="A1:W1"/>
    <mergeCell ref="A2:W2"/>
    <mergeCell ref="A4:A6"/>
    <mergeCell ref="B4:B6"/>
    <mergeCell ref="D4:F4"/>
    <mergeCell ref="G4:O4"/>
    <mergeCell ref="P4:S4"/>
    <mergeCell ref="T4:W4"/>
    <mergeCell ref="P5:Q5"/>
    <mergeCell ref="R5:S5"/>
    <mergeCell ref="T5:U5"/>
    <mergeCell ref="V5:W5"/>
    <mergeCell ref="C5:C6"/>
    <mergeCell ref="M5:O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Y15"/>
  <sheetViews>
    <sheetView zoomScale="70" zoomScaleNormal="70" workbookViewId="0">
      <pane ySplit="7" topLeftCell="A8" activePane="bottomLeft" state="frozen"/>
      <selection activeCell="B38" sqref="B38"/>
      <selection pane="bottomLeft" activeCell="M20" sqref="M20"/>
    </sheetView>
  </sheetViews>
  <sheetFormatPr defaultColWidth="8.85546875" defaultRowHeight="15"/>
  <cols>
    <col min="1" max="1" width="7.140625" style="2" customWidth="1"/>
    <col min="2" max="2" width="35.85546875" style="19" customWidth="1"/>
    <col min="3" max="3" width="6.28515625" style="2" customWidth="1"/>
    <col min="4" max="4" width="5.5703125" style="2" customWidth="1"/>
    <col min="5" max="7" width="5.85546875" style="2" customWidth="1"/>
    <col min="8" max="8" width="7" style="2" customWidth="1"/>
    <col min="9" max="9" width="9.140625" style="2" customWidth="1"/>
    <col min="10" max="10" width="7.85546875" style="2" customWidth="1"/>
    <col min="11" max="11" width="7.7109375" style="2" customWidth="1"/>
    <col min="12" max="12" width="8.5703125" style="2" customWidth="1"/>
    <col min="13" max="13" width="11.85546875" style="2" customWidth="1"/>
    <col min="14" max="15" width="8.42578125" style="2" customWidth="1"/>
    <col min="16" max="16" width="9.42578125" style="2" customWidth="1"/>
    <col min="17" max="18" width="11.28515625" style="2" customWidth="1"/>
    <col min="19" max="19" width="10.140625" style="2" customWidth="1"/>
    <col min="20" max="20" width="16.28515625" style="2" customWidth="1"/>
    <col min="21" max="22" width="12.7109375" style="2" customWidth="1"/>
    <col min="23" max="23" width="9" style="2" customWidth="1"/>
    <col min="24" max="24" width="9.140625" style="2" customWidth="1"/>
    <col min="25" max="25" width="10.140625" style="2" customWidth="1"/>
    <col min="26" max="26" width="0.140625" style="2" customWidth="1"/>
    <col min="27" max="16384" width="8.85546875" style="2"/>
  </cols>
  <sheetData>
    <row r="1" spans="1:25" ht="15.7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1"/>
      <c r="Y1" s="1"/>
    </row>
    <row r="2" spans="1:25" ht="15.75">
      <c r="A2" s="253" t="s">
        <v>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1"/>
      <c r="Y2" s="1"/>
    </row>
    <row r="3" spans="1:25" ht="15.75">
      <c r="A3" s="254" t="s">
        <v>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3"/>
      <c r="Y3" s="3"/>
    </row>
    <row r="4" spans="1:25" ht="15.75" thickBot="1"/>
    <row r="5" spans="1:25" ht="61.15" customHeight="1">
      <c r="A5" s="255" t="s">
        <v>3</v>
      </c>
      <c r="B5" s="251" t="s">
        <v>4</v>
      </c>
      <c r="C5" s="251" t="s">
        <v>138</v>
      </c>
      <c r="D5" s="251"/>
      <c r="E5" s="251"/>
      <c r="F5" s="251" t="s">
        <v>122</v>
      </c>
      <c r="G5" s="257"/>
      <c r="H5" s="257"/>
      <c r="I5" s="251" t="s">
        <v>65</v>
      </c>
      <c r="J5" s="251"/>
      <c r="K5" s="251"/>
      <c r="L5" s="251" t="s">
        <v>69</v>
      </c>
      <c r="M5" s="251"/>
      <c r="N5" s="251"/>
      <c r="O5" s="251"/>
      <c r="P5" s="251"/>
      <c r="Q5" s="251"/>
      <c r="R5" s="88"/>
      <c r="S5" s="251" t="s">
        <v>76</v>
      </c>
      <c r="T5" s="251"/>
      <c r="U5" s="251" t="s">
        <v>77</v>
      </c>
      <c r="V5" s="251" t="s">
        <v>210</v>
      </c>
      <c r="W5" s="89" t="s">
        <v>95</v>
      </c>
      <c r="X5" s="90" t="s">
        <v>30</v>
      </c>
    </row>
    <row r="6" spans="1:25" ht="21.6" customHeight="1">
      <c r="A6" s="256"/>
      <c r="B6" s="252"/>
      <c r="C6" s="252"/>
      <c r="D6" s="252"/>
      <c r="E6" s="252"/>
      <c r="F6" s="258"/>
      <c r="G6" s="258"/>
      <c r="H6" s="258"/>
      <c r="I6" s="5" t="s">
        <v>66</v>
      </c>
      <c r="J6" s="5" t="s">
        <v>67</v>
      </c>
      <c r="K6" s="5" t="s">
        <v>68</v>
      </c>
      <c r="L6" s="4" t="s">
        <v>5</v>
      </c>
      <c r="M6" s="5" t="s">
        <v>6</v>
      </c>
      <c r="N6" s="5" t="s">
        <v>7</v>
      </c>
      <c r="O6" s="5" t="s">
        <v>71</v>
      </c>
      <c r="P6" s="5" t="s">
        <v>73</v>
      </c>
      <c r="Q6" s="5" t="s">
        <v>74</v>
      </c>
      <c r="R6" s="5" t="s">
        <v>208</v>
      </c>
      <c r="S6" s="5" t="s">
        <v>8</v>
      </c>
      <c r="T6" s="5" t="s">
        <v>9</v>
      </c>
      <c r="U6" s="252"/>
      <c r="V6" s="252"/>
      <c r="W6" s="86"/>
      <c r="X6" s="92"/>
    </row>
    <row r="7" spans="1:25" ht="25.15" customHeight="1">
      <c r="A7" s="256"/>
      <c r="B7" s="252"/>
      <c r="C7" s="5" t="s">
        <v>10</v>
      </c>
      <c r="D7" s="5" t="s">
        <v>11</v>
      </c>
      <c r="E7" s="5" t="s">
        <v>12</v>
      </c>
      <c r="F7" s="5" t="s">
        <v>10</v>
      </c>
      <c r="G7" s="5" t="s">
        <v>11</v>
      </c>
      <c r="H7" s="5" t="s">
        <v>12</v>
      </c>
      <c r="I7" s="5" t="s">
        <v>10</v>
      </c>
      <c r="J7" s="5" t="s">
        <v>11</v>
      </c>
      <c r="K7" s="5" t="s">
        <v>12</v>
      </c>
      <c r="L7" s="5" t="s">
        <v>10</v>
      </c>
      <c r="M7" s="5" t="s">
        <v>13</v>
      </c>
      <c r="N7" s="5" t="s">
        <v>14</v>
      </c>
      <c r="O7" s="5" t="s">
        <v>70</v>
      </c>
      <c r="P7" s="5" t="s">
        <v>72</v>
      </c>
      <c r="Q7" s="5" t="s">
        <v>75</v>
      </c>
      <c r="R7" s="5" t="s">
        <v>209</v>
      </c>
      <c r="S7" s="5" t="s">
        <v>117</v>
      </c>
      <c r="T7" s="5" t="s">
        <v>15</v>
      </c>
      <c r="U7" s="252"/>
      <c r="V7" s="252"/>
      <c r="W7" s="86"/>
      <c r="X7" s="92" t="s">
        <v>94</v>
      </c>
    </row>
    <row r="8" spans="1:25" ht="20.25" customHeight="1">
      <c r="A8" s="66">
        <v>32</v>
      </c>
      <c r="B8" s="87" t="s">
        <v>160</v>
      </c>
      <c r="C8" s="76">
        <v>1</v>
      </c>
      <c r="D8" s="76">
        <v>1</v>
      </c>
      <c r="E8" s="76">
        <v>1</v>
      </c>
      <c r="F8" s="76">
        <v>1</v>
      </c>
      <c r="G8" s="76">
        <v>1</v>
      </c>
      <c r="H8" s="76">
        <v>1</v>
      </c>
      <c r="I8" s="75">
        <v>0.99</v>
      </c>
      <c r="J8" s="75">
        <v>0.99</v>
      </c>
      <c r="K8" s="75">
        <v>0.98</v>
      </c>
      <c r="L8" s="75">
        <v>0.42</v>
      </c>
      <c r="M8" s="75">
        <v>0.69699999999999995</v>
      </c>
      <c r="N8" s="75">
        <v>0.53800000000000003</v>
      </c>
      <c r="O8" s="78">
        <v>0.65</v>
      </c>
      <c r="P8" s="75">
        <v>0.73</v>
      </c>
      <c r="Q8" s="75">
        <v>0.59</v>
      </c>
      <c r="R8" s="75">
        <v>0</v>
      </c>
      <c r="S8" s="75">
        <v>4.8000000000000001E-2</v>
      </c>
      <c r="T8" s="77">
        <v>0.2</v>
      </c>
      <c r="U8" s="75">
        <v>0.70199999999999996</v>
      </c>
      <c r="V8" s="75">
        <v>0.5</v>
      </c>
      <c r="W8" s="69">
        <f t="shared" ref="W8" si="0">AVERAGE(I8:V8)</f>
        <v>0.57392857142857145</v>
      </c>
      <c r="X8" s="93">
        <f t="shared" ref="X8" si="1">W8*1.5</f>
        <v>0.86089285714285713</v>
      </c>
      <c r="Y8" s="7"/>
    </row>
    <row r="15" spans="1:25" ht="15.75" thickBot="1">
      <c r="G15" s="21"/>
    </row>
  </sheetData>
  <sheetProtection selectLockedCells="1" selectUnlockedCells="1"/>
  <sortState ref="B8:B45">
    <sortCondition ref="B45"/>
  </sortState>
  <mergeCells count="12">
    <mergeCell ref="V5:V7"/>
    <mergeCell ref="U5:U7"/>
    <mergeCell ref="A1:W1"/>
    <mergeCell ref="A2:W2"/>
    <mergeCell ref="A3:W3"/>
    <mergeCell ref="A5:A7"/>
    <mergeCell ref="B5:B7"/>
    <mergeCell ref="C5:E6"/>
    <mergeCell ref="F5:H6"/>
    <mergeCell ref="I5:K5"/>
    <mergeCell ref="L5:Q5"/>
    <mergeCell ref="S5:T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Width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Y7"/>
  <sheetViews>
    <sheetView zoomScale="70" zoomScaleNormal="70" workbookViewId="0">
      <pane xSplit="2" topLeftCell="C1" activePane="topRight" state="frozen"/>
      <selection activeCell="B38" sqref="B38"/>
      <selection pane="topRight" activeCell="F22" sqref="F22"/>
    </sheetView>
  </sheetViews>
  <sheetFormatPr defaultRowHeight="15"/>
  <cols>
    <col min="2" max="2" width="40" style="107" customWidth="1"/>
    <col min="3" max="3" width="27.7109375" customWidth="1"/>
    <col min="4" max="4" width="7.42578125" customWidth="1"/>
    <col min="5" max="5" width="22.140625" customWidth="1"/>
    <col min="6" max="6" width="25.42578125" customWidth="1"/>
    <col min="7" max="7" width="7.42578125" customWidth="1"/>
    <col min="8" max="8" width="29.7109375" customWidth="1"/>
    <col min="9" max="9" width="27.28515625" customWidth="1"/>
    <col min="10" max="10" width="7.42578125" customWidth="1"/>
    <col min="11" max="11" width="25.28515625" customWidth="1"/>
    <col min="12" max="12" width="9.140625" style="95"/>
  </cols>
  <sheetData>
    <row r="2" spans="1:25" ht="15.75">
      <c r="A2" s="262" t="s">
        <v>266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96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.75" thickBot="1"/>
    <row r="4" spans="1:25" ht="15" customHeight="1">
      <c r="A4" s="263" t="s">
        <v>3</v>
      </c>
      <c r="B4" s="266" t="s">
        <v>4</v>
      </c>
      <c r="C4" s="269" t="s">
        <v>78</v>
      </c>
      <c r="D4" s="269"/>
      <c r="E4" s="269"/>
      <c r="F4" s="269"/>
      <c r="G4" s="269"/>
      <c r="H4" s="269"/>
      <c r="I4" s="269"/>
      <c r="J4" s="269"/>
      <c r="K4" s="270"/>
      <c r="L4" s="259" t="s">
        <v>326</v>
      </c>
    </row>
    <row r="5" spans="1:25">
      <c r="A5" s="264"/>
      <c r="B5" s="267"/>
      <c r="C5" s="270" t="s">
        <v>80</v>
      </c>
      <c r="D5" s="271"/>
      <c r="E5" s="272"/>
      <c r="F5" s="270" t="s">
        <v>202</v>
      </c>
      <c r="G5" s="271"/>
      <c r="H5" s="272"/>
      <c r="I5" s="270" t="s">
        <v>203</v>
      </c>
      <c r="J5" s="271"/>
      <c r="K5" s="271"/>
      <c r="L5" s="260"/>
    </row>
    <row r="6" spans="1:25" ht="64.5" thickBot="1">
      <c r="A6" s="265"/>
      <c r="B6" s="268"/>
      <c r="C6" s="79" t="s">
        <v>273</v>
      </c>
      <c r="D6" s="25" t="s">
        <v>276</v>
      </c>
      <c r="E6" s="79" t="s">
        <v>205</v>
      </c>
      <c r="F6" s="79" t="s">
        <v>274</v>
      </c>
      <c r="G6" s="25" t="s">
        <v>276</v>
      </c>
      <c r="H6" s="79" t="s">
        <v>206</v>
      </c>
      <c r="I6" s="79" t="s">
        <v>275</v>
      </c>
      <c r="J6" s="25" t="s">
        <v>276</v>
      </c>
      <c r="K6" s="80" t="s">
        <v>207</v>
      </c>
      <c r="L6" s="261"/>
    </row>
    <row r="7" spans="1:25" s="243" customFormat="1" ht="16.5" thickBot="1">
      <c r="A7" s="242">
        <v>32</v>
      </c>
      <c r="B7" s="67" t="s">
        <v>160</v>
      </c>
      <c r="C7" s="186">
        <v>2</v>
      </c>
      <c r="D7" s="186">
        <v>1</v>
      </c>
      <c r="E7" s="94">
        <f t="shared" ref="E7" si="0">D7/C7</f>
        <v>0.5</v>
      </c>
      <c r="F7" s="186">
        <v>0</v>
      </c>
      <c r="G7" s="186">
        <v>0</v>
      </c>
      <c r="H7" s="94">
        <v>0</v>
      </c>
      <c r="I7" s="186">
        <v>4</v>
      </c>
      <c r="J7" s="186">
        <v>0</v>
      </c>
      <c r="K7" s="94">
        <f t="shared" ref="K7" si="1">J7/I7</f>
        <v>0</v>
      </c>
      <c r="L7" s="97">
        <v>0.16666666666666666</v>
      </c>
    </row>
  </sheetData>
  <sheetProtection selectLockedCells="1" selectUnlockedCells="1"/>
  <mergeCells count="8">
    <mergeCell ref="L4:L6"/>
    <mergeCell ref="A2:K2"/>
    <mergeCell ref="A4:A6"/>
    <mergeCell ref="B4:B6"/>
    <mergeCell ref="C4:K4"/>
    <mergeCell ref="C5:E5"/>
    <mergeCell ref="F5:H5"/>
    <mergeCell ref="I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UA7"/>
  <sheetViews>
    <sheetView zoomScale="50" zoomScaleNormal="50" workbookViewId="0">
      <pane ySplit="6" topLeftCell="A7" activePane="bottomLeft" state="frozen"/>
      <selection activeCell="B38" sqref="B38"/>
      <selection pane="bottomLeft" activeCell="B8" sqref="A8:B20"/>
    </sheetView>
  </sheetViews>
  <sheetFormatPr defaultColWidth="8.85546875" defaultRowHeight="15"/>
  <cols>
    <col min="1" max="1" width="8.140625" style="52" customWidth="1"/>
    <col min="2" max="2" width="35" style="52" customWidth="1"/>
    <col min="3" max="3" width="15.28515625" style="52" customWidth="1"/>
    <col min="4" max="4" width="14.85546875" style="52" customWidth="1"/>
    <col min="5" max="5" width="16.140625" style="52" customWidth="1"/>
    <col min="6" max="6" width="12.5703125" style="52" customWidth="1"/>
    <col min="7" max="7" width="13.28515625" style="52" customWidth="1"/>
    <col min="8" max="8" width="21.7109375" style="52" customWidth="1"/>
    <col min="9" max="9" width="20.5703125" style="8" customWidth="1"/>
    <col min="10" max="10" width="13.85546875" style="52" customWidth="1"/>
    <col min="11" max="11" width="13.42578125" style="52" customWidth="1"/>
    <col min="12" max="12" width="15.28515625" style="52" customWidth="1"/>
    <col min="13" max="13" width="17.28515625" style="52" customWidth="1"/>
    <col min="14" max="16" width="15.85546875" style="52" customWidth="1"/>
    <col min="17" max="17" width="9.28515625" style="57" customWidth="1"/>
    <col min="18" max="18" width="20.5703125" style="52" customWidth="1"/>
    <col min="19" max="19" width="12.42578125" style="52" customWidth="1"/>
    <col min="20" max="20" width="12.5703125" style="52" customWidth="1"/>
    <col min="21" max="21" width="7.140625" style="57" customWidth="1"/>
    <col min="22" max="22" width="9.85546875" style="57" customWidth="1"/>
    <col min="23" max="23" width="9.42578125" style="57" customWidth="1"/>
    <col min="24" max="547" width="8.85546875" style="58"/>
    <col min="548" max="16384" width="8.85546875" style="52"/>
  </cols>
  <sheetData>
    <row r="2" spans="1:24" ht="15.75">
      <c r="A2" s="273" t="s">
        <v>16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</row>
    <row r="3" spans="1:24" ht="15.75" thickBot="1"/>
    <row r="4" spans="1:24" ht="51.75" customHeight="1">
      <c r="A4" s="274" t="s">
        <v>3</v>
      </c>
      <c r="B4" s="276" t="s">
        <v>4</v>
      </c>
      <c r="C4" s="276" t="s">
        <v>87</v>
      </c>
      <c r="D4" s="279" t="s">
        <v>88</v>
      </c>
      <c r="E4" s="279"/>
      <c r="F4" s="276" t="s">
        <v>86</v>
      </c>
      <c r="G4" s="276" t="s">
        <v>89</v>
      </c>
      <c r="H4" s="100" t="s">
        <v>116</v>
      </c>
      <c r="I4" s="101" t="s">
        <v>116</v>
      </c>
      <c r="J4" s="276" t="s">
        <v>172</v>
      </c>
      <c r="K4" s="276" t="s">
        <v>83</v>
      </c>
      <c r="L4" s="276" t="s">
        <v>84</v>
      </c>
      <c r="M4" s="276" t="s">
        <v>78</v>
      </c>
      <c r="N4" s="276"/>
      <c r="O4" s="276"/>
      <c r="P4" s="276" t="s">
        <v>85</v>
      </c>
      <c r="Q4" s="102" t="s">
        <v>17</v>
      </c>
      <c r="R4" s="100" t="s">
        <v>116</v>
      </c>
      <c r="S4" s="280" t="s">
        <v>120</v>
      </c>
      <c r="T4" s="280"/>
      <c r="U4" s="102" t="s">
        <v>18</v>
      </c>
      <c r="V4" s="102" t="s">
        <v>19</v>
      </c>
      <c r="W4" s="103" t="s">
        <v>31</v>
      </c>
    </row>
    <row r="5" spans="1:24" ht="24" customHeight="1">
      <c r="A5" s="275"/>
      <c r="B5" s="277"/>
      <c r="C5" s="277"/>
      <c r="D5" s="81" t="s">
        <v>20</v>
      </c>
      <c r="E5" s="81" t="s">
        <v>21</v>
      </c>
      <c r="F5" s="277"/>
      <c r="G5" s="277"/>
      <c r="H5" s="81" t="s">
        <v>22</v>
      </c>
      <c r="I5" s="98" t="s">
        <v>23</v>
      </c>
      <c r="J5" s="278"/>
      <c r="K5" s="277"/>
      <c r="L5" s="277"/>
      <c r="M5" s="81" t="s">
        <v>79</v>
      </c>
      <c r="N5" s="81" t="s">
        <v>80</v>
      </c>
      <c r="O5" s="81" t="s">
        <v>202</v>
      </c>
      <c r="P5" s="277"/>
      <c r="Q5" s="34" t="s">
        <v>93</v>
      </c>
      <c r="R5" s="82" t="s">
        <v>23</v>
      </c>
      <c r="S5" s="81" t="s">
        <v>24</v>
      </c>
      <c r="T5" s="81" t="s">
        <v>25</v>
      </c>
      <c r="U5" s="34" t="s">
        <v>93</v>
      </c>
      <c r="V5" s="34"/>
      <c r="W5" s="104" t="s">
        <v>55</v>
      </c>
    </row>
    <row r="6" spans="1:24" ht="111" customHeight="1">
      <c r="A6" s="275"/>
      <c r="B6" s="277"/>
      <c r="C6" s="278"/>
      <c r="D6" s="81" t="s">
        <v>173</v>
      </c>
      <c r="E6" s="81" t="s">
        <v>174</v>
      </c>
      <c r="F6" s="278"/>
      <c r="G6" s="278"/>
      <c r="H6" s="82" t="s">
        <v>90</v>
      </c>
      <c r="I6" s="85" t="s">
        <v>175</v>
      </c>
      <c r="J6" s="278"/>
      <c r="K6" s="278"/>
      <c r="L6" s="278"/>
      <c r="M6" s="81" t="s">
        <v>204</v>
      </c>
      <c r="N6" s="81" t="s">
        <v>206</v>
      </c>
      <c r="O6" s="81" t="s">
        <v>207</v>
      </c>
      <c r="P6" s="278"/>
      <c r="Q6" s="34" t="s">
        <v>26</v>
      </c>
      <c r="R6" s="82" t="s">
        <v>175</v>
      </c>
      <c r="S6" s="82" t="s">
        <v>81</v>
      </c>
      <c r="T6" s="82" t="s">
        <v>82</v>
      </c>
      <c r="U6" s="34" t="s">
        <v>27</v>
      </c>
      <c r="V6" s="34"/>
      <c r="W6" s="104" t="s">
        <v>29</v>
      </c>
    </row>
    <row r="7" spans="1:24" customFormat="1">
      <c r="A7" s="74">
        <v>31</v>
      </c>
      <c r="B7" s="56" t="s">
        <v>160</v>
      </c>
      <c r="C7" s="64">
        <v>1</v>
      </c>
      <c r="D7" s="64">
        <v>0.94899999999999995</v>
      </c>
      <c r="E7" s="64">
        <v>5.0999999999999997E-2</v>
      </c>
      <c r="F7" s="64">
        <v>1</v>
      </c>
      <c r="G7" s="64">
        <v>0.64100000000000001</v>
      </c>
      <c r="H7" s="64">
        <v>0.10299999999999999</v>
      </c>
      <c r="I7" s="64">
        <v>0</v>
      </c>
      <c r="J7" s="64">
        <v>0</v>
      </c>
      <c r="K7" s="64">
        <v>0</v>
      </c>
      <c r="L7" s="64">
        <v>5.0999999999999997E-2</v>
      </c>
      <c r="M7" s="60" t="e">
        <f>'1.2.10 Проф'!#REF!</f>
        <v>#REF!</v>
      </c>
      <c r="N7" s="60" t="e">
        <f>'1.2.10 Проф'!#REF!</f>
        <v>#REF!</v>
      </c>
      <c r="O7" s="60" t="e">
        <f>'1.2.10 Проф'!#REF!</f>
        <v>#REF!</v>
      </c>
      <c r="P7" s="64">
        <v>1</v>
      </c>
      <c r="Q7" s="36" t="e">
        <f t="shared" ref="Q7" si="0">SUM(C7:P7)</f>
        <v>#REF!</v>
      </c>
      <c r="R7" s="64">
        <v>0</v>
      </c>
      <c r="S7" s="64">
        <v>-2.5999999999999999E-2</v>
      </c>
      <c r="T7" s="64">
        <v>-2.5999999999999999E-2</v>
      </c>
      <c r="U7" s="36">
        <f t="shared" ref="U7" si="1">SUM(R7:T7)</f>
        <v>-5.1999999999999998E-2</v>
      </c>
      <c r="V7" s="36" t="e">
        <f t="shared" ref="V7" si="2">Q7+U7</f>
        <v>#REF!</v>
      </c>
      <c r="W7" s="99" t="e">
        <f t="shared" ref="W7" si="3">AVERAGE(R7:T7,C7:P7)</f>
        <v>#REF!</v>
      </c>
      <c r="X7" s="222"/>
    </row>
  </sheetData>
  <sheetProtection selectLockedCells="1" selectUnlockedCells="1"/>
  <protectedRanges>
    <protectedRange sqref="M7:O7" name="Диапазон1"/>
  </protectedRanges>
  <mergeCells count="13">
    <mergeCell ref="M4:O4"/>
    <mergeCell ref="L4:L6"/>
    <mergeCell ref="S4:T4"/>
    <mergeCell ref="A2:W2"/>
    <mergeCell ref="A4:A6"/>
    <mergeCell ref="B4:B6"/>
    <mergeCell ref="C4:C6"/>
    <mergeCell ref="D4:E4"/>
    <mergeCell ref="F4:F6"/>
    <mergeCell ref="G4:G6"/>
    <mergeCell ref="J4:J6"/>
    <mergeCell ref="K4:K6"/>
    <mergeCell ref="P4:P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7"/>
  <sheetViews>
    <sheetView zoomScale="80" zoomScaleNormal="80" workbookViewId="0">
      <pane ySplit="6" topLeftCell="A7" activePane="bottomLeft" state="frozen"/>
      <selection activeCell="B38" sqref="B38"/>
      <selection pane="bottomLeft" activeCell="H7" sqref="H7"/>
    </sheetView>
  </sheetViews>
  <sheetFormatPr defaultColWidth="8.85546875" defaultRowHeight="15"/>
  <cols>
    <col min="1" max="1" width="8.85546875" style="8"/>
    <col min="2" max="2" width="45.140625" style="8" customWidth="1"/>
    <col min="3" max="3" width="14.7109375" style="8" customWidth="1"/>
    <col min="4" max="4" width="10.85546875" style="8" customWidth="1"/>
    <col min="5" max="5" width="9.7109375" style="8" customWidth="1"/>
    <col min="6" max="6" width="9.42578125" style="8" customWidth="1"/>
    <col min="7" max="7" width="11.140625" style="8" customWidth="1"/>
    <col min="8" max="8" width="13" style="8" customWidth="1"/>
    <col min="9" max="9" width="12.7109375" style="8" customWidth="1"/>
    <col min="10" max="16384" width="8.85546875" style="8"/>
  </cols>
  <sheetData>
    <row r="1" spans="1:14" ht="15.75" customHeight="1"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5.75" customHeight="1">
      <c r="A2" s="11"/>
      <c r="B2" s="11"/>
      <c r="C2" s="12" t="s">
        <v>28</v>
      </c>
      <c r="D2" s="11"/>
      <c r="E2" s="11"/>
      <c r="F2" s="11"/>
      <c r="G2" s="11"/>
      <c r="H2" s="11"/>
      <c r="I2" s="11"/>
      <c r="J2" s="11"/>
    </row>
    <row r="3" spans="1:14" ht="15.75" customHeight="1" thickBot="1">
      <c r="C3" s="13"/>
    </row>
    <row r="4" spans="1:14" ht="59.25" customHeight="1">
      <c r="A4" s="281" t="s">
        <v>3</v>
      </c>
      <c r="B4" s="284" t="s">
        <v>4</v>
      </c>
      <c r="C4" s="286" t="s">
        <v>176</v>
      </c>
      <c r="D4" s="289" t="s">
        <v>177</v>
      </c>
      <c r="E4" s="289"/>
      <c r="F4" s="105" t="s">
        <v>96</v>
      </c>
      <c r="G4" s="102" t="s">
        <v>30</v>
      </c>
      <c r="H4" s="102" t="s">
        <v>31</v>
      </c>
      <c r="I4" s="193" t="s">
        <v>32</v>
      </c>
    </row>
    <row r="5" spans="1:14" ht="16.5" customHeight="1">
      <c r="A5" s="282"/>
      <c r="B5" s="285"/>
      <c r="C5" s="287"/>
      <c r="D5" s="83" t="s">
        <v>178</v>
      </c>
      <c r="E5" s="14" t="s">
        <v>179</v>
      </c>
      <c r="F5" s="84" t="s">
        <v>29</v>
      </c>
      <c r="G5" s="84" t="s">
        <v>91</v>
      </c>
      <c r="H5" s="84" t="s">
        <v>29</v>
      </c>
      <c r="I5" s="290" t="s">
        <v>92</v>
      </c>
    </row>
    <row r="6" spans="1:14" ht="19.149999999999999" customHeight="1">
      <c r="A6" s="283"/>
      <c r="B6" s="285"/>
      <c r="C6" s="288"/>
      <c r="D6" s="83" t="s">
        <v>10</v>
      </c>
      <c r="E6" s="14" t="s">
        <v>11</v>
      </c>
      <c r="F6" s="35"/>
      <c r="G6" s="35"/>
      <c r="H6" s="35"/>
      <c r="I6" s="291"/>
    </row>
    <row r="7" spans="1:14">
      <c r="A7" s="20">
        <v>32</v>
      </c>
      <c r="B7" s="22" t="s">
        <v>160</v>
      </c>
      <c r="C7" s="32"/>
      <c r="D7" s="32">
        <v>0.84299999999999997</v>
      </c>
      <c r="E7" s="32">
        <v>0.73299999999999998</v>
      </c>
      <c r="F7" s="192">
        <f t="shared" ref="F7" si="0">AVERAGE(C7:E7)</f>
        <v>0.78800000000000003</v>
      </c>
      <c r="G7" s="192">
        <f>'1.1. 1-4'!X8</f>
        <v>0.86089285714285713</v>
      </c>
      <c r="H7" s="192" t="e">
        <f>'1.2. 20'!W7</f>
        <v>#REF!</v>
      </c>
      <c r="I7" s="194" t="e">
        <f t="shared" ref="I7" si="1">AVERAGE(F7:H7)</f>
        <v>#REF!</v>
      </c>
    </row>
  </sheetData>
  <sheetProtection selectLockedCells="1" selectUnlockedCells="1"/>
  <mergeCells count="6">
    <mergeCell ref="D1:N1"/>
    <mergeCell ref="A4:A6"/>
    <mergeCell ref="B4:B6"/>
    <mergeCell ref="C4:C6"/>
    <mergeCell ref="D4:E4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</sheetPr>
  <dimension ref="A1:K4"/>
  <sheetViews>
    <sheetView zoomScale="70" zoomScaleNormal="70" workbookViewId="0">
      <selection activeCell="H22" sqref="H22"/>
    </sheetView>
  </sheetViews>
  <sheetFormatPr defaultRowHeight="15"/>
  <cols>
    <col min="2" max="2" width="52.140625" style="107" bestFit="1" customWidth="1"/>
    <col min="3" max="3" width="11.7109375" customWidth="1"/>
    <col min="4" max="4" width="12.5703125" customWidth="1"/>
    <col min="5" max="7" width="14.5703125" customWidth="1"/>
    <col min="8" max="10" width="11.7109375" customWidth="1"/>
    <col min="11" max="11" width="11.5703125" customWidth="1"/>
  </cols>
  <sheetData>
    <row r="1" spans="1:11" ht="51" customHeight="1">
      <c r="A1" s="295" t="s">
        <v>3</v>
      </c>
      <c r="B1" s="297" t="s">
        <v>4</v>
      </c>
      <c r="C1" s="293" t="s">
        <v>279</v>
      </c>
      <c r="D1" s="293"/>
      <c r="E1" s="293"/>
      <c r="F1" s="293"/>
      <c r="G1" s="293"/>
      <c r="H1" s="293"/>
      <c r="I1" s="293"/>
      <c r="J1" s="293"/>
      <c r="K1" s="294"/>
    </row>
    <row r="2" spans="1:11" ht="15.75">
      <c r="A2" s="296"/>
      <c r="B2" s="298"/>
      <c r="C2" s="292" t="s">
        <v>37</v>
      </c>
      <c r="D2" s="292"/>
      <c r="E2" s="292"/>
      <c r="F2" s="292" t="s">
        <v>38</v>
      </c>
      <c r="G2" s="292"/>
      <c r="H2" s="292"/>
      <c r="I2" s="120"/>
      <c r="J2" s="120"/>
      <c r="K2" s="124" t="s">
        <v>39</v>
      </c>
    </row>
    <row r="3" spans="1:11" ht="47.25">
      <c r="A3" s="296"/>
      <c r="B3" s="298"/>
      <c r="C3" s="120" t="s">
        <v>269</v>
      </c>
      <c r="D3" s="120" t="s">
        <v>277</v>
      </c>
      <c r="E3" s="120" t="s">
        <v>10</v>
      </c>
      <c r="F3" s="120" t="s">
        <v>269</v>
      </c>
      <c r="G3" s="120" t="s">
        <v>277</v>
      </c>
      <c r="H3" s="120" t="s">
        <v>11</v>
      </c>
      <c r="I3" s="120" t="s">
        <v>269</v>
      </c>
      <c r="J3" s="120" t="s">
        <v>277</v>
      </c>
      <c r="K3" s="124" t="s">
        <v>12</v>
      </c>
    </row>
    <row r="4" spans="1:11" ht="15.75">
      <c r="A4" s="106">
        <v>32</v>
      </c>
      <c r="B4" s="122" t="s">
        <v>160</v>
      </c>
      <c r="C4" s="123">
        <v>151</v>
      </c>
      <c r="D4" s="123">
        <v>78</v>
      </c>
      <c r="E4" s="121">
        <v>0.73</v>
      </c>
      <c r="F4" s="108">
        <v>129</v>
      </c>
      <c r="G4" s="108">
        <v>56</v>
      </c>
      <c r="H4" s="121">
        <v>0.44800000000000001</v>
      </c>
      <c r="I4" s="108"/>
      <c r="J4" s="108"/>
      <c r="K4" s="125"/>
    </row>
  </sheetData>
  <sheetProtection selectLockedCells="1" selectUnlockedCells="1"/>
  <mergeCells count="5">
    <mergeCell ref="F2:H2"/>
    <mergeCell ref="C1:K1"/>
    <mergeCell ref="A1:A3"/>
    <mergeCell ref="B1:B3"/>
    <mergeCell ref="C2:E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</sheetPr>
  <dimension ref="A1:K4"/>
  <sheetViews>
    <sheetView zoomScale="80" zoomScaleNormal="80" workbookViewId="0">
      <selection activeCell="H16" sqref="H16"/>
    </sheetView>
  </sheetViews>
  <sheetFormatPr defaultRowHeight="15"/>
  <cols>
    <col min="2" max="2" width="35.28515625" customWidth="1"/>
  </cols>
  <sheetData>
    <row r="1" spans="1:11" ht="51" customHeight="1">
      <c r="A1" s="111" t="s">
        <v>3</v>
      </c>
      <c r="B1" s="112" t="s">
        <v>4</v>
      </c>
      <c r="C1" s="299" t="s">
        <v>97</v>
      </c>
      <c r="D1" s="300"/>
      <c r="E1" s="300"/>
      <c r="F1" s="300"/>
      <c r="G1" s="300"/>
      <c r="H1" s="300"/>
      <c r="I1" s="300"/>
      <c r="J1" s="300"/>
      <c r="K1" s="301"/>
    </row>
    <row r="2" spans="1:11" ht="38.25">
      <c r="A2" s="113"/>
      <c r="B2" s="114"/>
      <c r="C2" s="115" t="s">
        <v>269</v>
      </c>
      <c r="D2" s="115" t="s">
        <v>278</v>
      </c>
      <c r="E2" s="115" t="s">
        <v>10</v>
      </c>
      <c r="F2" s="115" t="s">
        <v>269</v>
      </c>
      <c r="G2" s="115" t="s">
        <v>278</v>
      </c>
      <c r="H2" s="115" t="s">
        <v>11</v>
      </c>
      <c r="I2" s="115" t="s">
        <v>269</v>
      </c>
      <c r="J2" s="115" t="s">
        <v>278</v>
      </c>
      <c r="K2" s="116" t="s">
        <v>12</v>
      </c>
    </row>
    <row r="3" spans="1:11">
      <c r="A3" s="117"/>
      <c r="B3" s="118"/>
      <c r="C3" s="119"/>
      <c r="D3" s="119"/>
      <c r="E3" s="63"/>
      <c r="F3" s="63"/>
      <c r="G3" s="63"/>
      <c r="H3" s="63"/>
      <c r="I3" s="63"/>
      <c r="J3" s="63"/>
      <c r="K3" s="110"/>
    </row>
    <row r="4" spans="1:11" ht="15.75">
      <c r="A4" s="20">
        <v>32</v>
      </c>
      <c r="B4" s="22" t="s">
        <v>160</v>
      </c>
      <c r="C4" s="123">
        <v>151</v>
      </c>
      <c r="D4" s="109">
        <v>1</v>
      </c>
      <c r="E4" s="63">
        <f t="shared" ref="E4" si="0">(D4/C4)*1</f>
        <v>6.6225165562913907E-3</v>
      </c>
      <c r="F4" s="108">
        <v>129</v>
      </c>
      <c r="G4" s="73">
        <v>3</v>
      </c>
      <c r="H4" s="63">
        <f t="shared" ref="H4" si="1">(G4/F4)*1</f>
        <v>2.3255813953488372E-2</v>
      </c>
      <c r="I4" s="108"/>
      <c r="J4" s="73"/>
      <c r="K4" s="63"/>
    </row>
  </sheetData>
  <sheetProtection selectLockedCells="1" selectUnlockedCells="1"/>
  <mergeCells count="1">
    <mergeCell ref="C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GX5"/>
  <sheetViews>
    <sheetView topLeftCell="A2" zoomScale="68" zoomScaleNormal="68" workbookViewId="0">
      <pane xSplit="2" ySplit="2" topLeftCell="C4" activePane="bottomRight" state="frozen"/>
      <selection activeCell="C44" sqref="C44"/>
      <selection pane="topRight" activeCell="C44" sqref="C44"/>
      <selection pane="bottomLeft" activeCell="C44" sqref="C44"/>
      <selection pane="bottomRight" activeCell="L20" sqref="L20"/>
    </sheetView>
  </sheetViews>
  <sheetFormatPr defaultRowHeight="15"/>
  <cols>
    <col min="1" max="1" width="4.7109375" style="135" bestFit="1" customWidth="1"/>
    <col min="2" max="2" width="38.85546875" style="135" customWidth="1"/>
    <col min="3" max="3" width="9.5703125" style="136" customWidth="1"/>
    <col min="4" max="194" width="9.140625" style="135"/>
    <col min="195" max="195" width="9.140625" style="135" customWidth="1"/>
    <col min="196" max="196" width="9.140625" style="135"/>
    <col min="197" max="197" width="11.28515625" style="135" customWidth="1"/>
    <col min="198" max="199" width="9.140625" style="135"/>
    <col min="200" max="200" width="11.5703125" style="135" customWidth="1"/>
    <col min="201" max="202" width="9.140625" style="135"/>
    <col min="203" max="203" width="10.42578125" style="135" customWidth="1"/>
    <col min="204" max="205" width="9.140625" style="135"/>
    <col min="206" max="206" width="12.140625" style="135" customWidth="1"/>
  </cols>
  <sheetData>
    <row r="1" spans="1:206" ht="18.75" hidden="1" customHeight="1">
      <c r="A1" s="315" t="s">
        <v>211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</row>
    <row r="2" spans="1:206" s="24" customFormat="1" ht="31.5" customHeight="1">
      <c r="A2" s="319" t="s">
        <v>212</v>
      </c>
      <c r="B2" s="317" t="s">
        <v>4</v>
      </c>
      <c r="C2" s="302" t="s">
        <v>213</v>
      </c>
      <c r="D2" s="303"/>
      <c r="E2" s="303"/>
      <c r="F2" s="303"/>
      <c r="G2" s="303"/>
      <c r="H2" s="303"/>
      <c r="I2" s="303"/>
      <c r="J2" s="304"/>
      <c r="K2" s="302" t="s">
        <v>214</v>
      </c>
      <c r="L2" s="303"/>
      <c r="M2" s="303"/>
      <c r="N2" s="303"/>
      <c r="O2" s="303"/>
      <c r="P2" s="303"/>
      <c r="Q2" s="303"/>
      <c r="R2" s="304"/>
      <c r="S2" s="302" t="s">
        <v>215</v>
      </c>
      <c r="T2" s="303"/>
      <c r="U2" s="303"/>
      <c r="V2" s="303"/>
      <c r="W2" s="303"/>
      <c r="X2" s="303"/>
      <c r="Y2" s="303"/>
      <c r="Z2" s="304"/>
      <c r="AA2" s="128"/>
      <c r="AB2" s="316" t="s">
        <v>216</v>
      </c>
      <c r="AC2" s="316"/>
      <c r="AD2" s="316"/>
      <c r="AE2" s="316"/>
      <c r="AF2" s="316"/>
      <c r="AG2" s="316"/>
      <c r="AH2" s="316"/>
      <c r="AI2" s="128"/>
      <c r="AJ2" s="316" t="s">
        <v>217</v>
      </c>
      <c r="AK2" s="316"/>
      <c r="AL2" s="316"/>
      <c r="AM2" s="316"/>
      <c r="AN2" s="316"/>
      <c r="AO2" s="316"/>
      <c r="AP2" s="316"/>
      <c r="AQ2" s="302" t="s">
        <v>218</v>
      </c>
      <c r="AR2" s="303"/>
      <c r="AS2" s="303"/>
      <c r="AT2" s="303"/>
      <c r="AU2" s="303"/>
      <c r="AV2" s="303"/>
      <c r="AW2" s="303"/>
      <c r="AX2" s="304"/>
      <c r="AY2" s="128"/>
      <c r="AZ2" s="316" t="s">
        <v>219</v>
      </c>
      <c r="BA2" s="316"/>
      <c r="BB2" s="316"/>
      <c r="BC2" s="316"/>
      <c r="BD2" s="316"/>
      <c r="BE2" s="316"/>
      <c r="BF2" s="316"/>
      <c r="BG2" s="128"/>
      <c r="BH2" s="316" t="s">
        <v>220</v>
      </c>
      <c r="BI2" s="316"/>
      <c r="BJ2" s="316"/>
      <c r="BK2" s="316"/>
      <c r="BL2" s="316"/>
      <c r="BM2" s="316"/>
      <c r="BN2" s="316"/>
      <c r="BO2" s="128"/>
      <c r="BP2" s="316" t="s">
        <v>221</v>
      </c>
      <c r="BQ2" s="316"/>
      <c r="BR2" s="316"/>
      <c r="BS2" s="316"/>
      <c r="BT2" s="316"/>
      <c r="BU2" s="316"/>
      <c r="BV2" s="316"/>
      <c r="BW2" s="302" t="s">
        <v>222</v>
      </c>
      <c r="BX2" s="303"/>
      <c r="BY2" s="303"/>
      <c r="BZ2" s="303"/>
      <c r="CA2" s="303"/>
      <c r="CB2" s="303"/>
      <c r="CC2" s="303"/>
      <c r="CD2" s="304"/>
      <c r="CE2" s="302" t="s">
        <v>223</v>
      </c>
      <c r="CF2" s="303"/>
      <c r="CG2" s="303"/>
      <c r="CH2" s="303"/>
      <c r="CI2" s="303"/>
      <c r="CJ2" s="303"/>
      <c r="CK2" s="303"/>
      <c r="CL2" s="304"/>
      <c r="CM2" s="305" t="s">
        <v>224</v>
      </c>
      <c r="CN2" s="306"/>
      <c r="CO2" s="306"/>
      <c r="CP2" s="306"/>
      <c r="CQ2" s="306"/>
      <c r="CR2" s="306"/>
      <c r="CS2" s="306"/>
      <c r="CT2" s="307"/>
      <c r="CU2" s="305" t="s">
        <v>225</v>
      </c>
      <c r="CV2" s="306"/>
      <c r="CW2" s="306"/>
      <c r="CX2" s="306"/>
      <c r="CY2" s="306"/>
      <c r="CZ2" s="306"/>
      <c r="DA2" s="306"/>
      <c r="DB2" s="307"/>
      <c r="DC2" s="302" t="s">
        <v>226</v>
      </c>
      <c r="DD2" s="303"/>
      <c r="DE2" s="303"/>
      <c r="DF2" s="303"/>
      <c r="DG2" s="303"/>
      <c r="DH2" s="303"/>
      <c r="DI2" s="303"/>
      <c r="DJ2" s="304"/>
      <c r="DK2" s="128"/>
      <c r="DL2" s="316" t="s">
        <v>227</v>
      </c>
      <c r="DM2" s="316"/>
      <c r="DN2" s="316"/>
      <c r="DO2" s="316"/>
      <c r="DP2" s="316"/>
      <c r="DQ2" s="316"/>
      <c r="DR2" s="316"/>
      <c r="DS2" s="302" t="s">
        <v>209</v>
      </c>
      <c r="DT2" s="303"/>
      <c r="DU2" s="303"/>
      <c r="DV2" s="303"/>
      <c r="DW2" s="303"/>
      <c r="DX2" s="303"/>
      <c r="DY2" s="303"/>
      <c r="DZ2" s="304"/>
      <c r="EA2" s="302" t="s">
        <v>228</v>
      </c>
      <c r="EB2" s="303"/>
      <c r="EC2" s="303"/>
      <c r="ED2" s="303"/>
      <c r="EE2" s="303"/>
      <c r="EF2" s="303"/>
      <c r="EG2" s="303"/>
      <c r="EH2" s="304"/>
      <c r="EI2" s="302" t="s">
        <v>229</v>
      </c>
      <c r="EJ2" s="303"/>
      <c r="EK2" s="303"/>
      <c r="EL2" s="303"/>
      <c r="EM2" s="303"/>
      <c r="EN2" s="303"/>
      <c r="EO2" s="303"/>
      <c r="EP2" s="304"/>
      <c r="EQ2" s="302" t="s">
        <v>230</v>
      </c>
      <c r="ER2" s="303"/>
      <c r="ES2" s="303"/>
      <c r="ET2" s="303"/>
      <c r="EU2" s="303"/>
      <c r="EV2" s="303"/>
      <c r="EW2" s="303"/>
      <c r="EX2" s="304"/>
      <c r="EY2" s="128"/>
      <c r="EZ2" s="316" t="s">
        <v>231</v>
      </c>
      <c r="FA2" s="316"/>
      <c r="FB2" s="316"/>
      <c r="FC2" s="316"/>
      <c r="FD2" s="316"/>
      <c r="FE2" s="316"/>
      <c r="FF2" s="316"/>
      <c r="FG2" s="302" t="s">
        <v>232</v>
      </c>
      <c r="FH2" s="303"/>
      <c r="FI2" s="303"/>
      <c r="FJ2" s="303"/>
      <c r="FK2" s="303"/>
      <c r="FL2" s="303"/>
      <c r="FM2" s="303"/>
      <c r="FN2" s="304"/>
      <c r="FO2" s="302" t="s">
        <v>233</v>
      </c>
      <c r="FP2" s="303"/>
      <c r="FQ2" s="303"/>
      <c r="FR2" s="303"/>
      <c r="FS2" s="303"/>
      <c r="FT2" s="303"/>
      <c r="FU2" s="303"/>
      <c r="FV2" s="304"/>
      <c r="FW2" s="302" t="s">
        <v>234</v>
      </c>
      <c r="FX2" s="303"/>
      <c r="FY2" s="303"/>
      <c r="FZ2" s="303"/>
      <c r="GA2" s="303"/>
      <c r="GB2" s="303"/>
      <c r="GC2" s="303"/>
      <c r="GD2" s="304"/>
      <c r="GE2" s="302" t="s">
        <v>235</v>
      </c>
      <c r="GF2" s="303"/>
      <c r="GG2" s="303"/>
      <c r="GH2" s="303"/>
      <c r="GI2" s="303"/>
      <c r="GJ2" s="303"/>
      <c r="GK2" s="303"/>
      <c r="GL2" s="304"/>
      <c r="GM2" s="321" t="s">
        <v>239</v>
      </c>
      <c r="GN2" s="322"/>
      <c r="GO2" s="322"/>
      <c r="GP2" s="322"/>
      <c r="GQ2" s="322"/>
      <c r="GR2" s="322"/>
      <c r="GS2" s="322"/>
      <c r="GT2" s="322"/>
      <c r="GU2" s="322"/>
      <c r="GV2" s="322"/>
      <c r="GW2" s="322"/>
      <c r="GX2" s="323"/>
    </row>
    <row r="3" spans="1:206" ht="34.5" customHeight="1">
      <c r="A3" s="320"/>
      <c r="B3" s="318"/>
      <c r="C3" s="311" t="s">
        <v>51</v>
      </c>
      <c r="D3" s="312"/>
      <c r="E3" s="311" t="s">
        <v>99</v>
      </c>
      <c r="F3" s="312"/>
      <c r="G3" s="311" t="s">
        <v>52</v>
      </c>
      <c r="H3" s="312"/>
      <c r="I3" s="311" t="s">
        <v>53</v>
      </c>
      <c r="J3" s="312"/>
      <c r="K3" s="311" t="s">
        <v>51</v>
      </c>
      <c r="L3" s="312"/>
      <c r="M3" s="311" t="s">
        <v>99</v>
      </c>
      <c r="N3" s="312"/>
      <c r="O3" s="311" t="s">
        <v>52</v>
      </c>
      <c r="P3" s="312"/>
      <c r="Q3" s="311" t="s">
        <v>53</v>
      </c>
      <c r="R3" s="312"/>
      <c r="S3" s="311" t="s">
        <v>51</v>
      </c>
      <c r="T3" s="312"/>
      <c r="U3" s="311" t="s">
        <v>99</v>
      </c>
      <c r="V3" s="312"/>
      <c r="W3" s="311" t="s">
        <v>52</v>
      </c>
      <c r="X3" s="312"/>
      <c r="Y3" s="311" t="s">
        <v>53</v>
      </c>
      <c r="Z3" s="312"/>
      <c r="AA3" s="311" t="s">
        <v>51</v>
      </c>
      <c r="AB3" s="312"/>
      <c r="AC3" s="311" t="s">
        <v>99</v>
      </c>
      <c r="AD3" s="312"/>
      <c r="AE3" s="311" t="s">
        <v>52</v>
      </c>
      <c r="AF3" s="312"/>
      <c r="AG3" s="311" t="s">
        <v>53</v>
      </c>
      <c r="AH3" s="312"/>
      <c r="AI3" s="311" t="s">
        <v>51</v>
      </c>
      <c r="AJ3" s="312"/>
      <c r="AK3" s="311" t="s">
        <v>99</v>
      </c>
      <c r="AL3" s="312"/>
      <c r="AM3" s="311" t="s">
        <v>52</v>
      </c>
      <c r="AN3" s="312"/>
      <c r="AO3" s="311" t="s">
        <v>53</v>
      </c>
      <c r="AP3" s="312"/>
      <c r="AQ3" s="311" t="s">
        <v>51</v>
      </c>
      <c r="AR3" s="312"/>
      <c r="AS3" s="311" t="s">
        <v>99</v>
      </c>
      <c r="AT3" s="312"/>
      <c r="AU3" s="311" t="s">
        <v>52</v>
      </c>
      <c r="AV3" s="312"/>
      <c r="AW3" s="311" t="s">
        <v>53</v>
      </c>
      <c r="AX3" s="312"/>
      <c r="AY3" s="311" t="s">
        <v>51</v>
      </c>
      <c r="AZ3" s="312"/>
      <c r="BA3" s="311" t="s">
        <v>99</v>
      </c>
      <c r="BB3" s="312"/>
      <c r="BC3" s="311" t="s">
        <v>52</v>
      </c>
      <c r="BD3" s="312"/>
      <c r="BE3" s="311" t="s">
        <v>53</v>
      </c>
      <c r="BF3" s="312"/>
      <c r="BG3" s="311" t="s">
        <v>51</v>
      </c>
      <c r="BH3" s="312"/>
      <c r="BI3" s="311" t="s">
        <v>99</v>
      </c>
      <c r="BJ3" s="312"/>
      <c r="BK3" s="311" t="s">
        <v>52</v>
      </c>
      <c r="BL3" s="312"/>
      <c r="BM3" s="311" t="s">
        <v>53</v>
      </c>
      <c r="BN3" s="312"/>
      <c r="BO3" s="311" t="s">
        <v>51</v>
      </c>
      <c r="BP3" s="312"/>
      <c r="BQ3" s="311" t="s">
        <v>99</v>
      </c>
      <c r="BR3" s="312"/>
      <c r="BS3" s="311" t="s">
        <v>52</v>
      </c>
      <c r="BT3" s="312"/>
      <c r="BU3" s="311" t="s">
        <v>53</v>
      </c>
      <c r="BV3" s="312"/>
      <c r="BW3" s="311" t="s">
        <v>51</v>
      </c>
      <c r="BX3" s="312"/>
      <c r="BY3" s="311" t="s">
        <v>99</v>
      </c>
      <c r="BZ3" s="312"/>
      <c r="CA3" s="311" t="s">
        <v>52</v>
      </c>
      <c r="CB3" s="312"/>
      <c r="CC3" s="311" t="s">
        <v>53</v>
      </c>
      <c r="CD3" s="312"/>
      <c r="CE3" s="311" t="s">
        <v>51</v>
      </c>
      <c r="CF3" s="312"/>
      <c r="CG3" s="311" t="s">
        <v>99</v>
      </c>
      <c r="CH3" s="312"/>
      <c r="CI3" s="311" t="s">
        <v>52</v>
      </c>
      <c r="CJ3" s="312"/>
      <c r="CK3" s="311" t="s">
        <v>53</v>
      </c>
      <c r="CL3" s="312"/>
      <c r="CM3" s="313" t="s">
        <v>51</v>
      </c>
      <c r="CN3" s="314"/>
      <c r="CO3" s="313" t="s">
        <v>99</v>
      </c>
      <c r="CP3" s="314"/>
      <c r="CQ3" s="313" t="s">
        <v>52</v>
      </c>
      <c r="CR3" s="314"/>
      <c r="CS3" s="313" t="s">
        <v>53</v>
      </c>
      <c r="CT3" s="314"/>
      <c r="CU3" s="313" t="s">
        <v>51</v>
      </c>
      <c r="CV3" s="314"/>
      <c r="CW3" s="313" t="s">
        <v>99</v>
      </c>
      <c r="CX3" s="314"/>
      <c r="CY3" s="313" t="s">
        <v>52</v>
      </c>
      <c r="CZ3" s="314"/>
      <c r="DA3" s="313" t="s">
        <v>53</v>
      </c>
      <c r="DB3" s="314"/>
      <c r="DC3" s="311" t="s">
        <v>51</v>
      </c>
      <c r="DD3" s="312"/>
      <c r="DE3" s="311" t="s">
        <v>99</v>
      </c>
      <c r="DF3" s="312"/>
      <c r="DG3" s="311" t="s">
        <v>52</v>
      </c>
      <c r="DH3" s="312"/>
      <c r="DI3" s="311" t="s">
        <v>53</v>
      </c>
      <c r="DJ3" s="312"/>
      <c r="DK3" s="311" t="s">
        <v>51</v>
      </c>
      <c r="DL3" s="312"/>
      <c r="DM3" s="311" t="s">
        <v>99</v>
      </c>
      <c r="DN3" s="312"/>
      <c r="DO3" s="311" t="s">
        <v>52</v>
      </c>
      <c r="DP3" s="312"/>
      <c r="DQ3" s="311" t="s">
        <v>53</v>
      </c>
      <c r="DR3" s="312"/>
      <c r="DS3" s="311" t="s">
        <v>51</v>
      </c>
      <c r="DT3" s="312"/>
      <c r="DU3" s="311" t="s">
        <v>99</v>
      </c>
      <c r="DV3" s="312"/>
      <c r="DW3" s="311" t="s">
        <v>52</v>
      </c>
      <c r="DX3" s="312"/>
      <c r="DY3" s="311" t="s">
        <v>53</v>
      </c>
      <c r="DZ3" s="312"/>
      <c r="EA3" s="311" t="s">
        <v>51</v>
      </c>
      <c r="EB3" s="312"/>
      <c r="EC3" s="311" t="s">
        <v>99</v>
      </c>
      <c r="ED3" s="312"/>
      <c r="EE3" s="311" t="s">
        <v>52</v>
      </c>
      <c r="EF3" s="312"/>
      <c r="EG3" s="311" t="s">
        <v>53</v>
      </c>
      <c r="EH3" s="312"/>
      <c r="EI3" s="311" t="s">
        <v>51</v>
      </c>
      <c r="EJ3" s="312"/>
      <c r="EK3" s="311" t="s">
        <v>99</v>
      </c>
      <c r="EL3" s="312"/>
      <c r="EM3" s="311" t="s">
        <v>52</v>
      </c>
      <c r="EN3" s="312"/>
      <c r="EO3" s="311" t="s">
        <v>53</v>
      </c>
      <c r="EP3" s="312"/>
      <c r="EQ3" s="311" t="s">
        <v>51</v>
      </c>
      <c r="ER3" s="312"/>
      <c r="ES3" s="311" t="s">
        <v>99</v>
      </c>
      <c r="ET3" s="312"/>
      <c r="EU3" s="311" t="s">
        <v>52</v>
      </c>
      <c r="EV3" s="312"/>
      <c r="EW3" s="311" t="s">
        <v>53</v>
      </c>
      <c r="EX3" s="312"/>
      <c r="EY3" s="311" t="s">
        <v>51</v>
      </c>
      <c r="EZ3" s="312"/>
      <c r="FA3" s="311" t="s">
        <v>99</v>
      </c>
      <c r="FB3" s="312"/>
      <c r="FC3" s="311" t="s">
        <v>52</v>
      </c>
      <c r="FD3" s="312"/>
      <c r="FE3" s="311" t="s">
        <v>53</v>
      </c>
      <c r="FF3" s="312"/>
      <c r="FG3" s="311" t="s">
        <v>51</v>
      </c>
      <c r="FH3" s="312"/>
      <c r="FI3" s="311" t="s">
        <v>99</v>
      </c>
      <c r="FJ3" s="312"/>
      <c r="FK3" s="311" t="s">
        <v>52</v>
      </c>
      <c r="FL3" s="312"/>
      <c r="FM3" s="311" t="s">
        <v>53</v>
      </c>
      <c r="FN3" s="312"/>
      <c r="FO3" s="311" t="s">
        <v>51</v>
      </c>
      <c r="FP3" s="312"/>
      <c r="FQ3" s="311" t="s">
        <v>99</v>
      </c>
      <c r="FR3" s="312"/>
      <c r="FS3" s="311" t="s">
        <v>52</v>
      </c>
      <c r="FT3" s="312"/>
      <c r="FU3" s="311" t="s">
        <v>53</v>
      </c>
      <c r="FV3" s="312"/>
      <c r="FW3" s="311" t="s">
        <v>51</v>
      </c>
      <c r="FX3" s="312"/>
      <c r="FY3" s="311" t="s">
        <v>99</v>
      </c>
      <c r="FZ3" s="312"/>
      <c r="GA3" s="311" t="s">
        <v>52</v>
      </c>
      <c r="GB3" s="312"/>
      <c r="GC3" s="311" t="s">
        <v>53</v>
      </c>
      <c r="GD3" s="312"/>
      <c r="GE3" s="311" t="s">
        <v>51</v>
      </c>
      <c r="GF3" s="312"/>
      <c r="GG3" s="311" t="s">
        <v>99</v>
      </c>
      <c r="GH3" s="312"/>
      <c r="GI3" s="311" t="s">
        <v>52</v>
      </c>
      <c r="GJ3" s="312"/>
      <c r="GK3" s="311" t="s">
        <v>53</v>
      </c>
      <c r="GL3" s="312"/>
      <c r="GM3" s="308" t="s">
        <v>51</v>
      </c>
      <c r="GN3" s="309"/>
      <c r="GO3" s="310"/>
      <c r="GP3" s="308" t="s">
        <v>99</v>
      </c>
      <c r="GQ3" s="309"/>
      <c r="GR3" s="310"/>
      <c r="GS3" s="308" t="s">
        <v>52</v>
      </c>
      <c r="GT3" s="309"/>
      <c r="GU3" s="310"/>
      <c r="GV3" s="308" t="s">
        <v>53</v>
      </c>
      <c r="GW3" s="309"/>
      <c r="GX3" s="310"/>
    </row>
    <row r="4" spans="1:206" ht="38.25" customHeight="1">
      <c r="A4" s="320"/>
      <c r="B4" s="318"/>
      <c r="C4" s="129" t="s">
        <v>236</v>
      </c>
      <c r="D4" s="129" t="s">
        <v>237</v>
      </c>
      <c r="E4" s="129" t="s">
        <v>236</v>
      </c>
      <c r="F4" s="129" t="s">
        <v>237</v>
      </c>
      <c r="G4" s="129" t="s">
        <v>236</v>
      </c>
      <c r="H4" s="129" t="s">
        <v>237</v>
      </c>
      <c r="I4" s="129" t="s">
        <v>236</v>
      </c>
      <c r="J4" s="129" t="s">
        <v>237</v>
      </c>
      <c r="K4" s="129" t="s">
        <v>236</v>
      </c>
      <c r="L4" s="129" t="s">
        <v>237</v>
      </c>
      <c r="M4" s="129" t="s">
        <v>236</v>
      </c>
      <c r="N4" s="129" t="s">
        <v>237</v>
      </c>
      <c r="O4" s="129" t="s">
        <v>236</v>
      </c>
      <c r="P4" s="129" t="s">
        <v>237</v>
      </c>
      <c r="Q4" s="129" t="s">
        <v>236</v>
      </c>
      <c r="R4" s="129" t="s">
        <v>237</v>
      </c>
      <c r="S4" s="129" t="s">
        <v>236</v>
      </c>
      <c r="T4" s="129" t="s">
        <v>237</v>
      </c>
      <c r="U4" s="129" t="s">
        <v>236</v>
      </c>
      <c r="V4" s="129" t="s">
        <v>237</v>
      </c>
      <c r="W4" s="129" t="s">
        <v>236</v>
      </c>
      <c r="X4" s="129" t="s">
        <v>237</v>
      </c>
      <c r="Y4" s="129" t="s">
        <v>236</v>
      </c>
      <c r="Z4" s="129" t="s">
        <v>237</v>
      </c>
      <c r="AA4" s="129" t="s">
        <v>236</v>
      </c>
      <c r="AB4" s="129" t="s">
        <v>237</v>
      </c>
      <c r="AC4" s="129" t="s">
        <v>236</v>
      </c>
      <c r="AD4" s="129" t="s">
        <v>237</v>
      </c>
      <c r="AE4" s="129" t="s">
        <v>236</v>
      </c>
      <c r="AF4" s="129" t="s">
        <v>237</v>
      </c>
      <c r="AG4" s="129" t="s">
        <v>236</v>
      </c>
      <c r="AH4" s="129" t="s">
        <v>237</v>
      </c>
      <c r="AI4" s="129" t="s">
        <v>236</v>
      </c>
      <c r="AJ4" s="129" t="s">
        <v>237</v>
      </c>
      <c r="AK4" s="129" t="s">
        <v>236</v>
      </c>
      <c r="AL4" s="129" t="s">
        <v>237</v>
      </c>
      <c r="AM4" s="129" t="s">
        <v>236</v>
      </c>
      <c r="AN4" s="129" t="s">
        <v>237</v>
      </c>
      <c r="AO4" s="129" t="s">
        <v>236</v>
      </c>
      <c r="AP4" s="129" t="s">
        <v>237</v>
      </c>
      <c r="AQ4" s="129" t="s">
        <v>236</v>
      </c>
      <c r="AR4" s="129" t="s">
        <v>237</v>
      </c>
      <c r="AS4" s="129" t="s">
        <v>236</v>
      </c>
      <c r="AT4" s="129" t="s">
        <v>237</v>
      </c>
      <c r="AU4" s="129" t="s">
        <v>236</v>
      </c>
      <c r="AV4" s="129" t="s">
        <v>237</v>
      </c>
      <c r="AW4" s="129" t="s">
        <v>236</v>
      </c>
      <c r="AX4" s="129" t="s">
        <v>237</v>
      </c>
      <c r="AY4" s="129" t="s">
        <v>236</v>
      </c>
      <c r="AZ4" s="129" t="s">
        <v>237</v>
      </c>
      <c r="BA4" s="129" t="s">
        <v>236</v>
      </c>
      <c r="BB4" s="129" t="s">
        <v>237</v>
      </c>
      <c r="BC4" s="129" t="s">
        <v>236</v>
      </c>
      <c r="BD4" s="129" t="s">
        <v>237</v>
      </c>
      <c r="BE4" s="129" t="s">
        <v>236</v>
      </c>
      <c r="BF4" s="129" t="s">
        <v>237</v>
      </c>
      <c r="BG4" s="129" t="s">
        <v>236</v>
      </c>
      <c r="BH4" s="129" t="s">
        <v>237</v>
      </c>
      <c r="BI4" s="129" t="s">
        <v>236</v>
      </c>
      <c r="BJ4" s="129" t="s">
        <v>237</v>
      </c>
      <c r="BK4" s="129" t="s">
        <v>236</v>
      </c>
      <c r="BL4" s="129" t="s">
        <v>237</v>
      </c>
      <c r="BM4" s="129" t="s">
        <v>236</v>
      </c>
      <c r="BN4" s="129" t="s">
        <v>237</v>
      </c>
      <c r="BO4" s="129" t="s">
        <v>236</v>
      </c>
      <c r="BP4" s="129" t="s">
        <v>237</v>
      </c>
      <c r="BQ4" s="129" t="s">
        <v>236</v>
      </c>
      <c r="BR4" s="129" t="s">
        <v>237</v>
      </c>
      <c r="BS4" s="129" t="s">
        <v>236</v>
      </c>
      <c r="BT4" s="129" t="s">
        <v>237</v>
      </c>
      <c r="BU4" s="129" t="s">
        <v>236</v>
      </c>
      <c r="BV4" s="129" t="s">
        <v>237</v>
      </c>
      <c r="BW4" s="129" t="s">
        <v>236</v>
      </c>
      <c r="BX4" s="129" t="s">
        <v>237</v>
      </c>
      <c r="BY4" s="129" t="s">
        <v>236</v>
      </c>
      <c r="BZ4" s="129" t="s">
        <v>237</v>
      </c>
      <c r="CA4" s="129" t="s">
        <v>236</v>
      </c>
      <c r="CB4" s="129" t="s">
        <v>237</v>
      </c>
      <c r="CC4" s="129" t="s">
        <v>236</v>
      </c>
      <c r="CD4" s="129" t="s">
        <v>237</v>
      </c>
      <c r="CE4" s="129" t="s">
        <v>236</v>
      </c>
      <c r="CF4" s="129" t="s">
        <v>237</v>
      </c>
      <c r="CG4" s="129" t="s">
        <v>236</v>
      </c>
      <c r="CH4" s="129" t="s">
        <v>237</v>
      </c>
      <c r="CI4" s="129" t="s">
        <v>236</v>
      </c>
      <c r="CJ4" s="129" t="s">
        <v>237</v>
      </c>
      <c r="CK4" s="129" t="s">
        <v>236</v>
      </c>
      <c r="CL4" s="129" t="s">
        <v>237</v>
      </c>
      <c r="CM4" s="130" t="s">
        <v>236</v>
      </c>
      <c r="CN4" s="130" t="s">
        <v>237</v>
      </c>
      <c r="CO4" s="130" t="s">
        <v>236</v>
      </c>
      <c r="CP4" s="130" t="s">
        <v>237</v>
      </c>
      <c r="CQ4" s="130" t="s">
        <v>236</v>
      </c>
      <c r="CR4" s="130" t="s">
        <v>237</v>
      </c>
      <c r="CS4" s="130" t="s">
        <v>236</v>
      </c>
      <c r="CT4" s="130" t="s">
        <v>237</v>
      </c>
      <c r="CU4" s="130" t="s">
        <v>236</v>
      </c>
      <c r="CV4" s="130" t="s">
        <v>237</v>
      </c>
      <c r="CW4" s="130" t="s">
        <v>236</v>
      </c>
      <c r="CX4" s="130" t="s">
        <v>237</v>
      </c>
      <c r="CY4" s="130" t="s">
        <v>236</v>
      </c>
      <c r="CZ4" s="130" t="s">
        <v>237</v>
      </c>
      <c r="DA4" s="130" t="s">
        <v>236</v>
      </c>
      <c r="DB4" s="130" t="s">
        <v>237</v>
      </c>
      <c r="DC4" s="129" t="s">
        <v>236</v>
      </c>
      <c r="DD4" s="129" t="s">
        <v>237</v>
      </c>
      <c r="DE4" s="129" t="s">
        <v>236</v>
      </c>
      <c r="DF4" s="129" t="s">
        <v>237</v>
      </c>
      <c r="DG4" s="129" t="s">
        <v>236</v>
      </c>
      <c r="DH4" s="129" t="s">
        <v>237</v>
      </c>
      <c r="DI4" s="129" t="s">
        <v>236</v>
      </c>
      <c r="DJ4" s="129" t="s">
        <v>237</v>
      </c>
      <c r="DK4" s="129" t="s">
        <v>236</v>
      </c>
      <c r="DL4" s="129" t="s">
        <v>237</v>
      </c>
      <c r="DM4" s="129" t="s">
        <v>236</v>
      </c>
      <c r="DN4" s="129" t="s">
        <v>237</v>
      </c>
      <c r="DO4" s="129" t="s">
        <v>236</v>
      </c>
      <c r="DP4" s="129" t="s">
        <v>237</v>
      </c>
      <c r="DQ4" s="129" t="s">
        <v>236</v>
      </c>
      <c r="DR4" s="129" t="s">
        <v>237</v>
      </c>
      <c r="DS4" s="129" t="s">
        <v>236</v>
      </c>
      <c r="DT4" s="129" t="s">
        <v>237</v>
      </c>
      <c r="DU4" s="129" t="s">
        <v>236</v>
      </c>
      <c r="DV4" s="129" t="s">
        <v>237</v>
      </c>
      <c r="DW4" s="129" t="s">
        <v>236</v>
      </c>
      <c r="DX4" s="129" t="s">
        <v>237</v>
      </c>
      <c r="DY4" s="129" t="s">
        <v>236</v>
      </c>
      <c r="DZ4" s="129" t="s">
        <v>237</v>
      </c>
      <c r="EA4" s="129" t="s">
        <v>236</v>
      </c>
      <c r="EB4" s="129" t="s">
        <v>237</v>
      </c>
      <c r="EC4" s="129" t="s">
        <v>236</v>
      </c>
      <c r="ED4" s="129" t="s">
        <v>237</v>
      </c>
      <c r="EE4" s="129" t="s">
        <v>236</v>
      </c>
      <c r="EF4" s="129" t="s">
        <v>237</v>
      </c>
      <c r="EG4" s="129" t="s">
        <v>236</v>
      </c>
      <c r="EH4" s="129" t="s">
        <v>237</v>
      </c>
      <c r="EI4" s="129" t="s">
        <v>236</v>
      </c>
      <c r="EJ4" s="129" t="s">
        <v>237</v>
      </c>
      <c r="EK4" s="129" t="s">
        <v>236</v>
      </c>
      <c r="EL4" s="129" t="s">
        <v>237</v>
      </c>
      <c r="EM4" s="129" t="s">
        <v>236</v>
      </c>
      <c r="EN4" s="129" t="s">
        <v>237</v>
      </c>
      <c r="EO4" s="129" t="s">
        <v>236</v>
      </c>
      <c r="EP4" s="129" t="s">
        <v>237</v>
      </c>
      <c r="EQ4" s="129" t="s">
        <v>236</v>
      </c>
      <c r="ER4" s="129" t="s">
        <v>237</v>
      </c>
      <c r="ES4" s="129" t="s">
        <v>236</v>
      </c>
      <c r="ET4" s="129" t="s">
        <v>237</v>
      </c>
      <c r="EU4" s="129" t="s">
        <v>236</v>
      </c>
      <c r="EV4" s="129" t="s">
        <v>237</v>
      </c>
      <c r="EW4" s="129" t="s">
        <v>236</v>
      </c>
      <c r="EX4" s="129" t="s">
        <v>237</v>
      </c>
      <c r="EY4" s="129" t="s">
        <v>236</v>
      </c>
      <c r="EZ4" s="129" t="s">
        <v>237</v>
      </c>
      <c r="FA4" s="129" t="s">
        <v>236</v>
      </c>
      <c r="FB4" s="129" t="s">
        <v>237</v>
      </c>
      <c r="FC4" s="129" t="s">
        <v>236</v>
      </c>
      <c r="FD4" s="129" t="s">
        <v>237</v>
      </c>
      <c r="FE4" s="129" t="s">
        <v>236</v>
      </c>
      <c r="FF4" s="129" t="s">
        <v>237</v>
      </c>
      <c r="FG4" s="129" t="s">
        <v>236</v>
      </c>
      <c r="FH4" s="129" t="s">
        <v>237</v>
      </c>
      <c r="FI4" s="129" t="s">
        <v>236</v>
      </c>
      <c r="FJ4" s="129" t="s">
        <v>237</v>
      </c>
      <c r="FK4" s="129" t="s">
        <v>236</v>
      </c>
      <c r="FL4" s="129" t="s">
        <v>237</v>
      </c>
      <c r="FM4" s="129" t="s">
        <v>236</v>
      </c>
      <c r="FN4" s="129" t="s">
        <v>237</v>
      </c>
      <c r="FO4" s="129" t="s">
        <v>236</v>
      </c>
      <c r="FP4" s="129" t="s">
        <v>237</v>
      </c>
      <c r="FQ4" s="129" t="s">
        <v>236</v>
      </c>
      <c r="FR4" s="129" t="s">
        <v>237</v>
      </c>
      <c r="FS4" s="129" t="s">
        <v>236</v>
      </c>
      <c r="FT4" s="129" t="s">
        <v>237</v>
      </c>
      <c r="FU4" s="129" t="s">
        <v>236</v>
      </c>
      <c r="FV4" s="129" t="s">
        <v>237</v>
      </c>
      <c r="FW4" s="129" t="s">
        <v>236</v>
      </c>
      <c r="FX4" s="129" t="s">
        <v>237</v>
      </c>
      <c r="FY4" s="129" t="s">
        <v>236</v>
      </c>
      <c r="FZ4" s="129" t="s">
        <v>237</v>
      </c>
      <c r="GA4" s="129" t="s">
        <v>236</v>
      </c>
      <c r="GB4" s="129" t="s">
        <v>237</v>
      </c>
      <c r="GC4" s="129" t="s">
        <v>236</v>
      </c>
      <c r="GD4" s="129" t="s">
        <v>237</v>
      </c>
      <c r="GE4" s="129" t="s">
        <v>236</v>
      </c>
      <c r="GF4" s="129" t="s">
        <v>237</v>
      </c>
      <c r="GG4" s="129" t="s">
        <v>236</v>
      </c>
      <c r="GH4" s="129" t="s">
        <v>237</v>
      </c>
      <c r="GI4" s="129" t="s">
        <v>236</v>
      </c>
      <c r="GJ4" s="129" t="s">
        <v>237</v>
      </c>
      <c r="GK4" s="129" t="s">
        <v>236</v>
      </c>
      <c r="GL4" s="129" t="s">
        <v>237</v>
      </c>
      <c r="GM4" s="131" t="s">
        <v>236</v>
      </c>
      <c r="GN4" s="131" t="s">
        <v>237</v>
      </c>
      <c r="GO4" s="131" t="s">
        <v>238</v>
      </c>
      <c r="GP4" s="131" t="s">
        <v>236</v>
      </c>
      <c r="GQ4" s="131" t="s">
        <v>237</v>
      </c>
      <c r="GR4" s="131" t="s">
        <v>238</v>
      </c>
      <c r="GS4" s="131" t="s">
        <v>236</v>
      </c>
      <c r="GT4" s="131" t="s">
        <v>237</v>
      </c>
      <c r="GU4" s="131" t="s">
        <v>238</v>
      </c>
      <c r="GV4" s="131" t="s">
        <v>236</v>
      </c>
      <c r="GW4" s="131" t="s">
        <v>237</v>
      </c>
      <c r="GX4" s="131" t="s">
        <v>238</v>
      </c>
    </row>
    <row r="5" spans="1:206" ht="15.75">
      <c r="A5" s="91">
        <v>32</v>
      </c>
      <c r="B5" s="67" t="s">
        <v>160</v>
      </c>
      <c r="C5" s="65">
        <v>6</v>
      </c>
      <c r="D5" s="132">
        <v>1</v>
      </c>
      <c r="E5" s="132"/>
      <c r="F5" s="132"/>
      <c r="G5" s="132"/>
      <c r="H5" s="132"/>
      <c r="I5" s="132"/>
      <c r="J5" s="132"/>
      <c r="K5" s="132">
        <v>1</v>
      </c>
      <c r="L5" s="132">
        <v>0</v>
      </c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>
        <v>1</v>
      </c>
      <c r="AB5" s="132">
        <v>0</v>
      </c>
      <c r="AC5" s="132"/>
      <c r="AD5" s="132"/>
      <c r="AE5" s="132"/>
      <c r="AF5" s="132"/>
      <c r="AG5" s="132"/>
      <c r="AH5" s="132"/>
      <c r="AI5" s="132">
        <v>2</v>
      </c>
      <c r="AJ5" s="132">
        <v>0</v>
      </c>
      <c r="AK5" s="133"/>
      <c r="AL5" s="132"/>
      <c r="AM5" s="132"/>
      <c r="AN5" s="132"/>
      <c r="AO5" s="132"/>
      <c r="AP5" s="132"/>
      <c r="AQ5" s="132">
        <v>1</v>
      </c>
      <c r="AR5" s="132">
        <v>1</v>
      </c>
      <c r="AS5" s="133">
        <v>1</v>
      </c>
      <c r="AT5" s="132">
        <v>0</v>
      </c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>
        <v>3</v>
      </c>
      <c r="BH5" s="132">
        <v>0</v>
      </c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>
        <v>2</v>
      </c>
      <c r="BX5" s="132">
        <v>0</v>
      </c>
      <c r="BY5" s="132"/>
      <c r="BZ5" s="132"/>
      <c r="CA5" s="132"/>
      <c r="CB5" s="132"/>
      <c r="CC5" s="132"/>
      <c r="CD5" s="132"/>
      <c r="CE5" s="132">
        <v>2</v>
      </c>
      <c r="CF5" s="132">
        <v>0</v>
      </c>
      <c r="CG5" s="132"/>
      <c r="CH5" s="132"/>
      <c r="CI5" s="132"/>
      <c r="CJ5" s="132"/>
      <c r="CK5" s="132"/>
      <c r="CL5" s="132"/>
      <c r="CM5" s="132">
        <v>2</v>
      </c>
      <c r="CN5" s="132">
        <v>0</v>
      </c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>
        <v>1</v>
      </c>
      <c r="DL5" s="132">
        <v>0</v>
      </c>
      <c r="DM5" s="132"/>
      <c r="DN5" s="132"/>
      <c r="DO5" s="132"/>
      <c r="DP5" s="132"/>
      <c r="DQ5" s="132"/>
      <c r="DR5" s="132"/>
      <c r="DS5" s="132">
        <v>2</v>
      </c>
      <c r="DT5" s="132">
        <v>1</v>
      </c>
      <c r="DU5" s="132">
        <v>1</v>
      </c>
      <c r="DV5" s="132">
        <v>1</v>
      </c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3"/>
      <c r="EL5" s="133"/>
      <c r="EM5" s="133"/>
      <c r="EN5" s="132"/>
      <c r="EO5" s="132"/>
      <c r="EP5" s="132"/>
      <c r="EQ5" s="132">
        <v>0</v>
      </c>
      <c r="ER5" s="132">
        <v>0</v>
      </c>
      <c r="ES5" s="132"/>
      <c r="ET5" s="132"/>
      <c r="EU5" s="132"/>
      <c r="EV5" s="132"/>
      <c r="EW5" s="132"/>
      <c r="EX5" s="132"/>
      <c r="EY5" s="132">
        <v>1</v>
      </c>
      <c r="EZ5" s="132">
        <v>1</v>
      </c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>
        <v>1</v>
      </c>
      <c r="FP5" s="132">
        <v>1</v>
      </c>
      <c r="FQ5" s="132"/>
      <c r="FR5" s="132"/>
      <c r="FS5" s="132"/>
      <c r="FT5" s="132"/>
      <c r="FU5" s="132"/>
      <c r="FV5" s="132"/>
      <c r="FW5" s="132">
        <v>1</v>
      </c>
      <c r="FX5" s="132">
        <v>0</v>
      </c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4">
        <f t="shared" ref="GM5:GN5" si="0">C5+K5+S5+AA5+AI5+AQ5+AY5+BG5+BO5+BW5+CE5+CM5+CU5+DC5+DK5+DS5+EA5+EI5+EQ5+EY5+FG5+FO5+FW5+GE5</f>
        <v>26</v>
      </c>
      <c r="GN5" s="134">
        <f t="shared" si="0"/>
        <v>5</v>
      </c>
      <c r="GO5" s="134">
        <f t="shared" ref="GO5" si="1">GN5/GM5</f>
        <v>0.19230769230769232</v>
      </c>
      <c r="GP5" s="134">
        <f t="shared" ref="GP5" si="2">GG5+FY5+E5+M5+U5+AC5+AK5+AS5+BA5+BI5+BQ5+BY5+CG5+CO5+CW5+DE5+DM5+DU5+EC5+EK5+ES5+FA5+FI5+FQ5</f>
        <v>2</v>
      </c>
      <c r="GQ5" s="134">
        <f t="shared" ref="GQ5" si="3">GH5+FZ5+F5+N5+V5+AD5+AL5+AT5+BB5+BJ5+BR5+BZ5+CH5+CP5+CX5+DF5+DN5+DV5+ED5+EL5+ET5+FB5+FJ5+FR5</f>
        <v>1</v>
      </c>
      <c r="GR5" s="134">
        <f t="shared" ref="GR5" si="4">GQ5/GP5</f>
        <v>0.5</v>
      </c>
      <c r="GS5" s="134">
        <f t="shared" ref="GS5" si="5">G5+O5+W5+AE5+AM5+AU5+BC5+BK5+BS5+CA5+CI5+CQ5+CY5+DG5+DO5+DW5+EE5+EM5+EU5+FC5+FK5+FS5+GA5+GI5</f>
        <v>0</v>
      </c>
      <c r="GT5" s="134">
        <f t="shared" ref="GT5" si="6">H5+P5+X5+AF5+AN5+AV5+BD5+BL5+BT5+CB5+CJ5+CR5+CZ5+DH5+DP5+DX5+EF5+EN5+EV5+FD5+FL5+FT5+GB5+GJ5</f>
        <v>0</v>
      </c>
      <c r="GU5" s="134">
        <v>0</v>
      </c>
      <c r="GV5" s="134">
        <f t="shared" ref="GV5" si="7">I5+Q5+Y5+AG5+AO5+AW5+BE5+BM5+BU5+CC5+CK5+CS5+DA5+DI5+DQ5+DY5+EG5+EO5+EW5+FE5+FM5+FU5+GC5+GK5</f>
        <v>0</v>
      </c>
      <c r="GW5" s="134">
        <f t="shared" ref="GW5" si="8">J5+R5+Z5+AH5+AP5+AX5+BF5+BN5+BV5+CD5+CL5+CT5+DB5+DJ5+DR5+DZ5+EH5+EP5+EX5+FF5+FN5+FV5+GD5+GL5</f>
        <v>0</v>
      </c>
      <c r="GX5" s="134">
        <v>0</v>
      </c>
    </row>
  </sheetData>
  <sheetProtection selectLockedCells="1" selectUnlockedCells="1"/>
  <sortState ref="B3:AE40">
    <sortCondition ref="B3"/>
  </sortState>
  <mergeCells count="128">
    <mergeCell ref="A1:GX1"/>
    <mergeCell ref="AB2:AH2"/>
    <mergeCell ref="AJ2:AP2"/>
    <mergeCell ref="AZ2:BF2"/>
    <mergeCell ref="BH2:BN2"/>
    <mergeCell ref="BP2:BV2"/>
    <mergeCell ref="B2:B4"/>
    <mergeCell ref="A2:A4"/>
    <mergeCell ref="C3:D3"/>
    <mergeCell ref="C2:J2"/>
    <mergeCell ref="EZ2:FF2"/>
    <mergeCell ref="EI2:EP2"/>
    <mergeCell ref="EQ2:EX2"/>
    <mergeCell ref="EA2:EH2"/>
    <mergeCell ref="DS2:DZ2"/>
    <mergeCell ref="DL2:DR2"/>
    <mergeCell ref="DQ3:DR3"/>
    <mergeCell ref="GK3:GL3"/>
    <mergeCell ref="GP3:GR3"/>
    <mergeCell ref="GS3:GU3"/>
    <mergeCell ref="GV3:GX3"/>
    <mergeCell ref="GM2:GX2"/>
    <mergeCell ref="GE2:GL2"/>
    <mergeCell ref="E3:F3"/>
    <mergeCell ref="G3:H3"/>
    <mergeCell ref="I3:J3"/>
    <mergeCell ref="GE3:GF3"/>
    <mergeCell ref="GG3:GH3"/>
    <mergeCell ref="GI3:GJ3"/>
    <mergeCell ref="FO3:FP3"/>
    <mergeCell ref="FQ3:FR3"/>
    <mergeCell ref="FS3:FT3"/>
    <mergeCell ref="FU3:FV3"/>
    <mergeCell ref="AA3:AB3"/>
    <mergeCell ref="AC3:AD3"/>
    <mergeCell ref="AE3:AF3"/>
    <mergeCell ref="AG3:AH3"/>
    <mergeCell ref="AI3:AJ3"/>
    <mergeCell ref="AK3:AL3"/>
    <mergeCell ref="FG2:FN2"/>
    <mergeCell ref="DK3:DL3"/>
    <mergeCell ref="DM3:DN3"/>
    <mergeCell ref="DO3:DP3"/>
    <mergeCell ref="K3:L3"/>
    <mergeCell ref="M3:N3"/>
    <mergeCell ref="O3:P3"/>
    <mergeCell ref="Q3:R3"/>
    <mergeCell ref="S3:T3"/>
    <mergeCell ref="U3:V3"/>
    <mergeCell ref="W3:X3"/>
    <mergeCell ref="Y3:Z3"/>
    <mergeCell ref="CU3:CV3"/>
    <mergeCell ref="CW3:CX3"/>
    <mergeCell ref="CY3:CZ3"/>
    <mergeCell ref="FY3:FZ3"/>
    <mergeCell ref="AM3:AN3"/>
    <mergeCell ref="AO3:AP3"/>
    <mergeCell ref="AQ3:AR3"/>
    <mergeCell ref="AS3:AT3"/>
    <mergeCell ref="AU3:AV3"/>
    <mergeCell ref="AW3:AX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DG3:DH3"/>
    <mergeCell ref="DI3:DJ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AY3:AZ3"/>
    <mergeCell ref="BA3:BB3"/>
    <mergeCell ref="BC3:BD3"/>
    <mergeCell ref="BE3:BF3"/>
    <mergeCell ref="BG3:BH3"/>
    <mergeCell ref="BI3:BJ3"/>
    <mergeCell ref="BW3:BX3"/>
    <mergeCell ref="BY3:BZ3"/>
    <mergeCell ref="CA3:CB3"/>
    <mergeCell ref="EK3:EL3"/>
    <mergeCell ref="EM3:EN3"/>
    <mergeCell ref="EO3:EP3"/>
    <mergeCell ref="DS3:DT3"/>
    <mergeCell ref="DU3:DV3"/>
    <mergeCell ref="DW3:DX3"/>
    <mergeCell ref="GA3:GB3"/>
    <mergeCell ref="GC3:GD3"/>
    <mergeCell ref="FO2:FV2"/>
    <mergeCell ref="FW3:FX3"/>
    <mergeCell ref="FW2:GD2"/>
    <mergeCell ref="DY3:DZ3"/>
    <mergeCell ref="EA3:EB3"/>
    <mergeCell ref="EC3:ED3"/>
    <mergeCell ref="AQ2:AX2"/>
    <mergeCell ref="BW2:CD2"/>
    <mergeCell ref="CE2:CL2"/>
    <mergeCell ref="CM2:CT2"/>
    <mergeCell ref="CU2:DB2"/>
    <mergeCell ref="DC2:DJ2"/>
    <mergeCell ref="S2:Z2"/>
    <mergeCell ref="K2:R2"/>
    <mergeCell ref="GM3:GO3"/>
    <mergeCell ref="FC3:FD3"/>
    <mergeCell ref="FE3:FF3"/>
    <mergeCell ref="FG3:FH3"/>
    <mergeCell ref="FI3:FJ3"/>
    <mergeCell ref="FK3:FL3"/>
    <mergeCell ref="FM3:FN3"/>
    <mergeCell ref="EQ3:ER3"/>
    <mergeCell ref="ES3:ET3"/>
    <mergeCell ref="EU3:EV3"/>
    <mergeCell ref="EW3:EX3"/>
    <mergeCell ref="EY3:EZ3"/>
    <mergeCell ref="FA3:FB3"/>
    <mergeCell ref="EE3:EF3"/>
    <mergeCell ref="EG3:EH3"/>
    <mergeCell ref="EI3:EJ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DK49"/>
  <sheetViews>
    <sheetView zoomScale="68" zoomScaleNormal="68" workbookViewId="0">
      <pane xSplit="2" ySplit="2" topLeftCell="BY15" activePane="bottomRight" state="frozen"/>
      <selection activeCell="C44" sqref="C44"/>
      <selection pane="topRight" activeCell="C44" sqref="C44"/>
      <selection pane="bottomLeft" activeCell="C44" sqref="C44"/>
      <selection pane="bottomRight" activeCell="C44" sqref="C44"/>
    </sheetView>
  </sheetViews>
  <sheetFormatPr defaultRowHeight="15"/>
  <cols>
    <col min="1" max="1" width="4.7109375" style="135" bestFit="1" customWidth="1"/>
    <col min="2" max="2" width="38.85546875" style="135" customWidth="1"/>
    <col min="3" max="3" width="9.5703125" style="136" customWidth="1"/>
    <col min="4" max="24" width="9.140625" style="135"/>
    <col min="25" max="74" width="9.140625" style="135" customWidth="1"/>
    <col min="75" max="76" width="9.140625" style="135"/>
    <col min="77" max="77" width="9.140625" style="135" customWidth="1"/>
    <col min="78" max="85" width="9.140625" style="135"/>
    <col min="86" max="86" width="10.140625" customWidth="1"/>
  </cols>
  <sheetData>
    <row r="1" spans="1:115" s="225" customFormat="1" ht="38.25" customHeight="1">
      <c r="A1" s="223"/>
      <c r="B1" s="224" t="s">
        <v>280</v>
      </c>
      <c r="C1" s="330" t="s">
        <v>305</v>
      </c>
      <c r="D1" s="330"/>
      <c r="E1" s="330"/>
      <c r="F1" s="330"/>
      <c r="G1" s="330" t="s">
        <v>306</v>
      </c>
      <c r="H1" s="330"/>
      <c r="I1" s="330"/>
      <c r="J1" s="330"/>
      <c r="K1" s="334" t="s">
        <v>307</v>
      </c>
      <c r="L1" s="334"/>
      <c r="M1" s="334"/>
      <c r="N1" s="334"/>
      <c r="O1" s="335" t="s">
        <v>308</v>
      </c>
      <c r="P1" s="335"/>
      <c r="Q1" s="335"/>
      <c r="R1" s="335"/>
      <c r="S1" s="335" t="s">
        <v>309</v>
      </c>
      <c r="T1" s="335"/>
      <c r="U1" s="330" t="s">
        <v>310</v>
      </c>
      <c r="V1" s="330"/>
      <c r="W1" s="330"/>
      <c r="X1" s="330"/>
      <c r="Y1" s="330" t="s">
        <v>311</v>
      </c>
      <c r="Z1" s="330"/>
      <c r="AA1" s="330"/>
      <c r="AB1" s="330"/>
      <c r="AC1" s="330" t="s">
        <v>312</v>
      </c>
      <c r="AD1" s="330"/>
      <c r="AE1" s="330"/>
      <c r="AF1" s="330"/>
      <c r="AG1" s="330" t="s">
        <v>313</v>
      </c>
      <c r="AH1" s="330"/>
      <c r="AI1" s="330"/>
      <c r="AJ1" s="330"/>
      <c r="AK1" s="330" t="s">
        <v>314</v>
      </c>
      <c r="AL1" s="330"/>
      <c r="AM1" s="330"/>
      <c r="AN1" s="330"/>
      <c r="AO1" s="330" t="s">
        <v>315</v>
      </c>
      <c r="AP1" s="330"/>
      <c r="AQ1" s="330"/>
      <c r="AR1" s="330"/>
      <c r="AS1" s="330" t="s">
        <v>316</v>
      </c>
      <c r="AT1" s="330"/>
      <c r="AU1" s="330"/>
      <c r="AV1" s="330"/>
      <c r="AW1" s="330" t="s">
        <v>317</v>
      </c>
      <c r="AX1" s="330"/>
      <c r="AY1" s="330" t="s">
        <v>318</v>
      </c>
      <c r="AZ1" s="330"/>
      <c r="BA1" s="330" t="s">
        <v>319</v>
      </c>
      <c r="BB1" s="330"/>
      <c r="BC1" s="330"/>
      <c r="BD1" s="330"/>
      <c r="BE1" s="330" t="s">
        <v>320</v>
      </c>
      <c r="BF1" s="330"/>
      <c r="BG1" s="330"/>
      <c r="BH1" s="330"/>
      <c r="BI1" s="330" t="s">
        <v>321</v>
      </c>
      <c r="BJ1" s="330"/>
      <c r="BK1" s="330"/>
      <c r="BL1" s="330"/>
      <c r="BM1" s="330" t="s">
        <v>322</v>
      </c>
      <c r="BN1" s="330"/>
      <c r="BO1" s="330" t="s">
        <v>323</v>
      </c>
      <c r="BP1" s="330"/>
      <c r="BQ1" s="330"/>
      <c r="BR1" s="330"/>
      <c r="BS1" s="330" t="s">
        <v>324</v>
      </c>
      <c r="BT1" s="330"/>
      <c r="BU1" s="330"/>
      <c r="BV1" s="330"/>
      <c r="BW1" s="331" t="s">
        <v>325</v>
      </c>
      <c r="BX1" s="332"/>
      <c r="BY1" s="334" t="s">
        <v>326</v>
      </c>
      <c r="BZ1" s="334"/>
      <c r="CA1" s="334"/>
      <c r="CB1" s="334"/>
      <c r="CC1" s="334"/>
      <c r="CD1" s="334"/>
      <c r="CE1" s="334"/>
      <c r="CF1" s="334"/>
      <c r="CG1" s="334"/>
      <c r="CH1" s="326" t="s">
        <v>339</v>
      </c>
      <c r="CI1" s="326"/>
      <c r="CJ1" s="326"/>
      <c r="CK1" s="326"/>
      <c r="CL1" s="326" t="s">
        <v>340</v>
      </c>
      <c r="CM1" s="326"/>
      <c r="CN1" s="326"/>
      <c r="CO1" s="326"/>
      <c r="CP1" s="326" t="s">
        <v>341</v>
      </c>
      <c r="CQ1" s="326"/>
      <c r="CR1" s="326"/>
      <c r="CS1" s="326"/>
      <c r="CT1" s="326" t="s">
        <v>342</v>
      </c>
      <c r="CU1" s="326"/>
      <c r="CV1" s="326"/>
      <c r="CW1" s="326"/>
      <c r="CX1" s="326" t="s">
        <v>343</v>
      </c>
      <c r="CY1" s="326"/>
      <c r="CZ1" s="326"/>
      <c r="DA1" s="326"/>
      <c r="DB1" s="326" t="s">
        <v>344</v>
      </c>
      <c r="DC1" s="326"/>
      <c r="DD1" s="326"/>
      <c r="DE1" s="326"/>
      <c r="DF1" s="326" t="s">
        <v>345</v>
      </c>
      <c r="DG1" s="326"/>
      <c r="DH1" s="326"/>
      <c r="DI1" s="326"/>
      <c r="DJ1" s="326"/>
      <c r="DK1" s="326"/>
    </row>
    <row r="2" spans="1:115" ht="77.25" customHeight="1">
      <c r="A2" s="336" t="s">
        <v>293</v>
      </c>
      <c r="B2" s="157"/>
      <c r="C2" s="333" t="s">
        <v>51</v>
      </c>
      <c r="D2" s="333"/>
      <c r="E2" s="333" t="s">
        <v>267</v>
      </c>
      <c r="F2" s="333"/>
      <c r="G2" s="333" t="s">
        <v>51</v>
      </c>
      <c r="H2" s="333"/>
      <c r="I2" s="333" t="s">
        <v>267</v>
      </c>
      <c r="J2" s="333"/>
      <c r="K2" s="333" t="s">
        <v>51</v>
      </c>
      <c r="L2" s="333"/>
      <c r="M2" s="333" t="s">
        <v>267</v>
      </c>
      <c r="N2" s="333"/>
      <c r="O2" s="338" t="s">
        <v>51</v>
      </c>
      <c r="P2" s="338"/>
      <c r="Q2" s="338" t="s">
        <v>267</v>
      </c>
      <c r="R2" s="338"/>
      <c r="S2" s="338" t="s">
        <v>51</v>
      </c>
      <c r="T2" s="338"/>
      <c r="U2" s="333" t="s">
        <v>51</v>
      </c>
      <c r="V2" s="333"/>
      <c r="W2" s="333" t="s">
        <v>267</v>
      </c>
      <c r="X2" s="333"/>
      <c r="Y2" s="333" t="s">
        <v>51</v>
      </c>
      <c r="Z2" s="333"/>
      <c r="AA2" s="333" t="s">
        <v>267</v>
      </c>
      <c r="AB2" s="333"/>
      <c r="AC2" s="333" t="s">
        <v>51</v>
      </c>
      <c r="AD2" s="333"/>
      <c r="AE2" s="333" t="s">
        <v>267</v>
      </c>
      <c r="AF2" s="333"/>
      <c r="AG2" s="333" t="s">
        <v>51</v>
      </c>
      <c r="AH2" s="333"/>
      <c r="AI2" s="333" t="s">
        <v>267</v>
      </c>
      <c r="AJ2" s="333"/>
      <c r="AK2" s="333" t="s">
        <v>51</v>
      </c>
      <c r="AL2" s="333"/>
      <c r="AM2" s="333" t="s">
        <v>267</v>
      </c>
      <c r="AN2" s="333"/>
      <c r="AO2" s="333" t="s">
        <v>51</v>
      </c>
      <c r="AP2" s="333"/>
      <c r="AQ2" s="333" t="s">
        <v>267</v>
      </c>
      <c r="AR2" s="333"/>
      <c r="AS2" s="333" t="s">
        <v>267</v>
      </c>
      <c r="AT2" s="333"/>
      <c r="AU2" s="333" t="s">
        <v>52</v>
      </c>
      <c r="AV2" s="333"/>
      <c r="AW2" s="333" t="s">
        <v>267</v>
      </c>
      <c r="AX2" s="333"/>
      <c r="AY2" s="333" t="s">
        <v>267</v>
      </c>
      <c r="AZ2" s="333"/>
      <c r="BA2" s="333" t="s">
        <v>267</v>
      </c>
      <c r="BB2" s="333"/>
      <c r="BC2" s="333" t="s">
        <v>52</v>
      </c>
      <c r="BD2" s="333"/>
      <c r="BE2" s="333" t="s">
        <v>267</v>
      </c>
      <c r="BF2" s="333"/>
      <c r="BG2" s="333" t="s">
        <v>52</v>
      </c>
      <c r="BH2" s="333"/>
      <c r="BI2" s="333" t="s">
        <v>267</v>
      </c>
      <c r="BJ2" s="333"/>
      <c r="BK2" s="333" t="s">
        <v>52</v>
      </c>
      <c r="BL2" s="333"/>
      <c r="BM2" s="333" t="s">
        <v>52</v>
      </c>
      <c r="BN2" s="333"/>
      <c r="BO2" s="333" t="s">
        <v>51</v>
      </c>
      <c r="BP2" s="333"/>
      <c r="BQ2" s="333" t="s">
        <v>267</v>
      </c>
      <c r="BR2" s="333"/>
      <c r="BS2" s="333" t="s">
        <v>51</v>
      </c>
      <c r="BT2" s="333"/>
      <c r="BU2" s="333" t="s">
        <v>267</v>
      </c>
      <c r="BV2" s="333"/>
      <c r="BW2" s="327" t="s">
        <v>51</v>
      </c>
      <c r="BX2" s="328"/>
      <c r="BY2" s="333" t="s">
        <v>51</v>
      </c>
      <c r="BZ2" s="333"/>
      <c r="CA2" s="333"/>
      <c r="CB2" s="333" t="s">
        <v>267</v>
      </c>
      <c r="CC2" s="333"/>
      <c r="CD2" s="333"/>
      <c r="CE2" s="333" t="s">
        <v>52</v>
      </c>
      <c r="CF2" s="333"/>
      <c r="CG2" s="333"/>
      <c r="CH2" s="327" t="s">
        <v>51</v>
      </c>
      <c r="CI2" s="328"/>
      <c r="CJ2" s="327" t="s">
        <v>267</v>
      </c>
      <c r="CK2" s="328"/>
      <c r="CL2" s="327" t="s">
        <v>51</v>
      </c>
      <c r="CM2" s="328"/>
      <c r="CN2" s="327" t="s">
        <v>267</v>
      </c>
      <c r="CO2" s="328"/>
      <c r="CP2" s="327" t="s">
        <v>51</v>
      </c>
      <c r="CQ2" s="328"/>
      <c r="CR2" s="327" t="s">
        <v>267</v>
      </c>
      <c r="CS2" s="328"/>
      <c r="CT2" s="327" t="s">
        <v>51</v>
      </c>
      <c r="CU2" s="328"/>
      <c r="CV2" s="327" t="s">
        <v>267</v>
      </c>
      <c r="CW2" s="328"/>
      <c r="CX2" s="327" t="s">
        <v>51</v>
      </c>
      <c r="CY2" s="328"/>
      <c r="CZ2" s="327" t="s">
        <v>267</v>
      </c>
      <c r="DA2" s="328"/>
      <c r="DB2" s="327" t="s">
        <v>51</v>
      </c>
      <c r="DC2" s="328"/>
      <c r="DD2" s="327" t="s">
        <v>267</v>
      </c>
      <c r="DE2" s="328"/>
      <c r="DF2" s="327" t="s">
        <v>51</v>
      </c>
      <c r="DG2" s="328"/>
      <c r="DH2" s="327" t="s">
        <v>267</v>
      </c>
      <c r="DI2" s="328"/>
      <c r="DJ2" s="324" t="s">
        <v>52</v>
      </c>
      <c r="DK2" s="325"/>
    </row>
    <row r="3" spans="1:115" s="150" customFormat="1" ht="78.75">
      <c r="A3" s="337"/>
      <c r="B3" s="158" t="s">
        <v>294</v>
      </c>
      <c r="C3" s="159" t="s">
        <v>295</v>
      </c>
      <c r="D3" s="159" t="s">
        <v>296</v>
      </c>
      <c r="E3" s="159" t="s">
        <v>295</v>
      </c>
      <c r="F3" s="159" t="s">
        <v>296</v>
      </c>
      <c r="G3" s="159" t="s">
        <v>295</v>
      </c>
      <c r="H3" s="159" t="s">
        <v>296</v>
      </c>
      <c r="I3" s="159" t="s">
        <v>295</v>
      </c>
      <c r="J3" s="159" t="s">
        <v>296</v>
      </c>
      <c r="K3" s="160" t="s">
        <v>236</v>
      </c>
      <c r="L3" s="160" t="s">
        <v>237</v>
      </c>
      <c r="M3" s="160" t="s">
        <v>236</v>
      </c>
      <c r="N3" s="160" t="s">
        <v>237</v>
      </c>
      <c r="O3" s="161" t="s">
        <v>236</v>
      </c>
      <c r="P3" s="161" t="s">
        <v>237</v>
      </c>
      <c r="Q3" s="161" t="s">
        <v>236</v>
      </c>
      <c r="R3" s="161" t="s">
        <v>237</v>
      </c>
      <c r="S3" s="161" t="s">
        <v>236</v>
      </c>
      <c r="T3" s="161" t="s">
        <v>237</v>
      </c>
      <c r="U3" s="160" t="s">
        <v>236</v>
      </c>
      <c r="V3" s="160" t="s">
        <v>237</v>
      </c>
      <c r="W3" s="160" t="s">
        <v>236</v>
      </c>
      <c r="X3" s="160" t="s">
        <v>237</v>
      </c>
      <c r="Y3" s="160" t="s">
        <v>236</v>
      </c>
      <c r="Z3" s="160" t="s">
        <v>237</v>
      </c>
      <c r="AA3" s="160" t="s">
        <v>236</v>
      </c>
      <c r="AB3" s="160" t="s">
        <v>237</v>
      </c>
      <c r="AC3" s="160" t="s">
        <v>236</v>
      </c>
      <c r="AD3" s="160" t="s">
        <v>237</v>
      </c>
      <c r="AE3" s="160" t="s">
        <v>236</v>
      </c>
      <c r="AF3" s="160" t="s">
        <v>237</v>
      </c>
      <c r="AG3" s="160" t="s">
        <v>236</v>
      </c>
      <c r="AH3" s="160" t="s">
        <v>237</v>
      </c>
      <c r="AI3" s="160" t="s">
        <v>236</v>
      </c>
      <c r="AJ3" s="160" t="s">
        <v>237</v>
      </c>
      <c r="AK3" s="160" t="s">
        <v>236</v>
      </c>
      <c r="AL3" s="160" t="s">
        <v>237</v>
      </c>
      <c r="AM3" s="160" t="s">
        <v>236</v>
      </c>
      <c r="AN3" s="160" t="s">
        <v>237</v>
      </c>
      <c r="AO3" s="160" t="s">
        <v>236</v>
      </c>
      <c r="AP3" s="160" t="s">
        <v>237</v>
      </c>
      <c r="AQ3" s="160" t="s">
        <v>236</v>
      </c>
      <c r="AR3" s="160" t="s">
        <v>237</v>
      </c>
      <c r="AS3" s="160" t="s">
        <v>236</v>
      </c>
      <c r="AT3" s="160" t="s">
        <v>237</v>
      </c>
      <c r="AU3" s="160" t="s">
        <v>236</v>
      </c>
      <c r="AV3" s="160" t="s">
        <v>237</v>
      </c>
      <c r="AW3" s="160" t="s">
        <v>236</v>
      </c>
      <c r="AX3" s="160" t="s">
        <v>237</v>
      </c>
      <c r="AY3" s="160" t="s">
        <v>236</v>
      </c>
      <c r="AZ3" s="160" t="s">
        <v>237</v>
      </c>
      <c r="BA3" s="160" t="s">
        <v>236</v>
      </c>
      <c r="BB3" s="160" t="s">
        <v>237</v>
      </c>
      <c r="BC3" s="160" t="s">
        <v>236</v>
      </c>
      <c r="BD3" s="160" t="s">
        <v>237</v>
      </c>
      <c r="BE3" s="160" t="s">
        <v>236</v>
      </c>
      <c r="BF3" s="160" t="s">
        <v>237</v>
      </c>
      <c r="BG3" s="160" t="s">
        <v>236</v>
      </c>
      <c r="BH3" s="160" t="s">
        <v>237</v>
      </c>
      <c r="BI3" s="160" t="s">
        <v>236</v>
      </c>
      <c r="BJ3" s="160" t="s">
        <v>237</v>
      </c>
      <c r="BK3" s="160" t="s">
        <v>236</v>
      </c>
      <c r="BL3" s="160" t="s">
        <v>237</v>
      </c>
      <c r="BM3" s="160" t="s">
        <v>236</v>
      </c>
      <c r="BN3" s="160" t="s">
        <v>237</v>
      </c>
      <c r="BO3" s="160" t="s">
        <v>236</v>
      </c>
      <c r="BP3" s="160" t="s">
        <v>237</v>
      </c>
      <c r="BQ3" s="160" t="s">
        <v>236</v>
      </c>
      <c r="BR3" s="160" t="s">
        <v>237</v>
      </c>
      <c r="BS3" s="160" t="s">
        <v>236</v>
      </c>
      <c r="BT3" s="160" t="s">
        <v>237</v>
      </c>
      <c r="BU3" s="160" t="s">
        <v>236</v>
      </c>
      <c r="BV3" s="160" t="s">
        <v>237</v>
      </c>
      <c r="BW3" s="160" t="s">
        <v>236</v>
      </c>
      <c r="BX3" s="160" t="s">
        <v>237</v>
      </c>
      <c r="BY3" s="162" t="s">
        <v>236</v>
      </c>
      <c r="BZ3" s="162" t="s">
        <v>237</v>
      </c>
      <c r="CA3" s="147" t="s">
        <v>297</v>
      </c>
      <c r="CB3" s="162" t="s">
        <v>236</v>
      </c>
      <c r="CC3" s="162" t="s">
        <v>237</v>
      </c>
      <c r="CD3" s="147" t="s">
        <v>297</v>
      </c>
      <c r="CE3" s="162" t="s">
        <v>236</v>
      </c>
      <c r="CF3" s="162" t="s">
        <v>237</v>
      </c>
      <c r="CG3" s="147" t="s">
        <v>297</v>
      </c>
      <c r="CH3" s="25" t="s">
        <v>236</v>
      </c>
      <c r="CI3" s="25" t="s">
        <v>237</v>
      </c>
      <c r="CJ3" s="25" t="s">
        <v>236</v>
      </c>
      <c r="CK3" s="25" t="s">
        <v>237</v>
      </c>
      <c r="CL3" s="25" t="s">
        <v>236</v>
      </c>
      <c r="CM3" s="25" t="s">
        <v>237</v>
      </c>
      <c r="CN3" s="25" t="s">
        <v>236</v>
      </c>
      <c r="CO3" s="25" t="s">
        <v>237</v>
      </c>
      <c r="CP3" s="25" t="s">
        <v>236</v>
      </c>
      <c r="CQ3" s="25" t="s">
        <v>237</v>
      </c>
      <c r="CR3" s="25" t="s">
        <v>236</v>
      </c>
      <c r="CS3" s="25" t="s">
        <v>237</v>
      </c>
      <c r="CT3" s="25" t="s">
        <v>236</v>
      </c>
      <c r="CU3" s="25" t="s">
        <v>237</v>
      </c>
      <c r="CV3" s="25" t="s">
        <v>236</v>
      </c>
      <c r="CW3" s="25" t="s">
        <v>237</v>
      </c>
      <c r="CX3" s="25" t="s">
        <v>236</v>
      </c>
      <c r="CY3" s="25" t="s">
        <v>237</v>
      </c>
      <c r="CZ3" s="25" t="s">
        <v>236</v>
      </c>
      <c r="DA3" s="25" t="s">
        <v>237</v>
      </c>
      <c r="DB3" s="25" t="s">
        <v>236</v>
      </c>
      <c r="DC3" s="25" t="s">
        <v>237</v>
      </c>
      <c r="DD3" s="25" t="s">
        <v>236</v>
      </c>
      <c r="DE3" s="25" t="s">
        <v>237</v>
      </c>
      <c r="DF3" s="25" t="s">
        <v>236</v>
      </c>
      <c r="DG3" s="25" t="s">
        <v>237</v>
      </c>
      <c r="DH3" s="25" t="s">
        <v>236</v>
      </c>
      <c r="DI3" s="25" t="s">
        <v>237</v>
      </c>
      <c r="DJ3" s="25" t="s">
        <v>236</v>
      </c>
      <c r="DK3" s="25" t="s">
        <v>237</v>
      </c>
    </row>
    <row r="4" spans="1:115" ht="15.75">
      <c r="A4" s="163">
        <v>1</v>
      </c>
      <c r="B4" s="164" t="s">
        <v>139</v>
      </c>
      <c r="C4" s="165">
        <v>1</v>
      </c>
      <c r="D4" s="165">
        <v>1</v>
      </c>
      <c r="E4" s="165"/>
      <c r="F4" s="165"/>
      <c r="G4" s="165">
        <v>1</v>
      </c>
      <c r="H4" s="165">
        <v>1</v>
      </c>
      <c r="I4" s="165">
        <v>1</v>
      </c>
      <c r="J4" s="165">
        <v>1</v>
      </c>
      <c r="K4" s="166"/>
      <c r="L4" s="166"/>
      <c r="M4" s="166">
        <v>0</v>
      </c>
      <c r="N4" s="166">
        <v>0</v>
      </c>
      <c r="O4" s="167">
        <v>1</v>
      </c>
      <c r="P4" s="167">
        <v>0</v>
      </c>
      <c r="Q4" s="167"/>
      <c r="R4" s="167"/>
      <c r="S4" s="167">
        <v>1</v>
      </c>
      <c r="T4" s="167">
        <v>1</v>
      </c>
      <c r="U4" s="165"/>
      <c r="V4" s="165"/>
      <c r="W4" s="165"/>
      <c r="X4" s="165"/>
      <c r="Y4" s="165"/>
      <c r="Z4" s="165"/>
      <c r="AA4" s="165"/>
      <c r="AB4" s="165"/>
      <c r="AC4" s="165">
        <v>1</v>
      </c>
      <c r="AD4" s="165">
        <v>1</v>
      </c>
      <c r="AE4" s="165">
        <v>1</v>
      </c>
      <c r="AF4" s="165">
        <v>1</v>
      </c>
      <c r="AG4" s="165"/>
      <c r="AH4" s="165"/>
      <c r="AI4" s="165"/>
      <c r="AJ4" s="165"/>
      <c r="AK4" s="165"/>
      <c r="AL4" s="165"/>
      <c r="AM4" s="165"/>
      <c r="AN4" s="165"/>
      <c r="AO4" s="165">
        <v>1</v>
      </c>
      <c r="AP4" s="165">
        <v>1</v>
      </c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>
        <v>1</v>
      </c>
      <c r="BJ4" s="165">
        <v>0</v>
      </c>
      <c r="BK4" s="165"/>
      <c r="BL4" s="165"/>
      <c r="BM4" s="165"/>
      <c r="BN4" s="165"/>
      <c r="BO4" s="165">
        <v>0</v>
      </c>
      <c r="BP4" s="165">
        <v>0</v>
      </c>
      <c r="BQ4" s="165"/>
      <c r="BR4" s="165"/>
      <c r="BS4" s="165"/>
      <c r="BT4" s="165"/>
      <c r="BU4" s="165"/>
      <c r="BV4" s="165"/>
      <c r="BW4" s="168"/>
      <c r="BX4" s="168"/>
      <c r="BY4" s="169">
        <f>C4+G4+K4+O4+S4+U4+Y4+AC4+AG4+AK4+AO4+BO4+BS4+BW4+CH4+CL4+CP4+CT4+CX4+DB4+DF4</f>
        <v>6</v>
      </c>
      <c r="BZ4" s="169">
        <f>D4+H4+L4+P4+T4+V4+Z4+AD4+AH4+AL4+AP4+BP4+BT4+BX4+CI4+CM4+CQ4+CU4+CY4+DC4+DG4</f>
        <v>5</v>
      </c>
      <c r="CA4" s="170">
        <f>BZ4/BY4</f>
        <v>0.83333333333333337</v>
      </c>
      <c r="CB4" s="171">
        <f t="shared" ref="CB4:CB22" si="0">E4+I4+M4+Q4+W4+AA4+AE4+AI4+AM4+AQ4+AS4+AW4+AY4+BA4+BE4+BI4+BU4</f>
        <v>3</v>
      </c>
      <c r="CC4" s="171">
        <f t="shared" ref="CC4:CC22" si="1">F4+J4+N4+R4+X4+AB4+AF4+AJ4+AN4+AR4+AT4+AX4+AZ4+BB4+BF4+BJ4+BV4</f>
        <v>2</v>
      </c>
      <c r="CD4" s="170">
        <f>CC4/CB4</f>
        <v>0.66666666666666663</v>
      </c>
      <c r="CE4" s="171">
        <f t="shared" ref="CE4:CE39" si="2">AU4+BC4+BG4+BK4</f>
        <v>0</v>
      </c>
      <c r="CF4" s="171">
        <f t="shared" ref="CF4:CF39" si="3">AV4+BD4+BH4+BL4</f>
        <v>0</v>
      </c>
      <c r="CG4" s="170">
        <v>0</v>
      </c>
      <c r="CH4" s="49">
        <v>0</v>
      </c>
      <c r="CI4" s="49">
        <v>0</v>
      </c>
      <c r="CJ4" s="49">
        <v>0</v>
      </c>
      <c r="CK4" s="49">
        <v>0</v>
      </c>
      <c r="CL4" s="49">
        <v>0</v>
      </c>
      <c r="CM4" s="49">
        <v>0</v>
      </c>
      <c r="CN4" s="49">
        <v>0</v>
      </c>
      <c r="CO4" s="49">
        <v>0</v>
      </c>
      <c r="CP4" s="49">
        <v>0</v>
      </c>
      <c r="CQ4" s="49">
        <v>0</v>
      </c>
      <c r="CR4" s="49">
        <v>0</v>
      </c>
      <c r="CS4" s="49">
        <v>0</v>
      </c>
      <c r="CT4" s="49">
        <v>0</v>
      </c>
      <c r="CU4" s="49">
        <v>0</v>
      </c>
      <c r="CV4" s="49">
        <v>0</v>
      </c>
      <c r="CW4" s="49">
        <v>0</v>
      </c>
      <c r="CX4" s="49">
        <v>0</v>
      </c>
      <c r="CY4" s="49">
        <v>0</v>
      </c>
      <c r="CZ4" s="49">
        <v>0</v>
      </c>
      <c r="DA4" s="49">
        <v>0</v>
      </c>
      <c r="DB4" s="49">
        <v>0</v>
      </c>
      <c r="DC4" s="49">
        <v>0</v>
      </c>
      <c r="DD4" s="49">
        <v>0</v>
      </c>
      <c r="DE4" s="49">
        <v>0</v>
      </c>
      <c r="DF4" s="49">
        <v>0</v>
      </c>
      <c r="DG4" s="49">
        <v>0</v>
      </c>
      <c r="DH4" s="49">
        <v>0</v>
      </c>
      <c r="DI4" s="49">
        <v>0</v>
      </c>
      <c r="DJ4" s="49">
        <v>0</v>
      </c>
      <c r="DK4" s="49">
        <v>0</v>
      </c>
    </row>
    <row r="5" spans="1:115" ht="15.75">
      <c r="A5" s="163">
        <v>2</v>
      </c>
      <c r="B5" s="164" t="s">
        <v>140</v>
      </c>
      <c r="C5" s="165">
        <v>1</v>
      </c>
      <c r="D5" s="165">
        <v>1</v>
      </c>
      <c r="E5" s="165">
        <v>1</v>
      </c>
      <c r="F5" s="165">
        <v>1</v>
      </c>
      <c r="G5" s="165">
        <v>1</v>
      </c>
      <c r="H5" s="165">
        <v>1</v>
      </c>
      <c r="I5" s="165"/>
      <c r="J5" s="165"/>
      <c r="K5" s="166">
        <v>3</v>
      </c>
      <c r="L5" s="166">
        <v>1</v>
      </c>
      <c r="M5" s="166">
        <v>1</v>
      </c>
      <c r="N5" s="166">
        <v>0</v>
      </c>
      <c r="O5" s="167">
        <v>0</v>
      </c>
      <c r="P5" s="167">
        <v>0</v>
      </c>
      <c r="Q5" s="167"/>
      <c r="R5" s="167"/>
      <c r="S5" s="167">
        <v>0</v>
      </c>
      <c r="T5" s="167">
        <v>0</v>
      </c>
      <c r="U5" s="165">
        <v>2</v>
      </c>
      <c r="V5" s="165">
        <v>1</v>
      </c>
      <c r="W5" s="165"/>
      <c r="X5" s="165"/>
      <c r="Y5" s="165">
        <v>6</v>
      </c>
      <c r="Z5" s="165">
        <v>0</v>
      </c>
      <c r="AA5" s="165"/>
      <c r="AB5" s="165"/>
      <c r="AC5" s="165">
        <v>1</v>
      </c>
      <c r="AD5" s="165">
        <v>0</v>
      </c>
      <c r="AE5" s="165"/>
      <c r="AF5" s="165"/>
      <c r="AG5" s="165">
        <v>1</v>
      </c>
      <c r="AH5" s="165">
        <v>1</v>
      </c>
      <c r="AI5" s="165">
        <v>1</v>
      </c>
      <c r="AJ5" s="165">
        <v>1</v>
      </c>
      <c r="AK5" s="165"/>
      <c r="AL5" s="165"/>
      <c r="AM5" s="165"/>
      <c r="AN5" s="165"/>
      <c r="AO5" s="165">
        <v>6</v>
      </c>
      <c r="AP5" s="165">
        <v>2</v>
      </c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>
        <v>1</v>
      </c>
      <c r="BD5" s="165">
        <v>1</v>
      </c>
      <c r="BE5" s="165"/>
      <c r="BF5" s="165"/>
      <c r="BG5" s="165"/>
      <c r="BH5" s="165"/>
      <c r="BI5" s="165">
        <v>1</v>
      </c>
      <c r="BJ5" s="165">
        <v>0</v>
      </c>
      <c r="BK5" s="165"/>
      <c r="BL5" s="165"/>
      <c r="BM5" s="165"/>
      <c r="BN5" s="165"/>
      <c r="BO5" s="165">
        <v>1</v>
      </c>
      <c r="BP5" s="165">
        <v>0</v>
      </c>
      <c r="BQ5" s="165"/>
      <c r="BR5" s="165"/>
      <c r="BS5" s="165"/>
      <c r="BT5" s="165"/>
      <c r="BU5" s="165"/>
      <c r="BV5" s="165"/>
      <c r="BW5" s="168">
        <v>4</v>
      </c>
      <c r="BX5" s="168">
        <v>1</v>
      </c>
      <c r="BY5" s="169">
        <f t="shared" ref="BY5:BY17" si="4">C5+G5+K5+O5+S5+U5+Y5+AC5+AG5+AK5+AO5+BO5+BS5+BW5+CH5+CL5+CP5+CT5+CX5+DB5+DF5</f>
        <v>27</v>
      </c>
      <c r="BZ5" s="169">
        <f t="shared" ref="BZ5:BZ22" si="5">D5+H5+L5+P5+T5+V5+Z5+AD5+AH5+AL5+AP5+BP5+BT5+BX5+CI5+CM5+CQ5+CU5+CY5+DC5+DG5</f>
        <v>8</v>
      </c>
      <c r="CA5" s="170">
        <f t="shared" ref="CA5:CA39" si="6">BZ5/BY5</f>
        <v>0.29629629629629628</v>
      </c>
      <c r="CB5" s="171">
        <f t="shared" si="0"/>
        <v>4</v>
      </c>
      <c r="CC5" s="171">
        <f t="shared" si="1"/>
        <v>2</v>
      </c>
      <c r="CD5" s="170">
        <f t="shared" ref="CA5:CD40" si="7">CC5/CB5</f>
        <v>0.5</v>
      </c>
      <c r="CE5" s="171">
        <f t="shared" si="2"/>
        <v>1</v>
      </c>
      <c r="CF5" s="171">
        <f t="shared" si="3"/>
        <v>1</v>
      </c>
      <c r="CG5" s="170">
        <f t="shared" ref="CD5:CG40" si="8">CF5/CE5</f>
        <v>1</v>
      </c>
      <c r="CH5" s="49">
        <v>1</v>
      </c>
      <c r="CI5" s="49">
        <v>0</v>
      </c>
      <c r="CJ5" s="49">
        <v>0</v>
      </c>
      <c r="CK5" s="49">
        <v>0</v>
      </c>
      <c r="CL5" s="49">
        <v>0</v>
      </c>
      <c r="CM5" s="49">
        <v>0</v>
      </c>
      <c r="CN5" s="49">
        <v>0</v>
      </c>
      <c r="CO5" s="49">
        <v>0</v>
      </c>
      <c r="CP5" s="49">
        <v>0</v>
      </c>
      <c r="CQ5" s="49">
        <v>0</v>
      </c>
      <c r="CR5" s="49">
        <v>0</v>
      </c>
      <c r="CS5" s="49">
        <v>0</v>
      </c>
      <c r="CT5" s="49">
        <v>0</v>
      </c>
      <c r="CU5" s="49">
        <v>0</v>
      </c>
      <c r="CV5" s="49">
        <v>0</v>
      </c>
      <c r="CW5" s="49">
        <v>0</v>
      </c>
      <c r="CX5" s="49">
        <v>0</v>
      </c>
      <c r="CY5" s="49">
        <v>0</v>
      </c>
      <c r="CZ5" s="49">
        <v>0</v>
      </c>
      <c r="DA5" s="49">
        <v>0</v>
      </c>
      <c r="DB5" s="49">
        <v>0</v>
      </c>
      <c r="DC5" s="49">
        <v>0</v>
      </c>
      <c r="DD5" s="49">
        <v>0</v>
      </c>
      <c r="DE5" s="49">
        <v>0</v>
      </c>
      <c r="DF5" s="49">
        <v>0</v>
      </c>
      <c r="DG5" s="49">
        <v>0</v>
      </c>
      <c r="DH5" s="49">
        <v>0</v>
      </c>
      <c r="DI5" s="49">
        <v>0</v>
      </c>
      <c r="DJ5" s="49">
        <v>0</v>
      </c>
      <c r="DK5" s="49">
        <v>0</v>
      </c>
    </row>
    <row r="6" spans="1:115" ht="31.5">
      <c r="A6" s="163">
        <v>3</v>
      </c>
      <c r="B6" s="172" t="s">
        <v>141</v>
      </c>
      <c r="C6" s="165" t="s">
        <v>327</v>
      </c>
      <c r="D6" s="165"/>
      <c r="E6" s="165"/>
      <c r="F6" s="165"/>
      <c r="G6" s="165"/>
      <c r="H6" s="165"/>
      <c r="I6" s="165"/>
      <c r="J6" s="165"/>
      <c r="K6" s="166">
        <v>6</v>
      </c>
      <c r="L6" s="166">
        <v>4</v>
      </c>
      <c r="M6" s="166">
        <v>4</v>
      </c>
      <c r="N6" s="166">
        <v>2</v>
      </c>
      <c r="O6" s="167"/>
      <c r="P6" s="167"/>
      <c r="Q6" s="167"/>
      <c r="R6" s="167"/>
      <c r="S6" s="167"/>
      <c r="T6" s="167"/>
      <c r="U6" s="165">
        <v>1</v>
      </c>
      <c r="V6" s="165"/>
      <c r="W6" s="165"/>
      <c r="X6" s="165"/>
      <c r="Y6" s="165">
        <v>0</v>
      </c>
      <c r="Z6" s="165"/>
      <c r="AA6" s="165"/>
      <c r="AB6" s="165"/>
      <c r="AC6" s="165"/>
      <c r="AD6" s="165"/>
      <c r="AE6" s="165"/>
      <c r="AF6" s="165"/>
      <c r="AG6" s="165">
        <v>1</v>
      </c>
      <c r="AH6" s="165">
        <v>1</v>
      </c>
      <c r="AI6" s="165"/>
      <c r="AJ6" s="165"/>
      <c r="AK6" s="165">
        <v>0</v>
      </c>
      <c r="AL6" s="165"/>
      <c r="AM6" s="165"/>
      <c r="AN6" s="165"/>
      <c r="AO6" s="165">
        <v>9</v>
      </c>
      <c r="AP6" s="165">
        <v>5</v>
      </c>
      <c r="AQ6" s="165">
        <v>1</v>
      </c>
      <c r="AR6" s="165">
        <v>0</v>
      </c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>
        <v>1</v>
      </c>
      <c r="BD6" s="165">
        <v>0</v>
      </c>
      <c r="BE6" s="165"/>
      <c r="BF6" s="165"/>
      <c r="BG6" s="165"/>
      <c r="BH6" s="165"/>
      <c r="BI6" s="165">
        <v>3</v>
      </c>
      <c r="BJ6" s="165">
        <v>0</v>
      </c>
      <c r="BK6" s="165"/>
      <c r="BL6" s="165"/>
      <c r="BM6" s="165"/>
      <c r="BN6" s="165"/>
      <c r="BO6" s="165">
        <v>0</v>
      </c>
      <c r="BP6" s="165">
        <v>0</v>
      </c>
      <c r="BQ6" s="165"/>
      <c r="BR6" s="165"/>
      <c r="BS6" s="165">
        <v>0</v>
      </c>
      <c r="BT6" s="165"/>
      <c r="BU6" s="165"/>
      <c r="BV6" s="165"/>
      <c r="BW6" s="168">
        <v>3</v>
      </c>
      <c r="BX6" s="168">
        <v>2</v>
      </c>
      <c r="BY6" s="169">
        <f>K6+O6+S6+U6+Y6+AC6+AG6+AK6+AO6+BO6+BS6+BW6+CH6+CL6+CP6+CT6+CX6+DB6+DF6</f>
        <v>21</v>
      </c>
      <c r="BZ6" s="169">
        <f t="shared" si="5"/>
        <v>13</v>
      </c>
      <c r="CA6" s="170">
        <f t="shared" si="6"/>
        <v>0.61904761904761907</v>
      </c>
      <c r="CB6" s="171">
        <f t="shared" si="0"/>
        <v>8</v>
      </c>
      <c r="CC6" s="171">
        <f t="shared" si="1"/>
        <v>2</v>
      </c>
      <c r="CD6" s="170">
        <f t="shared" si="7"/>
        <v>0.25</v>
      </c>
      <c r="CE6" s="171">
        <f t="shared" si="2"/>
        <v>1</v>
      </c>
      <c r="CF6" s="171">
        <f t="shared" si="3"/>
        <v>0</v>
      </c>
      <c r="CG6" s="170">
        <f t="shared" si="8"/>
        <v>0</v>
      </c>
      <c r="CH6" s="49">
        <v>1</v>
      </c>
      <c r="CI6" s="49">
        <v>1</v>
      </c>
      <c r="CJ6" s="49">
        <v>0</v>
      </c>
      <c r="CK6" s="49">
        <v>0</v>
      </c>
      <c r="CL6" s="49">
        <v>0</v>
      </c>
      <c r="CM6" s="49">
        <v>0</v>
      </c>
      <c r="CN6" s="49">
        <v>0</v>
      </c>
      <c r="CO6" s="49">
        <v>0</v>
      </c>
      <c r="CP6" s="49">
        <v>0</v>
      </c>
      <c r="CQ6" s="49">
        <v>0</v>
      </c>
      <c r="CR6" s="50">
        <v>1</v>
      </c>
      <c r="CS6" s="49">
        <v>0</v>
      </c>
      <c r="CT6" s="49">
        <v>0</v>
      </c>
      <c r="CU6" s="49">
        <v>0</v>
      </c>
      <c r="CV6" s="49">
        <v>0</v>
      </c>
      <c r="CW6" s="49">
        <v>0</v>
      </c>
      <c r="CX6" s="49">
        <v>0</v>
      </c>
      <c r="CY6" s="49">
        <v>0</v>
      </c>
      <c r="CZ6" s="49">
        <v>0</v>
      </c>
      <c r="DA6" s="49">
        <v>0</v>
      </c>
      <c r="DB6" s="49">
        <v>0</v>
      </c>
      <c r="DC6" s="49">
        <v>0</v>
      </c>
      <c r="DD6" s="49">
        <v>0</v>
      </c>
      <c r="DE6" s="49">
        <v>0</v>
      </c>
      <c r="DF6" s="49">
        <v>0</v>
      </c>
      <c r="DG6" s="49">
        <v>0</v>
      </c>
      <c r="DH6" s="49">
        <v>0</v>
      </c>
      <c r="DI6" s="49">
        <v>0</v>
      </c>
      <c r="DJ6" s="49">
        <v>0</v>
      </c>
      <c r="DK6" s="49">
        <v>0</v>
      </c>
    </row>
    <row r="7" spans="1:115" ht="31.5">
      <c r="A7" s="163">
        <v>4</v>
      </c>
      <c r="B7" s="172" t="s">
        <v>142</v>
      </c>
      <c r="C7" s="165" t="s">
        <v>327</v>
      </c>
      <c r="D7" s="165"/>
      <c r="E7" s="165"/>
      <c r="F7" s="165"/>
      <c r="G7" s="165">
        <v>1</v>
      </c>
      <c r="H7" s="165"/>
      <c r="I7" s="165"/>
      <c r="J7" s="165"/>
      <c r="K7" s="166">
        <v>3</v>
      </c>
      <c r="L7" s="166">
        <v>1</v>
      </c>
      <c r="M7" s="166">
        <v>1</v>
      </c>
      <c r="N7" s="166">
        <v>1</v>
      </c>
      <c r="O7" s="167">
        <v>2</v>
      </c>
      <c r="P7" s="167">
        <v>2</v>
      </c>
      <c r="Q7" s="167"/>
      <c r="R7" s="167"/>
      <c r="S7" s="167">
        <v>1</v>
      </c>
      <c r="T7" s="167">
        <v>1</v>
      </c>
      <c r="U7" s="165">
        <v>1</v>
      </c>
      <c r="V7" s="165">
        <v>1</v>
      </c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>
        <v>1</v>
      </c>
      <c r="AL7" s="165">
        <v>1</v>
      </c>
      <c r="AM7" s="165"/>
      <c r="AN7" s="165"/>
      <c r="AO7" s="165">
        <v>3</v>
      </c>
      <c r="AP7" s="165">
        <v>3</v>
      </c>
      <c r="AQ7" s="165"/>
      <c r="AR7" s="165"/>
      <c r="AS7" s="165"/>
      <c r="AT7" s="165"/>
      <c r="AU7" s="165">
        <v>1</v>
      </c>
      <c r="AV7" s="165">
        <v>0</v>
      </c>
      <c r="AW7" s="165"/>
      <c r="AX7" s="165"/>
      <c r="AY7" s="165">
        <v>1</v>
      </c>
      <c r="AZ7" s="165">
        <v>0</v>
      </c>
      <c r="BA7" s="165"/>
      <c r="BB7" s="165"/>
      <c r="BC7" s="165">
        <v>2</v>
      </c>
      <c r="BD7" s="165">
        <v>0</v>
      </c>
      <c r="BE7" s="165"/>
      <c r="BF7" s="165"/>
      <c r="BG7" s="165"/>
      <c r="BH7" s="165"/>
      <c r="BI7" s="165">
        <v>1</v>
      </c>
      <c r="BJ7" s="165">
        <v>1</v>
      </c>
      <c r="BK7" s="165"/>
      <c r="BL7" s="165"/>
      <c r="BM7" s="165"/>
      <c r="BN7" s="165"/>
      <c r="BO7" s="165">
        <v>1</v>
      </c>
      <c r="BP7" s="165">
        <v>1</v>
      </c>
      <c r="BQ7" s="165">
        <v>1</v>
      </c>
      <c r="BR7" s="165">
        <v>0</v>
      </c>
      <c r="BS7" s="165"/>
      <c r="BT7" s="165"/>
      <c r="BU7" s="165"/>
      <c r="BV7" s="165"/>
      <c r="BW7" s="168">
        <v>3</v>
      </c>
      <c r="BX7" s="168">
        <v>1</v>
      </c>
      <c r="BY7" s="169">
        <f>G7+K7+O7+S7+U7+Y7+AC7+AG7+AK7+AO7+BO7+BS7+BW7+CH7+CL7+CP7+CT7+CX7+DB7+DF7</f>
        <v>17</v>
      </c>
      <c r="BZ7" s="169">
        <f t="shared" si="5"/>
        <v>12</v>
      </c>
      <c r="CA7" s="170">
        <f t="shared" si="6"/>
        <v>0.70588235294117652</v>
      </c>
      <c r="CB7" s="171">
        <f t="shared" si="0"/>
        <v>3</v>
      </c>
      <c r="CC7" s="171">
        <f t="shared" si="1"/>
        <v>2</v>
      </c>
      <c r="CD7" s="170">
        <f t="shared" si="7"/>
        <v>0.66666666666666663</v>
      </c>
      <c r="CE7" s="171">
        <f t="shared" si="2"/>
        <v>3</v>
      </c>
      <c r="CF7" s="171">
        <f t="shared" si="3"/>
        <v>0</v>
      </c>
      <c r="CG7" s="170">
        <f t="shared" si="8"/>
        <v>0</v>
      </c>
      <c r="CH7" s="49">
        <v>1</v>
      </c>
      <c r="CI7" s="49">
        <v>1</v>
      </c>
      <c r="CJ7" s="49">
        <v>0</v>
      </c>
      <c r="CK7" s="49">
        <v>0</v>
      </c>
      <c r="CL7" s="49">
        <v>0</v>
      </c>
      <c r="CM7" s="49">
        <v>0</v>
      </c>
      <c r="CN7" s="49">
        <v>0</v>
      </c>
      <c r="CO7" s="49">
        <v>0</v>
      </c>
      <c r="CP7" s="49">
        <v>0</v>
      </c>
      <c r="CQ7" s="49">
        <v>0</v>
      </c>
      <c r="CR7" s="49">
        <v>0</v>
      </c>
      <c r="CS7" s="49">
        <v>0</v>
      </c>
      <c r="CT7" s="49">
        <v>0</v>
      </c>
      <c r="CU7" s="49">
        <v>0</v>
      </c>
      <c r="CV7" s="49">
        <v>0</v>
      </c>
      <c r="CW7" s="49">
        <v>0</v>
      </c>
      <c r="CX7" s="49">
        <v>0</v>
      </c>
      <c r="CY7" s="49">
        <v>0</v>
      </c>
      <c r="CZ7" s="49">
        <v>0</v>
      </c>
      <c r="DA7" s="49">
        <v>0</v>
      </c>
      <c r="DB7" s="49">
        <v>0</v>
      </c>
      <c r="DC7" s="49">
        <v>0</v>
      </c>
      <c r="DD7" s="49">
        <v>0</v>
      </c>
      <c r="DE7" s="49">
        <v>0</v>
      </c>
      <c r="DF7" s="49">
        <v>0</v>
      </c>
      <c r="DG7" s="49">
        <v>0</v>
      </c>
      <c r="DH7" s="49">
        <v>0</v>
      </c>
      <c r="DI7" s="49">
        <v>0</v>
      </c>
      <c r="DJ7" s="49">
        <v>0</v>
      </c>
      <c r="DK7" s="49">
        <v>0</v>
      </c>
    </row>
    <row r="8" spans="1:115" ht="15.75">
      <c r="A8" s="163">
        <v>5</v>
      </c>
      <c r="B8" s="172" t="s">
        <v>143</v>
      </c>
      <c r="C8" s="165" t="s">
        <v>327</v>
      </c>
      <c r="D8" s="165" t="s">
        <v>327</v>
      </c>
      <c r="E8" s="165"/>
      <c r="F8" s="165"/>
      <c r="G8" s="165"/>
      <c r="H8" s="165"/>
      <c r="I8" s="165"/>
      <c r="J8" s="165"/>
      <c r="K8" s="166"/>
      <c r="L8" s="166"/>
      <c r="M8" s="166">
        <v>0</v>
      </c>
      <c r="N8" s="166">
        <v>0</v>
      </c>
      <c r="O8" s="167">
        <v>1</v>
      </c>
      <c r="P8" s="167">
        <v>1</v>
      </c>
      <c r="Q8" s="167"/>
      <c r="R8" s="167"/>
      <c r="S8" s="167"/>
      <c r="T8" s="167"/>
      <c r="U8" s="165"/>
      <c r="V8" s="165"/>
      <c r="W8" s="165"/>
      <c r="X8" s="165"/>
      <c r="Y8" s="165">
        <v>5</v>
      </c>
      <c r="Z8" s="165">
        <v>0</v>
      </c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>
        <v>11</v>
      </c>
      <c r="AP8" s="165">
        <v>1</v>
      </c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>
        <v>1</v>
      </c>
      <c r="BD8" s="165">
        <v>0</v>
      </c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>
        <v>0</v>
      </c>
      <c r="BP8" s="165">
        <v>0</v>
      </c>
      <c r="BQ8" s="165"/>
      <c r="BR8" s="165"/>
      <c r="BS8" s="165"/>
      <c r="BT8" s="165"/>
      <c r="BU8" s="165"/>
      <c r="BV8" s="165"/>
      <c r="BW8" s="168"/>
      <c r="BX8" s="168"/>
      <c r="BY8" s="169">
        <f>O8+S8+U8+Y8+AC8+AG8+AK8+AO8+BO8+BS8+BW8+CH8+CL8+CP8+CT8+CX8+DB8+DF8</f>
        <v>17</v>
      </c>
      <c r="BZ8" s="169">
        <f>P8+T8+V8+Z8+AD8+AH8+AL8+AP8+BP8+BT8+BX8+CI8+CM8+CQ8+CU8+CY8+DC8+DG8</f>
        <v>2</v>
      </c>
      <c r="CA8" s="170">
        <f t="shared" si="6"/>
        <v>0.11764705882352941</v>
      </c>
      <c r="CB8" s="171">
        <f t="shared" si="0"/>
        <v>0</v>
      </c>
      <c r="CC8" s="171">
        <f t="shared" si="1"/>
        <v>0</v>
      </c>
      <c r="CD8" s="170">
        <v>0</v>
      </c>
      <c r="CE8" s="171">
        <f t="shared" si="2"/>
        <v>1</v>
      </c>
      <c r="CF8" s="171">
        <f t="shared" si="3"/>
        <v>0</v>
      </c>
      <c r="CG8" s="170">
        <f t="shared" si="8"/>
        <v>0</v>
      </c>
      <c r="CH8" s="49">
        <v>0</v>
      </c>
      <c r="CI8" s="49">
        <v>0</v>
      </c>
      <c r="CJ8" s="49">
        <v>0</v>
      </c>
      <c r="CK8" s="49">
        <v>0</v>
      </c>
      <c r="CL8" s="49">
        <v>0</v>
      </c>
      <c r="CM8" s="49">
        <v>0</v>
      </c>
      <c r="CN8" s="49">
        <v>0</v>
      </c>
      <c r="CO8" s="49">
        <v>0</v>
      </c>
      <c r="CP8" s="49">
        <v>0</v>
      </c>
      <c r="CQ8" s="49">
        <v>0</v>
      </c>
      <c r="CR8" s="49">
        <v>0</v>
      </c>
      <c r="CS8" s="49">
        <v>0</v>
      </c>
      <c r="CT8" s="49">
        <v>0</v>
      </c>
      <c r="CU8" s="49">
        <v>0</v>
      </c>
      <c r="CV8" s="49">
        <v>0</v>
      </c>
      <c r="CW8" s="49">
        <v>0</v>
      </c>
      <c r="CX8" s="49">
        <v>0</v>
      </c>
      <c r="CY8" s="49">
        <v>0</v>
      </c>
      <c r="CZ8" s="49">
        <v>0</v>
      </c>
      <c r="DA8" s="49">
        <v>0</v>
      </c>
      <c r="DB8" s="49">
        <v>0</v>
      </c>
      <c r="DC8" s="49">
        <v>0</v>
      </c>
      <c r="DD8" s="49">
        <v>0</v>
      </c>
      <c r="DE8" s="49">
        <v>0</v>
      </c>
      <c r="DF8" s="49">
        <v>0</v>
      </c>
      <c r="DG8" s="49">
        <v>0</v>
      </c>
      <c r="DH8" s="49">
        <v>0</v>
      </c>
      <c r="DI8" s="49">
        <v>0</v>
      </c>
      <c r="DJ8" s="49">
        <v>0</v>
      </c>
      <c r="DK8" s="49">
        <v>0</v>
      </c>
    </row>
    <row r="9" spans="1:115" ht="16.5" customHeight="1">
      <c r="A9" s="163">
        <v>6</v>
      </c>
      <c r="B9" s="172" t="s">
        <v>298</v>
      </c>
      <c r="C9" s="165" t="s">
        <v>327</v>
      </c>
      <c r="D9" s="165"/>
      <c r="E9" s="165"/>
      <c r="F9" s="165"/>
      <c r="G9" s="165"/>
      <c r="H9" s="165"/>
      <c r="I9" s="165"/>
      <c r="J9" s="165"/>
      <c r="K9" s="166"/>
      <c r="L9" s="166"/>
      <c r="M9" s="166">
        <v>0</v>
      </c>
      <c r="N9" s="166">
        <v>0</v>
      </c>
      <c r="O9" s="167">
        <v>0</v>
      </c>
      <c r="P9" s="167">
        <v>0</v>
      </c>
      <c r="Q9" s="167"/>
      <c r="R9" s="167"/>
      <c r="S9" s="167">
        <v>1</v>
      </c>
      <c r="T9" s="167">
        <v>1</v>
      </c>
      <c r="U9" s="165">
        <v>1</v>
      </c>
      <c r="V9" s="165">
        <v>1</v>
      </c>
      <c r="W9" s="165">
        <v>1</v>
      </c>
      <c r="X9" s="165">
        <v>1</v>
      </c>
      <c r="Y9" s="165">
        <v>5</v>
      </c>
      <c r="Z9" s="165">
        <v>5</v>
      </c>
      <c r="AA9" s="165">
        <v>5</v>
      </c>
      <c r="AB9" s="165">
        <v>3</v>
      </c>
      <c r="AC9" s="165"/>
      <c r="AD9" s="165"/>
      <c r="AE9" s="165"/>
      <c r="AF9" s="165"/>
      <c r="AG9" s="165">
        <v>1</v>
      </c>
      <c r="AH9" s="165">
        <v>1</v>
      </c>
      <c r="AI9" s="165"/>
      <c r="AJ9" s="165"/>
      <c r="AK9" s="165"/>
      <c r="AL9" s="165"/>
      <c r="AM9" s="165"/>
      <c r="AN9" s="165"/>
      <c r="AO9" s="165">
        <v>2</v>
      </c>
      <c r="AP9" s="165">
        <v>2</v>
      </c>
      <c r="AQ9" s="165">
        <v>1</v>
      </c>
      <c r="AR9" s="165">
        <v>0</v>
      </c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>
        <v>4</v>
      </c>
      <c r="BF9" s="165"/>
      <c r="BG9" s="165"/>
      <c r="BH9" s="165"/>
      <c r="BI9" s="165"/>
      <c r="BJ9" s="165"/>
      <c r="BK9" s="165"/>
      <c r="BL9" s="165"/>
      <c r="BM9" s="165"/>
      <c r="BN9" s="165"/>
      <c r="BO9" s="165">
        <v>1</v>
      </c>
      <c r="BP9" s="165">
        <v>0</v>
      </c>
      <c r="BQ9" s="165"/>
      <c r="BR9" s="165"/>
      <c r="BS9" s="165"/>
      <c r="BT9" s="165"/>
      <c r="BU9" s="165"/>
      <c r="BV9" s="165"/>
      <c r="BW9" s="168"/>
      <c r="BX9" s="168"/>
      <c r="BY9" s="169">
        <f>O9+S9+U9+Y9+AC9+AG9+AK9+AO9+BO9+BS9+BW9+CH9+CL9+CP9+CT9+CX9+DB9+DF9</f>
        <v>12</v>
      </c>
      <c r="BZ9" s="169">
        <f t="shared" si="5"/>
        <v>10</v>
      </c>
      <c r="CA9" s="170">
        <f t="shared" si="6"/>
        <v>0.83333333333333337</v>
      </c>
      <c r="CB9" s="171">
        <f t="shared" si="0"/>
        <v>11</v>
      </c>
      <c r="CC9" s="171">
        <f t="shared" si="1"/>
        <v>4</v>
      </c>
      <c r="CD9" s="170">
        <f t="shared" si="7"/>
        <v>0.36363636363636365</v>
      </c>
      <c r="CE9" s="171">
        <f t="shared" si="2"/>
        <v>0</v>
      </c>
      <c r="CF9" s="171">
        <f t="shared" si="3"/>
        <v>0</v>
      </c>
      <c r="CG9" s="170">
        <v>0</v>
      </c>
      <c r="CH9" s="49">
        <v>1</v>
      </c>
      <c r="CI9" s="49">
        <v>0</v>
      </c>
      <c r="CJ9" s="49">
        <v>0</v>
      </c>
      <c r="CK9" s="49">
        <v>0</v>
      </c>
      <c r="CL9" s="49">
        <v>0</v>
      </c>
      <c r="CM9" s="49">
        <v>0</v>
      </c>
      <c r="CN9" s="49">
        <v>0</v>
      </c>
      <c r="CO9" s="49">
        <v>0</v>
      </c>
      <c r="CP9" s="49">
        <v>0</v>
      </c>
      <c r="CQ9" s="49">
        <v>0</v>
      </c>
      <c r="CR9" s="49">
        <v>0</v>
      </c>
      <c r="CS9" s="49">
        <v>0</v>
      </c>
      <c r="CT9" s="49">
        <v>0</v>
      </c>
      <c r="CU9" s="49">
        <v>0</v>
      </c>
      <c r="CV9" s="49">
        <v>0</v>
      </c>
      <c r="CW9" s="49">
        <v>0</v>
      </c>
      <c r="CX9" s="49">
        <v>0</v>
      </c>
      <c r="CY9" s="49">
        <v>0</v>
      </c>
      <c r="CZ9" s="49">
        <v>0</v>
      </c>
      <c r="DA9" s="49">
        <v>0</v>
      </c>
      <c r="DB9" s="49">
        <v>0</v>
      </c>
      <c r="DC9" s="49">
        <v>0</v>
      </c>
      <c r="DD9" s="49">
        <v>0</v>
      </c>
      <c r="DE9" s="49">
        <v>0</v>
      </c>
      <c r="DF9" s="49">
        <v>0</v>
      </c>
      <c r="DG9" s="49">
        <v>0</v>
      </c>
      <c r="DH9" s="49">
        <v>0</v>
      </c>
      <c r="DI9" s="49">
        <v>0</v>
      </c>
      <c r="DJ9" s="49">
        <v>0</v>
      </c>
      <c r="DK9" s="49">
        <v>0</v>
      </c>
    </row>
    <row r="10" spans="1:115" ht="15.75">
      <c r="A10" s="163">
        <v>7</v>
      </c>
      <c r="B10" s="172" t="s">
        <v>144</v>
      </c>
      <c r="C10" s="165">
        <v>1</v>
      </c>
      <c r="D10" s="165">
        <v>1</v>
      </c>
      <c r="E10" s="165"/>
      <c r="F10" s="165"/>
      <c r="G10" s="165"/>
      <c r="H10" s="165"/>
      <c r="I10" s="165"/>
      <c r="J10" s="165"/>
      <c r="K10" s="166"/>
      <c r="L10" s="166"/>
      <c r="M10" s="166">
        <v>0</v>
      </c>
      <c r="N10" s="166">
        <v>0</v>
      </c>
      <c r="O10" s="167"/>
      <c r="P10" s="167"/>
      <c r="Q10" s="167"/>
      <c r="R10" s="167"/>
      <c r="S10" s="167"/>
      <c r="T10" s="167"/>
      <c r="U10" s="165">
        <v>2</v>
      </c>
      <c r="V10" s="165">
        <v>1</v>
      </c>
      <c r="W10" s="165"/>
      <c r="X10" s="165"/>
      <c r="Y10" s="165">
        <v>3</v>
      </c>
      <c r="Z10" s="165">
        <v>0</v>
      </c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>
        <v>3</v>
      </c>
      <c r="AP10" s="165">
        <v>2</v>
      </c>
      <c r="AQ10" s="165">
        <v>1</v>
      </c>
      <c r="AR10" s="165">
        <v>0</v>
      </c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>
        <v>0</v>
      </c>
      <c r="BP10" s="165">
        <v>0</v>
      </c>
      <c r="BQ10" s="165"/>
      <c r="BR10" s="165"/>
      <c r="BS10" s="165"/>
      <c r="BT10" s="165"/>
      <c r="BU10" s="165"/>
      <c r="BV10" s="165"/>
      <c r="BW10" s="168">
        <v>1</v>
      </c>
      <c r="BX10" s="168">
        <v>0</v>
      </c>
      <c r="BY10" s="169">
        <f t="shared" si="4"/>
        <v>10</v>
      </c>
      <c r="BZ10" s="169">
        <f t="shared" si="5"/>
        <v>4</v>
      </c>
      <c r="CA10" s="170">
        <f t="shared" si="6"/>
        <v>0.4</v>
      </c>
      <c r="CB10" s="171">
        <f t="shared" si="0"/>
        <v>1</v>
      </c>
      <c r="CC10" s="171">
        <f t="shared" si="1"/>
        <v>0</v>
      </c>
      <c r="CD10" s="170">
        <f t="shared" si="7"/>
        <v>0</v>
      </c>
      <c r="CE10" s="171">
        <f t="shared" si="2"/>
        <v>0</v>
      </c>
      <c r="CF10" s="171">
        <f t="shared" si="3"/>
        <v>0</v>
      </c>
      <c r="CG10" s="170">
        <v>0</v>
      </c>
      <c r="CH10" s="49">
        <v>0</v>
      </c>
      <c r="CI10" s="49">
        <v>0</v>
      </c>
      <c r="CJ10" s="49">
        <v>0</v>
      </c>
      <c r="CK10" s="49">
        <v>0</v>
      </c>
      <c r="CL10" s="49">
        <v>0</v>
      </c>
      <c r="CM10" s="49">
        <v>0</v>
      </c>
      <c r="CN10" s="49">
        <v>0</v>
      </c>
      <c r="CO10" s="49">
        <v>0</v>
      </c>
      <c r="CP10" s="49">
        <v>0</v>
      </c>
      <c r="CQ10" s="49">
        <v>0</v>
      </c>
      <c r="CR10" s="49">
        <v>0</v>
      </c>
      <c r="CS10" s="49">
        <v>0</v>
      </c>
      <c r="CT10" s="49">
        <v>0</v>
      </c>
      <c r="CU10" s="49">
        <v>0</v>
      </c>
      <c r="CV10" s="49">
        <v>0</v>
      </c>
      <c r="CW10" s="49">
        <v>0</v>
      </c>
      <c r="CX10" s="49">
        <v>0</v>
      </c>
      <c r="CY10" s="49">
        <v>0</v>
      </c>
      <c r="CZ10" s="49">
        <v>0</v>
      </c>
      <c r="DA10" s="49">
        <v>0</v>
      </c>
      <c r="DB10" s="49">
        <v>0</v>
      </c>
      <c r="DC10" s="49">
        <v>0</v>
      </c>
      <c r="DD10" s="49">
        <v>0</v>
      </c>
      <c r="DE10" s="49">
        <v>0</v>
      </c>
      <c r="DF10" s="49">
        <v>0</v>
      </c>
      <c r="DG10" s="49">
        <v>0</v>
      </c>
      <c r="DH10" s="49">
        <v>0</v>
      </c>
      <c r="DI10" s="49">
        <v>0</v>
      </c>
      <c r="DJ10" s="49">
        <v>0</v>
      </c>
      <c r="DK10" s="49">
        <v>0</v>
      </c>
    </row>
    <row r="11" spans="1:115" ht="15.75">
      <c r="A11" s="163">
        <v>8</v>
      </c>
      <c r="B11" s="172" t="s">
        <v>145</v>
      </c>
      <c r="C11" s="165" t="s">
        <v>327</v>
      </c>
      <c r="D11" s="165"/>
      <c r="E11" s="165"/>
      <c r="F11" s="165"/>
      <c r="G11" s="165">
        <v>2</v>
      </c>
      <c r="H11" s="165">
        <v>2</v>
      </c>
      <c r="I11" s="165">
        <v>1</v>
      </c>
      <c r="J11" s="165">
        <v>1</v>
      </c>
      <c r="K11" s="166">
        <v>2</v>
      </c>
      <c r="L11" s="166">
        <v>0</v>
      </c>
      <c r="M11" s="166">
        <v>0</v>
      </c>
      <c r="N11" s="166">
        <v>0</v>
      </c>
      <c r="O11" s="167"/>
      <c r="P11" s="167"/>
      <c r="Q11" s="167"/>
      <c r="R11" s="167"/>
      <c r="S11" s="167"/>
      <c r="T11" s="167"/>
      <c r="U11" s="165">
        <v>2</v>
      </c>
      <c r="V11" s="165"/>
      <c r="W11" s="165"/>
      <c r="X11" s="165"/>
      <c r="Y11" s="165">
        <v>4</v>
      </c>
      <c r="Z11" s="165">
        <v>0</v>
      </c>
      <c r="AA11" s="165"/>
      <c r="AB11" s="165"/>
      <c r="AC11" s="165"/>
      <c r="AD11" s="165"/>
      <c r="AE11" s="165"/>
      <c r="AF11" s="165"/>
      <c r="AG11" s="165">
        <v>1</v>
      </c>
      <c r="AH11" s="165">
        <v>1</v>
      </c>
      <c r="AI11" s="165">
        <v>1</v>
      </c>
      <c r="AJ11" s="165">
        <v>1</v>
      </c>
      <c r="AK11" s="165">
        <v>1</v>
      </c>
      <c r="AL11" s="165">
        <v>1</v>
      </c>
      <c r="AM11" s="165">
        <v>1</v>
      </c>
      <c r="AN11" s="165">
        <v>0</v>
      </c>
      <c r="AO11" s="165">
        <v>2</v>
      </c>
      <c r="AP11" s="165">
        <v>0</v>
      </c>
      <c r="AQ11" s="165"/>
      <c r="AR11" s="165"/>
      <c r="AS11" s="165"/>
      <c r="AT11" s="165"/>
      <c r="AU11" s="165">
        <v>1</v>
      </c>
      <c r="AV11" s="165">
        <v>0</v>
      </c>
      <c r="AW11" s="165"/>
      <c r="AX11" s="165"/>
      <c r="AY11" s="165">
        <v>1</v>
      </c>
      <c r="AZ11" s="165">
        <v>0</v>
      </c>
      <c r="BA11" s="165"/>
      <c r="BB11" s="165"/>
      <c r="BC11" s="165">
        <v>1</v>
      </c>
      <c r="BD11" s="165">
        <v>0</v>
      </c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>
        <v>0</v>
      </c>
      <c r="BP11" s="165">
        <v>0</v>
      </c>
      <c r="BQ11" s="165"/>
      <c r="BR11" s="165"/>
      <c r="BS11" s="165"/>
      <c r="BT11" s="165"/>
      <c r="BU11" s="165"/>
      <c r="BV11" s="165"/>
      <c r="BW11" s="168">
        <v>1</v>
      </c>
      <c r="BX11" s="168">
        <v>1</v>
      </c>
      <c r="BY11" s="169">
        <f>G11+K11+O11+S11+U11+Y11+AC11+AG11+AK11+AO11+BO11+BS11+BW11+CH11+CL11+CP11+CT11+CX11+DB11+DF11</f>
        <v>16</v>
      </c>
      <c r="BZ11" s="169">
        <f t="shared" si="5"/>
        <v>5</v>
      </c>
      <c r="CA11" s="170">
        <f t="shared" si="6"/>
        <v>0.3125</v>
      </c>
      <c r="CB11" s="171">
        <f t="shared" si="0"/>
        <v>4</v>
      </c>
      <c r="CC11" s="171">
        <f t="shared" si="1"/>
        <v>2</v>
      </c>
      <c r="CD11" s="170">
        <f t="shared" si="7"/>
        <v>0.5</v>
      </c>
      <c r="CE11" s="171">
        <f t="shared" si="2"/>
        <v>2</v>
      </c>
      <c r="CF11" s="171">
        <f t="shared" si="3"/>
        <v>0</v>
      </c>
      <c r="CG11" s="170">
        <f t="shared" si="8"/>
        <v>0</v>
      </c>
      <c r="CH11" s="49">
        <v>1</v>
      </c>
      <c r="CI11" s="49">
        <v>0</v>
      </c>
      <c r="CJ11" s="49">
        <v>0</v>
      </c>
      <c r="CK11" s="49">
        <v>0</v>
      </c>
      <c r="CL11" s="49">
        <v>0</v>
      </c>
      <c r="CM11" s="49">
        <v>0</v>
      </c>
      <c r="CN11" s="49">
        <v>0</v>
      </c>
      <c r="CO11" s="49">
        <v>0</v>
      </c>
      <c r="CP11" s="49">
        <v>0</v>
      </c>
      <c r="CQ11" s="49">
        <v>0</v>
      </c>
      <c r="CR11" s="49">
        <v>0</v>
      </c>
      <c r="CS11" s="49">
        <v>0</v>
      </c>
      <c r="CT11" s="49">
        <v>0</v>
      </c>
      <c r="CU11" s="49">
        <v>0</v>
      </c>
      <c r="CV11" s="49">
        <v>0</v>
      </c>
      <c r="CW11" s="49">
        <v>0</v>
      </c>
      <c r="CX11" s="49">
        <v>0</v>
      </c>
      <c r="CY11" s="49">
        <v>0</v>
      </c>
      <c r="CZ11" s="49">
        <v>0</v>
      </c>
      <c r="DA11" s="49">
        <v>0</v>
      </c>
      <c r="DB11" s="49">
        <v>0</v>
      </c>
      <c r="DC11" s="49">
        <v>0</v>
      </c>
      <c r="DD11" s="49">
        <v>0</v>
      </c>
      <c r="DE11" s="49">
        <v>0</v>
      </c>
      <c r="DF11" s="49">
        <v>0</v>
      </c>
      <c r="DG11" s="49">
        <v>0</v>
      </c>
      <c r="DH11" s="49">
        <v>0</v>
      </c>
      <c r="DI11" s="49">
        <v>0</v>
      </c>
      <c r="DJ11" s="49">
        <v>0</v>
      </c>
      <c r="DK11" s="49">
        <v>0</v>
      </c>
    </row>
    <row r="12" spans="1:115" ht="15.75">
      <c r="A12" s="163">
        <v>9</v>
      </c>
      <c r="B12" s="172" t="s">
        <v>146</v>
      </c>
      <c r="C12" s="165" t="s">
        <v>327</v>
      </c>
      <c r="D12" s="165"/>
      <c r="E12" s="165"/>
      <c r="F12" s="165"/>
      <c r="G12" s="165"/>
      <c r="H12" s="165"/>
      <c r="I12" s="165"/>
      <c r="J12" s="165"/>
      <c r="K12" s="166"/>
      <c r="L12" s="166"/>
      <c r="M12" s="166">
        <v>0</v>
      </c>
      <c r="N12" s="166">
        <v>0</v>
      </c>
      <c r="O12" s="167"/>
      <c r="P12" s="167"/>
      <c r="Q12" s="167"/>
      <c r="R12" s="167"/>
      <c r="S12" s="167"/>
      <c r="T12" s="167"/>
      <c r="U12" s="165">
        <v>2</v>
      </c>
      <c r="V12" s="165"/>
      <c r="W12" s="165"/>
      <c r="X12" s="165"/>
      <c r="Y12" s="165">
        <v>4</v>
      </c>
      <c r="Z12" s="165">
        <v>0</v>
      </c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>
        <v>1</v>
      </c>
      <c r="AP12" s="165">
        <v>0</v>
      </c>
      <c r="AQ12" s="165"/>
      <c r="AR12" s="165"/>
      <c r="AS12" s="165"/>
      <c r="AT12" s="165"/>
      <c r="AU12" s="165"/>
      <c r="AV12" s="165"/>
      <c r="AW12" s="165"/>
      <c r="AX12" s="165"/>
      <c r="AY12" s="165">
        <v>1</v>
      </c>
      <c r="AZ12" s="165">
        <v>0</v>
      </c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>
        <v>1</v>
      </c>
      <c r="BP12" s="165">
        <v>0</v>
      </c>
      <c r="BQ12" s="165"/>
      <c r="BR12" s="165"/>
      <c r="BS12" s="165"/>
      <c r="BT12" s="165"/>
      <c r="BU12" s="165"/>
      <c r="BV12" s="165"/>
      <c r="BW12" s="168"/>
      <c r="BX12" s="168"/>
      <c r="BY12" s="169">
        <f>U12+Y12+AC12+AG12+AK12+AO12+BO12+BS12+BW12+CH12+CL12+CP12+CT12+CX12+DB12+DF12</f>
        <v>9</v>
      </c>
      <c r="BZ12" s="169">
        <f t="shared" si="5"/>
        <v>0</v>
      </c>
      <c r="CA12" s="170">
        <f t="shared" si="6"/>
        <v>0</v>
      </c>
      <c r="CB12" s="171">
        <f t="shared" si="0"/>
        <v>1</v>
      </c>
      <c r="CC12" s="171">
        <f t="shared" si="1"/>
        <v>0</v>
      </c>
      <c r="CD12" s="170">
        <f t="shared" si="7"/>
        <v>0</v>
      </c>
      <c r="CE12" s="171">
        <f t="shared" si="2"/>
        <v>0</v>
      </c>
      <c r="CF12" s="171">
        <f t="shared" si="3"/>
        <v>0</v>
      </c>
      <c r="CG12" s="170">
        <v>0</v>
      </c>
      <c r="CH12" s="49">
        <v>1</v>
      </c>
      <c r="CI12" s="49">
        <v>0</v>
      </c>
      <c r="CJ12" s="49">
        <v>0</v>
      </c>
      <c r="CK12" s="49">
        <v>0</v>
      </c>
      <c r="CL12" s="49">
        <v>0</v>
      </c>
      <c r="CM12" s="49">
        <v>0</v>
      </c>
      <c r="CN12" s="49">
        <v>0</v>
      </c>
      <c r="CO12" s="49">
        <v>0</v>
      </c>
      <c r="CP12" s="49">
        <v>0</v>
      </c>
      <c r="CQ12" s="49">
        <v>0</v>
      </c>
      <c r="CR12" s="49">
        <v>0</v>
      </c>
      <c r="CS12" s="49">
        <v>0</v>
      </c>
      <c r="CT12" s="49">
        <v>0</v>
      </c>
      <c r="CU12" s="49">
        <v>0</v>
      </c>
      <c r="CV12" s="49">
        <v>0</v>
      </c>
      <c r="CW12" s="49">
        <v>0</v>
      </c>
      <c r="CX12" s="49">
        <v>0</v>
      </c>
      <c r="CY12" s="49">
        <v>0</v>
      </c>
      <c r="CZ12" s="49">
        <v>0</v>
      </c>
      <c r="DA12" s="49">
        <v>0</v>
      </c>
      <c r="DB12" s="49">
        <v>0</v>
      </c>
      <c r="DC12" s="49">
        <v>0</v>
      </c>
      <c r="DD12" s="49">
        <v>0</v>
      </c>
      <c r="DE12" s="49">
        <v>0</v>
      </c>
      <c r="DF12" s="49">
        <v>0</v>
      </c>
      <c r="DG12" s="49">
        <v>0</v>
      </c>
      <c r="DH12" s="49">
        <v>0</v>
      </c>
      <c r="DI12" s="49">
        <v>0</v>
      </c>
      <c r="DJ12" s="50">
        <v>17</v>
      </c>
      <c r="DK12" s="50">
        <v>0</v>
      </c>
    </row>
    <row r="13" spans="1:115" ht="31.5">
      <c r="A13" s="163">
        <v>10</v>
      </c>
      <c r="B13" s="172" t="s">
        <v>167</v>
      </c>
      <c r="C13" s="165" t="s">
        <v>327</v>
      </c>
      <c r="D13" s="165"/>
      <c r="E13" s="165"/>
      <c r="F13" s="165"/>
      <c r="G13" s="165"/>
      <c r="H13" s="165"/>
      <c r="I13" s="165"/>
      <c r="J13" s="165"/>
      <c r="K13" s="166">
        <v>1</v>
      </c>
      <c r="L13" s="166">
        <v>0</v>
      </c>
      <c r="M13" s="166">
        <v>0</v>
      </c>
      <c r="N13" s="166">
        <v>0</v>
      </c>
      <c r="O13" s="167"/>
      <c r="P13" s="167"/>
      <c r="Q13" s="167"/>
      <c r="R13" s="167"/>
      <c r="S13" s="167"/>
      <c r="T13" s="167"/>
      <c r="U13" s="165">
        <v>1</v>
      </c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>
        <v>3</v>
      </c>
      <c r="AP13" s="165">
        <v>2</v>
      </c>
      <c r="AQ13" s="165">
        <v>1</v>
      </c>
      <c r="AR13" s="165">
        <v>0</v>
      </c>
      <c r="AS13" s="165"/>
      <c r="AT13" s="165"/>
      <c r="AU13" s="165"/>
      <c r="AV13" s="165"/>
      <c r="AW13" s="165"/>
      <c r="AX13" s="165"/>
      <c r="AY13" s="165">
        <v>1</v>
      </c>
      <c r="AZ13" s="165">
        <v>0</v>
      </c>
      <c r="BA13" s="165"/>
      <c r="BB13" s="165"/>
      <c r="BC13" s="165">
        <v>1</v>
      </c>
      <c r="BD13" s="165">
        <v>0</v>
      </c>
      <c r="BE13" s="165">
        <v>2</v>
      </c>
      <c r="BF13" s="165">
        <v>0</v>
      </c>
      <c r="BG13" s="165"/>
      <c r="BH13" s="165"/>
      <c r="BI13" s="165">
        <v>2</v>
      </c>
      <c r="BJ13" s="165">
        <v>1</v>
      </c>
      <c r="BK13" s="165"/>
      <c r="BL13" s="165"/>
      <c r="BM13" s="165"/>
      <c r="BN13" s="165"/>
      <c r="BO13" s="165">
        <v>0</v>
      </c>
      <c r="BP13" s="165">
        <v>0</v>
      </c>
      <c r="BQ13" s="165"/>
      <c r="BR13" s="165"/>
      <c r="BS13" s="165"/>
      <c r="BT13" s="165"/>
      <c r="BU13" s="165"/>
      <c r="BV13" s="165"/>
      <c r="BW13" s="168">
        <v>2</v>
      </c>
      <c r="BX13" s="168">
        <v>0</v>
      </c>
      <c r="BY13" s="169">
        <f>K13+O13+S13+U13+Y13+AC13+AG13+AK13+AO13+BO13+BS13+BW13+CH13+CL13+CP13+CT13+CX13+DB13+DF13</f>
        <v>8</v>
      </c>
      <c r="BZ13" s="169">
        <f t="shared" si="5"/>
        <v>2</v>
      </c>
      <c r="CA13" s="170">
        <f t="shared" si="6"/>
        <v>0.25</v>
      </c>
      <c r="CB13" s="171">
        <f t="shared" si="0"/>
        <v>6</v>
      </c>
      <c r="CC13" s="171">
        <f t="shared" si="1"/>
        <v>1</v>
      </c>
      <c r="CD13" s="170">
        <f t="shared" si="7"/>
        <v>0.16666666666666666</v>
      </c>
      <c r="CE13" s="171">
        <f t="shared" si="2"/>
        <v>1</v>
      </c>
      <c r="CF13" s="171">
        <f t="shared" si="3"/>
        <v>0</v>
      </c>
      <c r="CG13" s="170">
        <f t="shared" si="8"/>
        <v>0</v>
      </c>
      <c r="CH13" s="49">
        <v>1</v>
      </c>
      <c r="CI13" s="49">
        <v>0</v>
      </c>
      <c r="CJ13" s="49">
        <v>0</v>
      </c>
      <c r="CK13" s="49">
        <v>0</v>
      </c>
      <c r="CL13" s="49">
        <v>0</v>
      </c>
      <c r="CM13" s="49">
        <v>0</v>
      </c>
      <c r="CN13" s="49">
        <v>0</v>
      </c>
      <c r="CO13" s="49">
        <v>0</v>
      </c>
      <c r="CP13" s="49">
        <v>0</v>
      </c>
      <c r="CQ13" s="49">
        <v>0</v>
      </c>
      <c r="CR13" s="49">
        <v>0</v>
      </c>
      <c r="CS13" s="49">
        <v>0</v>
      </c>
      <c r="CT13" s="49">
        <v>0</v>
      </c>
      <c r="CU13" s="49">
        <v>0</v>
      </c>
      <c r="CV13" s="49">
        <v>0</v>
      </c>
      <c r="CW13" s="49">
        <v>0</v>
      </c>
      <c r="CX13" s="49">
        <v>0</v>
      </c>
      <c r="CY13" s="49">
        <v>0</v>
      </c>
      <c r="CZ13" s="49">
        <v>0</v>
      </c>
      <c r="DA13" s="49">
        <v>0</v>
      </c>
      <c r="DB13" s="49">
        <v>0</v>
      </c>
      <c r="DC13" s="49">
        <v>0</v>
      </c>
      <c r="DD13" s="49">
        <v>0</v>
      </c>
      <c r="DE13" s="49">
        <v>0</v>
      </c>
      <c r="DF13" s="49">
        <v>0</v>
      </c>
      <c r="DG13" s="49">
        <v>0</v>
      </c>
      <c r="DH13" s="49">
        <v>0</v>
      </c>
      <c r="DI13" s="49">
        <v>0</v>
      </c>
      <c r="DJ13" s="49">
        <v>0</v>
      </c>
      <c r="DK13" s="49">
        <v>0</v>
      </c>
    </row>
    <row r="14" spans="1:115" ht="15.75">
      <c r="A14" s="163">
        <v>11</v>
      </c>
      <c r="B14" s="172" t="s">
        <v>299</v>
      </c>
      <c r="C14" s="165" t="s">
        <v>327</v>
      </c>
      <c r="D14" s="165"/>
      <c r="E14" s="165"/>
      <c r="F14" s="165"/>
      <c r="G14" s="165"/>
      <c r="H14" s="165"/>
      <c r="I14" s="165"/>
      <c r="J14" s="165"/>
      <c r="K14" s="166"/>
      <c r="L14" s="166"/>
      <c r="M14" s="166">
        <v>0</v>
      </c>
      <c r="N14" s="166">
        <v>0</v>
      </c>
      <c r="O14" s="167"/>
      <c r="P14" s="167"/>
      <c r="Q14" s="167"/>
      <c r="R14" s="167"/>
      <c r="S14" s="167"/>
      <c r="T14" s="167"/>
      <c r="U14" s="165">
        <v>2</v>
      </c>
      <c r="V14" s="165">
        <v>1</v>
      </c>
      <c r="W14" s="165"/>
      <c r="X14" s="165"/>
      <c r="Y14" s="165">
        <v>1</v>
      </c>
      <c r="Z14" s="165">
        <v>0</v>
      </c>
      <c r="AA14" s="165"/>
      <c r="AB14" s="165"/>
      <c r="AC14" s="165">
        <v>1</v>
      </c>
      <c r="AD14" s="165">
        <v>1</v>
      </c>
      <c r="AE14" s="165">
        <v>1</v>
      </c>
      <c r="AF14" s="165">
        <v>1</v>
      </c>
      <c r="AG14" s="165">
        <v>1</v>
      </c>
      <c r="AH14" s="165">
        <v>1</v>
      </c>
      <c r="AI14" s="165"/>
      <c r="AJ14" s="165"/>
      <c r="AK14" s="165"/>
      <c r="AL14" s="165"/>
      <c r="AM14" s="165"/>
      <c r="AN14" s="165"/>
      <c r="AO14" s="165">
        <v>5</v>
      </c>
      <c r="AP14" s="165">
        <v>2</v>
      </c>
      <c r="AQ14" s="165"/>
      <c r="AR14" s="165"/>
      <c r="AS14" s="165"/>
      <c r="AT14" s="165"/>
      <c r="AU14" s="165"/>
      <c r="AV14" s="165"/>
      <c r="AW14" s="165">
        <v>2</v>
      </c>
      <c r="AX14" s="165">
        <v>0</v>
      </c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>
        <v>1</v>
      </c>
      <c r="BJ14" s="165">
        <v>0</v>
      </c>
      <c r="BK14" s="165"/>
      <c r="BL14" s="165"/>
      <c r="BM14" s="165"/>
      <c r="BN14" s="165"/>
      <c r="BO14" s="165">
        <v>1</v>
      </c>
      <c r="BP14" s="165">
        <v>0</v>
      </c>
      <c r="BQ14" s="165"/>
      <c r="BR14" s="165"/>
      <c r="BS14" s="165"/>
      <c r="BT14" s="165"/>
      <c r="BU14" s="165"/>
      <c r="BV14" s="165"/>
      <c r="BW14" s="168">
        <v>2</v>
      </c>
      <c r="BX14" s="168">
        <v>2</v>
      </c>
      <c r="BY14" s="169">
        <f>U14+Y14+AC14+AG14+AK14+AO14+BO14+BS14+BW14+CH14+CL14+CP14+CT14+CX14+DB14+DF14</f>
        <v>14</v>
      </c>
      <c r="BZ14" s="169">
        <f t="shared" si="5"/>
        <v>7</v>
      </c>
      <c r="CA14" s="170">
        <f t="shared" si="6"/>
        <v>0.5</v>
      </c>
      <c r="CB14" s="171">
        <f t="shared" si="0"/>
        <v>4</v>
      </c>
      <c r="CC14" s="171">
        <f t="shared" si="1"/>
        <v>1</v>
      </c>
      <c r="CD14" s="170">
        <f t="shared" si="7"/>
        <v>0.25</v>
      </c>
      <c r="CE14" s="171">
        <f t="shared" si="2"/>
        <v>0</v>
      </c>
      <c r="CF14" s="171">
        <f t="shared" si="3"/>
        <v>0</v>
      </c>
      <c r="CG14" s="170">
        <v>0</v>
      </c>
      <c r="CH14" s="49">
        <v>1</v>
      </c>
      <c r="CI14" s="49">
        <v>0</v>
      </c>
      <c r="CJ14" s="49">
        <v>0</v>
      </c>
      <c r="CK14" s="49">
        <v>0</v>
      </c>
      <c r="CL14" s="49">
        <v>0</v>
      </c>
      <c r="CM14" s="49">
        <v>0</v>
      </c>
      <c r="CN14" s="49">
        <v>0</v>
      </c>
      <c r="CO14" s="49">
        <v>0</v>
      </c>
      <c r="CP14" s="49">
        <v>0</v>
      </c>
      <c r="CQ14" s="49">
        <v>0</v>
      </c>
      <c r="CR14" s="49">
        <v>0</v>
      </c>
      <c r="CS14" s="49">
        <v>0</v>
      </c>
      <c r="CT14" s="49">
        <v>0</v>
      </c>
      <c r="CU14" s="49">
        <v>0</v>
      </c>
      <c r="CV14" s="49">
        <v>0</v>
      </c>
      <c r="CW14" s="49">
        <v>0</v>
      </c>
      <c r="CX14" s="49">
        <v>0</v>
      </c>
      <c r="CY14" s="49">
        <v>0</v>
      </c>
      <c r="CZ14" s="50">
        <v>1</v>
      </c>
      <c r="DA14" s="50">
        <v>1</v>
      </c>
      <c r="DB14" s="49">
        <v>0</v>
      </c>
      <c r="DC14" s="49">
        <v>0</v>
      </c>
      <c r="DD14" s="49">
        <v>0</v>
      </c>
      <c r="DE14" s="49">
        <v>0</v>
      </c>
      <c r="DF14" s="49">
        <v>0</v>
      </c>
      <c r="DG14" s="49">
        <v>0</v>
      </c>
      <c r="DH14" s="49">
        <v>0</v>
      </c>
      <c r="DI14" s="49">
        <v>0</v>
      </c>
      <c r="DJ14" s="49">
        <v>0</v>
      </c>
      <c r="DK14" s="49">
        <v>0</v>
      </c>
    </row>
    <row r="15" spans="1:115" ht="15.75">
      <c r="A15" s="163">
        <v>12</v>
      </c>
      <c r="B15" s="172" t="s">
        <v>300</v>
      </c>
      <c r="C15" s="165" t="s">
        <v>327</v>
      </c>
      <c r="D15" s="165"/>
      <c r="E15" s="165"/>
      <c r="F15" s="165"/>
      <c r="G15" s="165"/>
      <c r="H15" s="165"/>
      <c r="I15" s="165"/>
      <c r="J15" s="165"/>
      <c r="K15" s="166">
        <v>11</v>
      </c>
      <c r="L15" s="166">
        <v>1</v>
      </c>
      <c r="M15" s="166">
        <v>1</v>
      </c>
      <c r="N15" s="166">
        <v>0</v>
      </c>
      <c r="O15" s="167">
        <v>2</v>
      </c>
      <c r="P15" s="167">
        <v>2</v>
      </c>
      <c r="Q15" s="167">
        <v>1</v>
      </c>
      <c r="R15" s="167">
        <v>1</v>
      </c>
      <c r="S15" s="167">
        <v>10</v>
      </c>
      <c r="T15" s="167">
        <v>10</v>
      </c>
      <c r="U15" s="165"/>
      <c r="V15" s="165"/>
      <c r="W15" s="165"/>
      <c r="X15" s="165"/>
      <c r="Y15" s="165">
        <v>5</v>
      </c>
      <c r="Z15" s="165">
        <v>4</v>
      </c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>
        <v>2</v>
      </c>
      <c r="AP15" s="165">
        <v>0</v>
      </c>
      <c r="AQ15" s="165"/>
      <c r="AR15" s="165"/>
      <c r="AS15" s="165"/>
      <c r="AT15" s="165"/>
      <c r="AU15" s="165"/>
      <c r="AV15" s="165"/>
      <c r="AW15" s="165"/>
      <c r="AX15" s="165"/>
      <c r="AY15" s="165">
        <v>1</v>
      </c>
      <c r="AZ15" s="165">
        <v>0</v>
      </c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>
        <v>0</v>
      </c>
      <c r="BP15" s="165">
        <v>0</v>
      </c>
      <c r="BQ15" s="165"/>
      <c r="BR15" s="165"/>
      <c r="BS15" s="165"/>
      <c r="BT15" s="165"/>
      <c r="BU15" s="165"/>
      <c r="BV15" s="165"/>
      <c r="BW15" s="168">
        <v>1</v>
      </c>
      <c r="BX15" s="168">
        <v>0</v>
      </c>
      <c r="BY15" s="169">
        <f>K15+O15+S15+U15+Y15+AC15+AG15+AK15+AO15+BO15+BS15+BW15+CH15+CL15+CP15+CT15+CX15+DB15+DF15</f>
        <v>32</v>
      </c>
      <c r="BZ15" s="169">
        <f t="shared" si="5"/>
        <v>18</v>
      </c>
      <c r="CA15" s="170">
        <f t="shared" si="6"/>
        <v>0.5625</v>
      </c>
      <c r="CB15" s="171">
        <f t="shared" si="0"/>
        <v>3</v>
      </c>
      <c r="CC15" s="171">
        <f t="shared" si="1"/>
        <v>1</v>
      </c>
      <c r="CD15" s="170">
        <f t="shared" si="7"/>
        <v>0.33333333333333331</v>
      </c>
      <c r="CE15" s="171">
        <f t="shared" si="2"/>
        <v>0</v>
      </c>
      <c r="CF15" s="171">
        <f t="shared" si="3"/>
        <v>0</v>
      </c>
      <c r="CG15" s="170">
        <v>0</v>
      </c>
      <c r="CH15" s="49">
        <v>1</v>
      </c>
      <c r="CI15" s="49">
        <v>1</v>
      </c>
      <c r="CJ15" s="50">
        <v>1</v>
      </c>
      <c r="CK15" s="50">
        <v>0</v>
      </c>
      <c r="CL15" s="49">
        <v>0</v>
      </c>
      <c r="CM15" s="49">
        <v>0</v>
      </c>
      <c r="CN15" s="49">
        <v>0</v>
      </c>
      <c r="CO15" s="49">
        <v>0</v>
      </c>
      <c r="CP15" s="49">
        <v>0</v>
      </c>
      <c r="CQ15" s="49">
        <v>0</v>
      </c>
      <c r="CR15" s="50">
        <v>1</v>
      </c>
      <c r="CS15" s="50">
        <v>1</v>
      </c>
      <c r="CT15" s="49">
        <v>0</v>
      </c>
      <c r="CU15" s="49">
        <v>0</v>
      </c>
      <c r="CV15" s="49">
        <v>0</v>
      </c>
      <c r="CW15" s="49">
        <v>0</v>
      </c>
      <c r="CX15" s="49">
        <v>0</v>
      </c>
      <c r="CY15" s="49">
        <v>0</v>
      </c>
      <c r="CZ15" s="49">
        <v>0</v>
      </c>
      <c r="DA15" s="49">
        <v>0</v>
      </c>
      <c r="DB15" s="49">
        <v>0</v>
      </c>
      <c r="DC15" s="49">
        <v>0</v>
      </c>
      <c r="DD15" s="49">
        <v>0</v>
      </c>
      <c r="DE15" s="49">
        <v>0</v>
      </c>
      <c r="DF15" s="49">
        <v>0</v>
      </c>
      <c r="DG15" s="49">
        <v>0</v>
      </c>
      <c r="DH15" s="49">
        <v>0</v>
      </c>
      <c r="DI15" s="49">
        <v>0</v>
      </c>
      <c r="DJ15" s="49">
        <v>0</v>
      </c>
      <c r="DK15" s="49">
        <v>0</v>
      </c>
    </row>
    <row r="16" spans="1:115" ht="15.75">
      <c r="A16" s="163">
        <v>13</v>
      </c>
      <c r="B16" s="172" t="s">
        <v>147</v>
      </c>
      <c r="C16" s="165" t="s">
        <v>327</v>
      </c>
      <c r="D16" s="165"/>
      <c r="E16" s="165"/>
      <c r="F16" s="165"/>
      <c r="G16" s="165">
        <v>1</v>
      </c>
      <c r="H16" s="165">
        <v>1</v>
      </c>
      <c r="I16" s="165">
        <v>1</v>
      </c>
      <c r="J16" s="165"/>
      <c r="K16" s="166"/>
      <c r="L16" s="166"/>
      <c r="M16" s="166">
        <v>0</v>
      </c>
      <c r="N16" s="166">
        <v>0</v>
      </c>
      <c r="O16" s="167"/>
      <c r="P16" s="167"/>
      <c r="Q16" s="167"/>
      <c r="R16" s="167"/>
      <c r="S16" s="167"/>
      <c r="T16" s="167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>
        <v>1</v>
      </c>
      <c r="AH16" s="165">
        <v>1</v>
      </c>
      <c r="AI16" s="165">
        <v>1</v>
      </c>
      <c r="AJ16" s="165">
        <v>1</v>
      </c>
      <c r="AK16" s="165"/>
      <c r="AL16" s="165"/>
      <c r="AM16" s="165"/>
      <c r="AN16" s="165"/>
      <c r="AO16" s="165">
        <v>2</v>
      </c>
      <c r="AP16" s="165">
        <v>1</v>
      </c>
      <c r="AQ16" s="165">
        <v>1</v>
      </c>
      <c r="AR16" s="165">
        <v>0</v>
      </c>
      <c r="AS16" s="165"/>
      <c r="AT16" s="165"/>
      <c r="AU16" s="165"/>
      <c r="AV16" s="165"/>
      <c r="AW16" s="165"/>
      <c r="AX16" s="165"/>
      <c r="AY16" s="165">
        <v>1</v>
      </c>
      <c r="AZ16" s="165">
        <v>0</v>
      </c>
      <c r="BA16" s="165"/>
      <c r="BB16" s="165"/>
      <c r="BC16" s="165"/>
      <c r="BD16" s="165"/>
      <c r="BE16" s="165"/>
      <c r="BF16" s="165"/>
      <c r="BG16" s="165"/>
      <c r="BH16" s="165"/>
      <c r="BI16" s="165">
        <v>1</v>
      </c>
      <c r="BJ16" s="165">
        <v>0</v>
      </c>
      <c r="BK16" s="165"/>
      <c r="BL16" s="165"/>
      <c r="BM16" s="165"/>
      <c r="BN16" s="165"/>
      <c r="BO16" s="165">
        <v>0</v>
      </c>
      <c r="BP16" s="165">
        <v>0</v>
      </c>
      <c r="BQ16" s="165"/>
      <c r="BR16" s="165"/>
      <c r="BS16" s="165"/>
      <c r="BT16" s="165"/>
      <c r="BU16" s="165">
        <v>2</v>
      </c>
      <c r="BV16" s="165">
        <v>2</v>
      </c>
      <c r="BW16" s="168"/>
      <c r="BX16" s="168"/>
      <c r="BY16" s="169">
        <f>G16+K16+O16+S16+U16+Y16+AC16+AG16+AK16+AO16+BO16+BS16+BW16+CH16+CL16+CP16+CT16+CX16+DB16+DF16</f>
        <v>5</v>
      </c>
      <c r="BZ16" s="169">
        <f t="shared" si="5"/>
        <v>4</v>
      </c>
      <c r="CA16" s="170">
        <f t="shared" si="6"/>
        <v>0.8</v>
      </c>
      <c r="CB16" s="171">
        <f t="shared" si="0"/>
        <v>7</v>
      </c>
      <c r="CC16" s="171">
        <f t="shared" si="1"/>
        <v>3</v>
      </c>
      <c r="CD16" s="170">
        <f t="shared" si="7"/>
        <v>0.42857142857142855</v>
      </c>
      <c r="CE16" s="171">
        <f t="shared" si="2"/>
        <v>0</v>
      </c>
      <c r="CF16" s="171">
        <f t="shared" si="3"/>
        <v>0</v>
      </c>
      <c r="CG16" s="170">
        <v>0</v>
      </c>
      <c r="CH16" s="49">
        <v>1</v>
      </c>
      <c r="CI16" s="49">
        <v>1</v>
      </c>
      <c r="CJ16" s="49">
        <v>0</v>
      </c>
      <c r="CK16" s="49">
        <v>0</v>
      </c>
      <c r="CL16" s="49">
        <v>0</v>
      </c>
      <c r="CM16" s="49">
        <v>0</v>
      </c>
      <c r="CN16" s="49">
        <v>0</v>
      </c>
      <c r="CO16" s="49">
        <v>0</v>
      </c>
      <c r="CP16" s="49">
        <v>0</v>
      </c>
      <c r="CQ16" s="49">
        <v>0</v>
      </c>
      <c r="CR16" s="49">
        <v>0</v>
      </c>
      <c r="CS16" s="49">
        <v>0</v>
      </c>
      <c r="CT16" s="49">
        <v>0</v>
      </c>
      <c r="CU16" s="49">
        <v>0</v>
      </c>
      <c r="CV16" s="49">
        <v>0</v>
      </c>
      <c r="CW16" s="49">
        <v>0</v>
      </c>
      <c r="CX16" s="49">
        <v>0</v>
      </c>
      <c r="CY16" s="49">
        <v>0</v>
      </c>
      <c r="CZ16" s="49">
        <v>0</v>
      </c>
      <c r="DA16" s="49">
        <v>0</v>
      </c>
      <c r="DB16" s="49">
        <v>0</v>
      </c>
      <c r="DC16" s="49">
        <v>0</v>
      </c>
      <c r="DD16" s="49">
        <v>0</v>
      </c>
      <c r="DE16" s="49">
        <v>0</v>
      </c>
      <c r="DF16" s="49">
        <v>0</v>
      </c>
      <c r="DG16" s="49">
        <v>0</v>
      </c>
      <c r="DH16" s="49">
        <v>0</v>
      </c>
      <c r="DI16" s="49">
        <v>0</v>
      </c>
      <c r="DJ16" s="49">
        <v>0</v>
      </c>
      <c r="DK16" s="49">
        <v>0</v>
      </c>
    </row>
    <row r="17" spans="1:115" ht="31.5">
      <c r="A17" s="163">
        <v>14</v>
      </c>
      <c r="B17" s="172" t="s">
        <v>168</v>
      </c>
      <c r="C17" s="165"/>
      <c r="D17" s="165"/>
      <c r="E17" s="165"/>
      <c r="F17" s="165"/>
      <c r="G17" s="165"/>
      <c r="H17" s="165"/>
      <c r="I17" s="165"/>
      <c r="J17" s="165"/>
      <c r="K17" s="166"/>
      <c r="L17" s="166"/>
      <c r="M17" s="166">
        <v>0</v>
      </c>
      <c r="N17" s="166">
        <v>0</v>
      </c>
      <c r="O17" s="167">
        <v>0</v>
      </c>
      <c r="P17" s="167">
        <v>0</v>
      </c>
      <c r="Q17" s="167"/>
      <c r="R17" s="167"/>
      <c r="S17" s="167">
        <v>1</v>
      </c>
      <c r="T17" s="167">
        <v>1</v>
      </c>
      <c r="U17" s="165">
        <v>1</v>
      </c>
      <c r="V17" s="165">
        <v>1</v>
      </c>
      <c r="W17" s="165">
        <v>1</v>
      </c>
      <c r="X17" s="165">
        <v>0</v>
      </c>
      <c r="Y17" s="165">
        <v>3</v>
      </c>
      <c r="Z17" s="165">
        <v>0</v>
      </c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>
        <v>5</v>
      </c>
      <c r="AP17" s="165">
        <v>0</v>
      </c>
      <c r="AQ17" s="165"/>
      <c r="AR17" s="165"/>
      <c r="AS17" s="165"/>
      <c r="AT17" s="165"/>
      <c r="AU17" s="165"/>
      <c r="AV17" s="165"/>
      <c r="AW17" s="165"/>
      <c r="AX17" s="165"/>
      <c r="AY17" s="165">
        <v>2</v>
      </c>
      <c r="AZ17" s="165">
        <v>0</v>
      </c>
      <c r="BA17" s="165"/>
      <c r="BB17" s="165"/>
      <c r="BC17" s="165">
        <v>1</v>
      </c>
      <c r="BD17" s="165">
        <v>0</v>
      </c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>
        <v>0</v>
      </c>
      <c r="BP17" s="165">
        <v>0</v>
      </c>
      <c r="BQ17" s="165"/>
      <c r="BR17" s="165"/>
      <c r="BS17" s="165"/>
      <c r="BT17" s="165"/>
      <c r="BU17" s="165"/>
      <c r="BV17" s="165"/>
      <c r="BW17" s="168">
        <v>1</v>
      </c>
      <c r="BX17" s="168">
        <v>1</v>
      </c>
      <c r="BY17" s="169">
        <f t="shared" si="4"/>
        <v>12</v>
      </c>
      <c r="BZ17" s="169">
        <f t="shared" si="5"/>
        <v>3</v>
      </c>
      <c r="CA17" s="170">
        <f t="shared" si="6"/>
        <v>0.25</v>
      </c>
      <c r="CB17" s="171">
        <f t="shared" si="0"/>
        <v>3</v>
      </c>
      <c r="CC17" s="171">
        <f t="shared" si="1"/>
        <v>0</v>
      </c>
      <c r="CD17" s="170">
        <f t="shared" si="7"/>
        <v>0</v>
      </c>
      <c r="CE17" s="171">
        <f t="shared" si="2"/>
        <v>1</v>
      </c>
      <c r="CF17" s="171">
        <f t="shared" si="3"/>
        <v>0</v>
      </c>
      <c r="CG17" s="170">
        <f t="shared" si="8"/>
        <v>0</v>
      </c>
      <c r="CH17" s="49">
        <v>1</v>
      </c>
      <c r="CI17" s="49">
        <v>0</v>
      </c>
      <c r="CJ17" s="49">
        <v>0</v>
      </c>
      <c r="CK17" s="49">
        <v>0</v>
      </c>
      <c r="CL17" s="49">
        <v>0</v>
      </c>
      <c r="CM17" s="49">
        <v>0</v>
      </c>
      <c r="CN17" s="49">
        <v>0</v>
      </c>
      <c r="CO17" s="49">
        <v>0</v>
      </c>
      <c r="CP17" s="49">
        <v>0</v>
      </c>
      <c r="CQ17" s="49">
        <v>0</v>
      </c>
      <c r="CR17" s="49">
        <v>0</v>
      </c>
      <c r="CS17" s="49">
        <v>0</v>
      </c>
      <c r="CT17" s="49">
        <v>0</v>
      </c>
      <c r="CU17" s="49">
        <v>0</v>
      </c>
      <c r="CV17" s="49">
        <v>0</v>
      </c>
      <c r="CW17" s="49">
        <v>0</v>
      </c>
      <c r="CX17" s="49">
        <v>0</v>
      </c>
      <c r="CY17" s="49">
        <v>0</v>
      </c>
      <c r="CZ17" s="49">
        <v>0</v>
      </c>
      <c r="DA17" s="49">
        <v>0</v>
      </c>
      <c r="DB17" s="49">
        <v>0</v>
      </c>
      <c r="DC17" s="49">
        <v>0</v>
      </c>
      <c r="DD17" s="49">
        <v>0</v>
      </c>
      <c r="DE17" s="49">
        <v>0</v>
      </c>
      <c r="DF17" s="49">
        <v>0</v>
      </c>
      <c r="DG17" s="49">
        <v>0</v>
      </c>
      <c r="DH17" s="49">
        <v>0</v>
      </c>
      <c r="DI17" s="49">
        <v>0</v>
      </c>
      <c r="DJ17" s="49">
        <v>0</v>
      </c>
      <c r="DK17" s="49">
        <v>0</v>
      </c>
    </row>
    <row r="18" spans="1:115" ht="15.75">
      <c r="A18" s="163">
        <v>15</v>
      </c>
      <c r="B18" s="172" t="s">
        <v>148</v>
      </c>
      <c r="C18" s="165" t="s">
        <v>327</v>
      </c>
      <c r="D18" s="165"/>
      <c r="E18" s="165"/>
      <c r="F18" s="165"/>
      <c r="G18" s="165"/>
      <c r="H18" s="165"/>
      <c r="I18" s="165"/>
      <c r="J18" s="165"/>
      <c r="K18" s="166"/>
      <c r="L18" s="166"/>
      <c r="M18" s="166">
        <v>0</v>
      </c>
      <c r="N18" s="166">
        <v>0</v>
      </c>
      <c r="O18" s="167"/>
      <c r="P18" s="167"/>
      <c r="Q18" s="167"/>
      <c r="R18" s="167"/>
      <c r="S18" s="167"/>
      <c r="T18" s="167"/>
      <c r="U18" s="165">
        <v>2</v>
      </c>
      <c r="V18" s="165">
        <v>1</v>
      </c>
      <c r="W18" s="165"/>
      <c r="X18" s="165"/>
      <c r="Y18" s="165">
        <v>1</v>
      </c>
      <c r="Z18" s="165">
        <v>0</v>
      </c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>
        <v>1</v>
      </c>
      <c r="AP18" s="165">
        <v>0</v>
      </c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5"/>
      <c r="BM18" s="165"/>
      <c r="BN18" s="165"/>
      <c r="BO18" s="165">
        <v>0</v>
      </c>
      <c r="BP18" s="165">
        <v>0</v>
      </c>
      <c r="BQ18" s="165"/>
      <c r="BR18" s="165"/>
      <c r="BS18" s="165"/>
      <c r="BT18" s="165"/>
      <c r="BU18" s="165"/>
      <c r="BV18" s="165"/>
      <c r="BW18" s="168"/>
      <c r="BX18" s="168"/>
      <c r="BY18" s="169">
        <f>U18+Y18+AC18+AG18+AK18+AO18+BO18+BS18+BW18+CH18+CL18+CP18+CT18+CX18+DB18+DF18</f>
        <v>5</v>
      </c>
      <c r="BZ18" s="169">
        <f t="shared" si="5"/>
        <v>1</v>
      </c>
      <c r="CA18" s="170">
        <f t="shared" si="6"/>
        <v>0.2</v>
      </c>
      <c r="CB18" s="171">
        <f t="shared" si="0"/>
        <v>0</v>
      </c>
      <c r="CC18" s="171">
        <f t="shared" si="1"/>
        <v>0</v>
      </c>
      <c r="CD18" s="170">
        <v>0</v>
      </c>
      <c r="CE18" s="171">
        <f t="shared" si="2"/>
        <v>0</v>
      </c>
      <c r="CF18" s="171">
        <f t="shared" si="3"/>
        <v>0</v>
      </c>
      <c r="CG18" s="170">
        <v>0</v>
      </c>
      <c r="CH18" s="49">
        <v>1</v>
      </c>
      <c r="CI18" s="49">
        <v>0</v>
      </c>
      <c r="CJ18" s="49">
        <v>0</v>
      </c>
      <c r="CK18" s="49">
        <v>0</v>
      </c>
      <c r="CL18" s="49">
        <v>0</v>
      </c>
      <c r="CM18" s="49">
        <v>0</v>
      </c>
      <c r="CN18" s="49">
        <v>0</v>
      </c>
      <c r="CO18" s="49">
        <v>0</v>
      </c>
      <c r="CP18" s="49">
        <v>0</v>
      </c>
      <c r="CQ18" s="49">
        <v>0</v>
      </c>
      <c r="CR18" s="49">
        <v>0</v>
      </c>
      <c r="CS18" s="49">
        <v>0</v>
      </c>
      <c r="CT18" s="49">
        <v>0</v>
      </c>
      <c r="CU18" s="49">
        <v>0</v>
      </c>
      <c r="CV18" s="49">
        <v>0</v>
      </c>
      <c r="CW18" s="49">
        <v>0</v>
      </c>
      <c r="CX18" s="49">
        <v>0</v>
      </c>
      <c r="CY18" s="49">
        <v>0</v>
      </c>
      <c r="CZ18" s="49">
        <v>0</v>
      </c>
      <c r="DA18" s="49">
        <v>0</v>
      </c>
      <c r="DB18" s="49">
        <v>0</v>
      </c>
      <c r="DC18" s="49">
        <v>0</v>
      </c>
      <c r="DD18" s="49">
        <v>0</v>
      </c>
      <c r="DE18" s="49">
        <v>0</v>
      </c>
      <c r="DF18" s="49">
        <v>0</v>
      </c>
      <c r="DG18" s="49">
        <v>0</v>
      </c>
      <c r="DH18" s="49">
        <v>0</v>
      </c>
      <c r="DI18" s="49">
        <v>0</v>
      </c>
      <c r="DJ18" s="49">
        <v>0</v>
      </c>
      <c r="DK18" s="49">
        <v>0</v>
      </c>
    </row>
    <row r="19" spans="1:115" ht="15.75">
      <c r="A19" s="163">
        <v>16</v>
      </c>
      <c r="B19" s="172" t="s">
        <v>149</v>
      </c>
      <c r="C19" s="165" t="s">
        <v>327</v>
      </c>
      <c r="D19" s="165"/>
      <c r="E19" s="165"/>
      <c r="F19" s="165"/>
      <c r="G19" s="165"/>
      <c r="H19" s="165"/>
      <c r="I19" s="165"/>
      <c r="J19" s="165"/>
      <c r="K19" s="166"/>
      <c r="L19" s="166"/>
      <c r="M19" s="166">
        <v>0</v>
      </c>
      <c r="N19" s="166">
        <v>0</v>
      </c>
      <c r="O19" s="167">
        <v>1</v>
      </c>
      <c r="P19" s="167">
        <v>1</v>
      </c>
      <c r="Q19" s="167"/>
      <c r="R19" s="167"/>
      <c r="S19" s="167"/>
      <c r="T19" s="167"/>
      <c r="U19" s="165">
        <v>1</v>
      </c>
      <c r="V19" s="165">
        <v>1</v>
      </c>
      <c r="W19" s="165">
        <v>1</v>
      </c>
      <c r="X19" s="165">
        <v>1</v>
      </c>
      <c r="Y19" s="165">
        <v>2</v>
      </c>
      <c r="Z19" s="165">
        <v>0</v>
      </c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>
        <v>2</v>
      </c>
      <c r="AP19" s="165">
        <v>1</v>
      </c>
      <c r="AQ19" s="165">
        <v>1</v>
      </c>
      <c r="AR19" s="165">
        <v>0</v>
      </c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>
        <v>1</v>
      </c>
      <c r="BD19" s="165">
        <v>0</v>
      </c>
      <c r="BE19" s="165"/>
      <c r="BF19" s="165"/>
      <c r="BG19" s="165"/>
      <c r="BH19" s="165"/>
      <c r="BI19" s="165">
        <v>2</v>
      </c>
      <c r="BJ19" s="165">
        <v>0</v>
      </c>
      <c r="BK19" s="165"/>
      <c r="BL19" s="165"/>
      <c r="BM19" s="165"/>
      <c r="BN19" s="165"/>
      <c r="BO19" s="165">
        <v>0</v>
      </c>
      <c r="BP19" s="165">
        <v>0</v>
      </c>
      <c r="BQ19" s="165"/>
      <c r="BR19" s="165"/>
      <c r="BS19" s="165"/>
      <c r="BT19" s="165"/>
      <c r="BU19" s="165"/>
      <c r="BV19" s="165"/>
      <c r="BW19" s="168"/>
      <c r="BX19" s="168"/>
      <c r="BY19" s="169">
        <f>O19+S19+U19+Y19+AC19+AG19+AK19+AO19+BO19+BS19+BW19+CH19+CL19+CP19+CT19+CX19+DB19+DF19</f>
        <v>6</v>
      </c>
      <c r="BZ19" s="169">
        <f t="shared" si="5"/>
        <v>3</v>
      </c>
      <c r="CA19" s="170">
        <f t="shared" si="6"/>
        <v>0.5</v>
      </c>
      <c r="CB19" s="171">
        <f t="shared" si="0"/>
        <v>4</v>
      </c>
      <c r="CC19" s="171">
        <f t="shared" si="1"/>
        <v>1</v>
      </c>
      <c r="CD19" s="170">
        <f t="shared" si="7"/>
        <v>0.25</v>
      </c>
      <c r="CE19" s="171">
        <f t="shared" si="2"/>
        <v>1</v>
      </c>
      <c r="CF19" s="171">
        <f t="shared" si="3"/>
        <v>0</v>
      </c>
      <c r="CG19" s="170">
        <f t="shared" si="8"/>
        <v>0</v>
      </c>
      <c r="CH19" s="49">
        <v>0</v>
      </c>
      <c r="CI19" s="49">
        <v>0</v>
      </c>
      <c r="CJ19" s="49">
        <v>0</v>
      </c>
      <c r="CK19" s="49">
        <v>0</v>
      </c>
      <c r="CL19" s="49">
        <v>0</v>
      </c>
      <c r="CM19" s="49">
        <v>0</v>
      </c>
      <c r="CN19" s="49">
        <v>0</v>
      </c>
      <c r="CO19" s="49">
        <v>0</v>
      </c>
      <c r="CP19" s="49">
        <v>0</v>
      </c>
      <c r="CQ19" s="49">
        <v>0</v>
      </c>
      <c r="CR19" s="49">
        <v>0</v>
      </c>
      <c r="CS19" s="49">
        <v>0</v>
      </c>
      <c r="CT19" s="49">
        <v>0</v>
      </c>
      <c r="CU19" s="49">
        <v>0</v>
      </c>
      <c r="CV19" s="49">
        <v>0</v>
      </c>
      <c r="CW19" s="49">
        <v>0</v>
      </c>
      <c r="CX19" s="49">
        <v>0</v>
      </c>
      <c r="CY19" s="49">
        <v>0</v>
      </c>
      <c r="CZ19" s="49">
        <v>0</v>
      </c>
      <c r="DA19" s="49">
        <v>0</v>
      </c>
      <c r="DB19" s="49">
        <v>0</v>
      </c>
      <c r="DC19" s="49">
        <v>0</v>
      </c>
      <c r="DD19" s="49">
        <v>0</v>
      </c>
      <c r="DE19" s="49">
        <v>0</v>
      </c>
      <c r="DF19" s="49">
        <v>0</v>
      </c>
      <c r="DG19" s="49">
        <v>0</v>
      </c>
      <c r="DH19" s="49">
        <v>0</v>
      </c>
      <c r="DI19" s="49">
        <v>0</v>
      </c>
      <c r="DJ19" s="49">
        <v>0</v>
      </c>
      <c r="DK19" s="49">
        <v>0</v>
      </c>
    </row>
    <row r="20" spans="1:115" ht="15.75">
      <c r="A20" s="163">
        <v>17</v>
      </c>
      <c r="B20" s="172" t="s">
        <v>150</v>
      </c>
      <c r="C20" s="165" t="s">
        <v>327</v>
      </c>
      <c r="D20" s="165"/>
      <c r="E20" s="165"/>
      <c r="F20" s="165"/>
      <c r="G20" s="165"/>
      <c r="H20" s="165"/>
      <c r="I20" s="165"/>
      <c r="J20" s="165"/>
      <c r="K20" s="166"/>
      <c r="L20" s="166"/>
      <c r="M20" s="166">
        <v>0</v>
      </c>
      <c r="N20" s="166">
        <v>0</v>
      </c>
      <c r="O20" s="167">
        <v>0</v>
      </c>
      <c r="P20" s="167">
        <v>0</v>
      </c>
      <c r="Q20" s="167"/>
      <c r="R20" s="167"/>
      <c r="S20" s="167"/>
      <c r="T20" s="167"/>
      <c r="U20" s="165">
        <v>2</v>
      </c>
      <c r="V20" s="165">
        <v>1</v>
      </c>
      <c r="W20" s="165"/>
      <c r="X20" s="165"/>
      <c r="Y20" s="165">
        <v>4</v>
      </c>
      <c r="Z20" s="165">
        <v>0</v>
      </c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>
        <v>2</v>
      </c>
      <c r="AP20" s="165">
        <v>0</v>
      </c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>
        <v>2</v>
      </c>
      <c r="BD20" s="165">
        <v>0</v>
      </c>
      <c r="BE20" s="165"/>
      <c r="BF20" s="165"/>
      <c r="BG20" s="165"/>
      <c r="BH20" s="165"/>
      <c r="BI20" s="165">
        <v>2</v>
      </c>
      <c r="BJ20" s="165">
        <v>0</v>
      </c>
      <c r="BK20" s="165"/>
      <c r="BL20" s="165"/>
      <c r="BM20" s="165"/>
      <c r="BN20" s="165"/>
      <c r="BO20" s="165">
        <v>0</v>
      </c>
      <c r="BP20" s="165">
        <v>0</v>
      </c>
      <c r="BQ20" s="165"/>
      <c r="BR20" s="165"/>
      <c r="BS20" s="165"/>
      <c r="BT20" s="165"/>
      <c r="BU20" s="165"/>
      <c r="BV20" s="165"/>
      <c r="BW20" s="168">
        <v>1</v>
      </c>
      <c r="BX20" s="168">
        <v>0</v>
      </c>
      <c r="BY20" s="169">
        <f>O20+S20+U20+Y20+AC20+AG20+AK20+AO20+BO20+BS20+BW20+CH20+CL20+CP20+CT20+CX20+DB20+DF20</f>
        <v>10</v>
      </c>
      <c r="BZ20" s="169">
        <f t="shared" si="5"/>
        <v>1</v>
      </c>
      <c r="CA20" s="170">
        <f t="shared" si="6"/>
        <v>0.1</v>
      </c>
      <c r="CB20" s="171">
        <f t="shared" si="0"/>
        <v>2</v>
      </c>
      <c r="CC20" s="171">
        <f t="shared" si="1"/>
        <v>0</v>
      </c>
      <c r="CD20" s="170">
        <f t="shared" si="7"/>
        <v>0</v>
      </c>
      <c r="CE20" s="171">
        <f t="shared" si="2"/>
        <v>2</v>
      </c>
      <c r="CF20" s="171">
        <f t="shared" si="3"/>
        <v>0</v>
      </c>
      <c r="CG20" s="170">
        <f t="shared" si="8"/>
        <v>0</v>
      </c>
      <c r="CH20" s="49">
        <v>1</v>
      </c>
      <c r="CI20" s="49">
        <v>0</v>
      </c>
      <c r="CJ20" s="49">
        <v>0</v>
      </c>
      <c r="CK20" s="49">
        <v>0</v>
      </c>
      <c r="CL20" s="49">
        <v>0</v>
      </c>
      <c r="CM20" s="49">
        <v>0</v>
      </c>
      <c r="CN20" s="49">
        <v>0</v>
      </c>
      <c r="CO20" s="49">
        <v>0</v>
      </c>
      <c r="CP20" s="49">
        <v>0</v>
      </c>
      <c r="CQ20" s="49">
        <v>0</v>
      </c>
      <c r="CR20" s="49">
        <v>0</v>
      </c>
      <c r="CS20" s="49">
        <v>0</v>
      </c>
      <c r="CT20" s="49">
        <v>0</v>
      </c>
      <c r="CU20" s="49">
        <v>0</v>
      </c>
      <c r="CV20" s="50">
        <v>1</v>
      </c>
      <c r="CW20" s="49">
        <v>0</v>
      </c>
      <c r="CX20" s="49">
        <v>0</v>
      </c>
      <c r="CY20" s="49">
        <v>0</v>
      </c>
      <c r="CZ20" s="49">
        <v>0</v>
      </c>
      <c r="DA20" s="49">
        <v>0</v>
      </c>
      <c r="DB20" s="49">
        <v>0</v>
      </c>
      <c r="DC20" s="49">
        <v>0</v>
      </c>
      <c r="DD20" s="49">
        <v>0</v>
      </c>
      <c r="DE20" s="49">
        <v>0</v>
      </c>
      <c r="DF20" s="49">
        <v>0</v>
      </c>
      <c r="DG20" s="49">
        <v>0</v>
      </c>
      <c r="DH20" s="49">
        <v>0</v>
      </c>
      <c r="DI20" s="49">
        <v>0</v>
      </c>
      <c r="DJ20" s="49">
        <v>0</v>
      </c>
      <c r="DK20" s="49">
        <v>0</v>
      </c>
    </row>
    <row r="21" spans="1:115" ht="15.75">
      <c r="A21" s="163">
        <v>18</v>
      </c>
      <c r="B21" s="172" t="s">
        <v>301</v>
      </c>
      <c r="C21" s="165" t="s">
        <v>327</v>
      </c>
      <c r="D21" s="165"/>
      <c r="E21" s="165"/>
      <c r="F21" s="165"/>
      <c r="G21" s="165"/>
      <c r="H21" s="165"/>
      <c r="I21" s="165"/>
      <c r="J21" s="165"/>
      <c r="K21" s="166"/>
      <c r="L21" s="166"/>
      <c r="M21" s="166">
        <v>0</v>
      </c>
      <c r="N21" s="166">
        <v>0</v>
      </c>
      <c r="O21" s="167"/>
      <c r="P21" s="167"/>
      <c r="Q21" s="167"/>
      <c r="R21" s="167"/>
      <c r="S21" s="167"/>
      <c r="T21" s="167"/>
      <c r="U21" s="165">
        <v>2</v>
      </c>
      <c r="V21" s="165">
        <v>1</v>
      </c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>
        <v>12</v>
      </c>
      <c r="AP21" s="165">
        <v>3</v>
      </c>
      <c r="AQ21" s="165">
        <v>1</v>
      </c>
      <c r="AR21" s="165">
        <v>0</v>
      </c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>
        <v>0</v>
      </c>
      <c r="BP21" s="165">
        <v>0</v>
      </c>
      <c r="BQ21" s="165"/>
      <c r="BR21" s="165"/>
      <c r="BS21" s="165"/>
      <c r="BT21" s="165"/>
      <c r="BU21" s="165"/>
      <c r="BV21" s="165"/>
      <c r="BW21" s="168"/>
      <c r="BX21" s="168"/>
      <c r="BY21" s="169">
        <f>U21+Y21+AC21+AG21+AK21+AO21+BO21+BS21+BW21+CH21+CL21+CP21+CT21+CX21+DB21+DF21</f>
        <v>15</v>
      </c>
      <c r="BZ21" s="169">
        <f t="shared" si="5"/>
        <v>5</v>
      </c>
      <c r="CA21" s="170">
        <f t="shared" si="6"/>
        <v>0.33333333333333331</v>
      </c>
      <c r="CB21" s="171">
        <f t="shared" si="0"/>
        <v>1</v>
      </c>
      <c r="CC21" s="171">
        <f t="shared" si="1"/>
        <v>0</v>
      </c>
      <c r="CD21" s="170">
        <f t="shared" si="7"/>
        <v>0</v>
      </c>
      <c r="CE21" s="171">
        <f t="shared" si="2"/>
        <v>0</v>
      </c>
      <c r="CF21" s="171">
        <f t="shared" si="3"/>
        <v>0</v>
      </c>
      <c r="CG21" s="170">
        <v>0</v>
      </c>
      <c r="CH21" s="49">
        <v>1</v>
      </c>
      <c r="CI21" s="49">
        <v>1</v>
      </c>
      <c r="CJ21" s="49">
        <v>0</v>
      </c>
      <c r="CK21" s="49">
        <v>0</v>
      </c>
      <c r="CL21" s="49">
        <v>0</v>
      </c>
      <c r="CM21" s="49">
        <v>0</v>
      </c>
      <c r="CN21" s="49">
        <v>0</v>
      </c>
      <c r="CO21" s="49">
        <v>0</v>
      </c>
      <c r="CP21" s="49">
        <v>0</v>
      </c>
      <c r="CQ21" s="49">
        <v>0</v>
      </c>
      <c r="CR21" s="49">
        <v>0</v>
      </c>
      <c r="CS21" s="49">
        <v>0</v>
      </c>
      <c r="CT21" s="49">
        <v>0</v>
      </c>
      <c r="CU21" s="49">
        <v>0</v>
      </c>
      <c r="CV21" s="49">
        <v>0</v>
      </c>
      <c r="CW21" s="49">
        <v>0</v>
      </c>
      <c r="CX21" s="49">
        <v>0</v>
      </c>
      <c r="CY21" s="49">
        <v>0</v>
      </c>
      <c r="CZ21" s="49">
        <v>0</v>
      </c>
      <c r="DA21" s="49">
        <v>0</v>
      </c>
      <c r="DB21" s="49">
        <v>0</v>
      </c>
      <c r="DC21" s="49">
        <v>0</v>
      </c>
      <c r="DD21" s="49">
        <v>0</v>
      </c>
      <c r="DE21" s="49">
        <v>0</v>
      </c>
      <c r="DF21" s="49">
        <v>0</v>
      </c>
      <c r="DG21" s="49">
        <v>0</v>
      </c>
      <c r="DH21" s="49">
        <v>0</v>
      </c>
      <c r="DI21" s="49">
        <v>0</v>
      </c>
      <c r="DJ21" s="49">
        <v>0</v>
      </c>
      <c r="DK21" s="49">
        <v>0</v>
      </c>
    </row>
    <row r="22" spans="1:115" ht="15.75">
      <c r="A22" s="163">
        <v>19</v>
      </c>
      <c r="B22" s="172" t="s">
        <v>302</v>
      </c>
      <c r="C22" s="165" t="s">
        <v>327</v>
      </c>
      <c r="D22" s="165"/>
      <c r="E22" s="165"/>
      <c r="F22" s="165"/>
      <c r="G22" s="165"/>
      <c r="H22" s="165"/>
      <c r="I22" s="165"/>
      <c r="J22" s="165"/>
      <c r="K22" s="166"/>
      <c r="L22" s="166"/>
      <c r="M22" s="166">
        <v>0</v>
      </c>
      <c r="N22" s="166">
        <v>0</v>
      </c>
      <c r="O22" s="167">
        <v>0</v>
      </c>
      <c r="P22" s="167">
        <v>0</v>
      </c>
      <c r="Q22" s="167"/>
      <c r="R22" s="167"/>
      <c r="S22" s="167">
        <v>3</v>
      </c>
      <c r="T22" s="167">
        <v>2</v>
      </c>
      <c r="U22" s="165">
        <v>1</v>
      </c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>
        <v>10</v>
      </c>
      <c r="AP22" s="165">
        <v>0</v>
      </c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>
        <v>0</v>
      </c>
      <c r="BP22" s="165">
        <v>0</v>
      </c>
      <c r="BQ22" s="165"/>
      <c r="BR22" s="165"/>
      <c r="BS22" s="165"/>
      <c r="BT22" s="165"/>
      <c r="BU22" s="165"/>
      <c r="BV22" s="165"/>
      <c r="BW22" s="168"/>
      <c r="BX22" s="168"/>
      <c r="BY22" s="169">
        <f>O22+S22+U22+Y22+AC22+AG22+AK22+AO22+BO22+BS22+BW22+CH22+CL22+CP22+CT22+CX22+DB22+DF22</f>
        <v>14</v>
      </c>
      <c r="BZ22" s="169">
        <f t="shared" si="5"/>
        <v>2</v>
      </c>
      <c r="CA22" s="170">
        <f t="shared" si="6"/>
        <v>0.14285714285714285</v>
      </c>
      <c r="CB22" s="171">
        <f t="shared" si="0"/>
        <v>0</v>
      </c>
      <c r="CC22" s="171">
        <f t="shared" si="1"/>
        <v>0</v>
      </c>
      <c r="CD22" s="170">
        <v>0</v>
      </c>
      <c r="CE22" s="171">
        <f t="shared" si="2"/>
        <v>0</v>
      </c>
      <c r="CF22" s="171">
        <f t="shared" si="3"/>
        <v>0</v>
      </c>
      <c r="CG22" s="170">
        <v>0</v>
      </c>
      <c r="CH22" s="49">
        <v>0</v>
      </c>
      <c r="CI22" s="49">
        <v>0</v>
      </c>
      <c r="CJ22" s="49">
        <v>0</v>
      </c>
      <c r="CK22" s="49">
        <v>0</v>
      </c>
      <c r="CL22" s="49">
        <v>0</v>
      </c>
      <c r="CM22" s="49">
        <v>0</v>
      </c>
      <c r="CN22" s="49">
        <v>0</v>
      </c>
      <c r="CO22" s="49">
        <v>0</v>
      </c>
      <c r="CP22" s="49">
        <v>0</v>
      </c>
      <c r="CQ22" s="49">
        <v>0</v>
      </c>
      <c r="CR22" s="49">
        <v>0</v>
      </c>
      <c r="CS22" s="49">
        <v>0</v>
      </c>
      <c r="CT22" s="49">
        <v>0</v>
      </c>
      <c r="CU22" s="49">
        <v>0</v>
      </c>
      <c r="CV22" s="49">
        <v>0</v>
      </c>
      <c r="CW22" s="49">
        <v>0</v>
      </c>
      <c r="CX22" s="49">
        <v>0</v>
      </c>
      <c r="CY22" s="49">
        <v>0</v>
      </c>
      <c r="CZ22" s="49">
        <v>0</v>
      </c>
      <c r="DA22" s="49">
        <v>0</v>
      </c>
      <c r="DB22" s="49">
        <v>0</v>
      </c>
      <c r="DC22" s="49">
        <v>0</v>
      </c>
      <c r="DD22" s="49">
        <v>0</v>
      </c>
      <c r="DE22" s="49">
        <v>0</v>
      </c>
      <c r="DF22" s="49">
        <v>0</v>
      </c>
      <c r="DG22" s="49">
        <v>0</v>
      </c>
      <c r="DH22" s="49">
        <v>0</v>
      </c>
      <c r="DI22" s="49">
        <v>0</v>
      </c>
      <c r="DJ22" s="49">
        <v>0</v>
      </c>
      <c r="DK22" s="49">
        <v>0</v>
      </c>
    </row>
    <row r="23" spans="1:115" ht="18.75" customHeight="1">
      <c r="A23" s="163">
        <v>20</v>
      </c>
      <c r="B23" s="172" t="s">
        <v>151</v>
      </c>
      <c r="C23" s="165" t="s">
        <v>327</v>
      </c>
      <c r="D23" s="165" t="s">
        <v>327</v>
      </c>
      <c r="E23" s="165" t="s">
        <v>327</v>
      </c>
      <c r="F23" s="165" t="s">
        <v>327</v>
      </c>
      <c r="G23" s="165"/>
      <c r="H23" s="165"/>
      <c r="I23" s="165"/>
      <c r="J23" s="165"/>
      <c r="K23" s="166"/>
      <c r="L23" s="166"/>
      <c r="M23" s="166">
        <v>0</v>
      </c>
      <c r="N23" s="166">
        <v>0</v>
      </c>
      <c r="O23" s="167"/>
      <c r="P23" s="167"/>
      <c r="Q23" s="167"/>
      <c r="R23" s="167"/>
      <c r="S23" s="167"/>
      <c r="T23" s="167"/>
      <c r="U23" s="165">
        <v>1</v>
      </c>
      <c r="V23" s="165">
        <v>1</v>
      </c>
      <c r="W23" s="165"/>
      <c r="X23" s="165"/>
      <c r="Y23" s="165">
        <v>2</v>
      </c>
      <c r="Z23" s="165">
        <v>0</v>
      </c>
      <c r="AA23" s="165"/>
      <c r="AB23" s="165"/>
      <c r="AC23" s="165"/>
      <c r="AD23" s="165"/>
      <c r="AE23" s="165"/>
      <c r="AF23" s="165"/>
      <c r="AG23" s="165">
        <v>1</v>
      </c>
      <c r="AH23" s="165">
        <v>1</v>
      </c>
      <c r="AI23" s="165"/>
      <c r="AJ23" s="165"/>
      <c r="AK23" s="165"/>
      <c r="AL23" s="165"/>
      <c r="AM23" s="165"/>
      <c r="AN23" s="165"/>
      <c r="AO23" s="165">
        <v>1</v>
      </c>
      <c r="AP23" s="165">
        <v>1</v>
      </c>
      <c r="AQ23" s="165">
        <v>1</v>
      </c>
      <c r="AR23" s="165">
        <v>0</v>
      </c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>
        <v>0</v>
      </c>
      <c r="BP23" s="165">
        <v>0</v>
      </c>
      <c r="BQ23" s="165"/>
      <c r="BR23" s="165"/>
      <c r="BS23" s="165"/>
      <c r="BT23" s="165"/>
      <c r="BU23" s="165"/>
      <c r="BV23" s="165"/>
      <c r="BW23" s="168">
        <v>1</v>
      </c>
      <c r="BX23" s="168">
        <v>1</v>
      </c>
      <c r="BY23" s="169">
        <f>U23+Y23+AC23+AG23+AK23+AO23+BO23+BS23+BW23+CH23+CL23+CP23+CT23+CX23+DB23+DF23</f>
        <v>6</v>
      </c>
      <c r="BZ23" s="169">
        <f>V23+Z23+AD23+AH23+AL23+AP23+BP23+BT23+BX23+CI23+CM23+CQ23+CU23+CY23+DC23+DG23</f>
        <v>4</v>
      </c>
      <c r="CA23" s="170">
        <f t="shared" si="6"/>
        <v>0.66666666666666663</v>
      </c>
      <c r="CB23" s="169">
        <f>I23+M23+Q23+W23+AA23+AE23+AI23+AM23+AQ23+AS23+AW23+AY23+BA23+BE23+BI23+BU23</f>
        <v>1</v>
      </c>
      <c r="CC23" s="169">
        <f>J23+N23+R23+X23+AB23+AF23+AJ23+AN23+AR23+AT23+AX23+AZ23+BB23+BF23+BJ23+BV23</f>
        <v>0</v>
      </c>
      <c r="CD23" s="170">
        <f t="shared" si="7"/>
        <v>0</v>
      </c>
      <c r="CE23" s="171">
        <f t="shared" si="2"/>
        <v>0</v>
      </c>
      <c r="CF23" s="171">
        <f t="shared" si="3"/>
        <v>0</v>
      </c>
      <c r="CG23" s="170">
        <v>0</v>
      </c>
      <c r="CH23" s="49">
        <v>0</v>
      </c>
      <c r="CI23" s="49">
        <v>0</v>
      </c>
      <c r="CJ23" s="49">
        <v>0</v>
      </c>
      <c r="CK23" s="49">
        <v>0</v>
      </c>
      <c r="CL23" s="49">
        <v>0</v>
      </c>
      <c r="CM23" s="49">
        <v>0</v>
      </c>
      <c r="CN23" s="49">
        <v>0</v>
      </c>
      <c r="CO23" s="49">
        <v>0</v>
      </c>
      <c r="CP23" s="49">
        <v>0</v>
      </c>
      <c r="CQ23" s="49">
        <v>0</v>
      </c>
      <c r="CR23" s="49">
        <v>0</v>
      </c>
      <c r="CS23" s="49">
        <v>0</v>
      </c>
      <c r="CT23" s="49">
        <v>0</v>
      </c>
      <c r="CU23" s="49">
        <v>0</v>
      </c>
      <c r="CV23" s="49">
        <v>0</v>
      </c>
      <c r="CW23" s="49">
        <v>0</v>
      </c>
      <c r="CX23" s="49">
        <v>0</v>
      </c>
      <c r="CY23" s="49">
        <v>0</v>
      </c>
      <c r="CZ23" s="49">
        <v>0</v>
      </c>
      <c r="DA23" s="49">
        <v>0</v>
      </c>
      <c r="DB23" s="49">
        <v>0</v>
      </c>
      <c r="DC23" s="49">
        <v>0</v>
      </c>
      <c r="DD23" s="49">
        <v>0</v>
      </c>
      <c r="DE23" s="49">
        <v>0</v>
      </c>
      <c r="DF23" s="49">
        <v>0</v>
      </c>
      <c r="DG23" s="49">
        <v>0</v>
      </c>
      <c r="DH23" s="49">
        <v>0</v>
      </c>
      <c r="DI23" s="49">
        <v>0</v>
      </c>
      <c r="DJ23" s="49">
        <v>0</v>
      </c>
      <c r="DK23" s="49">
        <v>0</v>
      </c>
    </row>
    <row r="24" spans="1:115" ht="15.75">
      <c r="A24" s="163">
        <v>21</v>
      </c>
      <c r="B24" s="172" t="s">
        <v>152</v>
      </c>
      <c r="C24" s="165" t="s">
        <v>327</v>
      </c>
      <c r="D24" s="165"/>
      <c r="E24" s="165"/>
      <c r="F24" s="165"/>
      <c r="G24" s="165">
        <v>1</v>
      </c>
      <c r="H24" s="165"/>
      <c r="I24" s="165"/>
      <c r="J24" s="165"/>
      <c r="K24" s="166"/>
      <c r="L24" s="166"/>
      <c r="M24" s="166">
        <v>0</v>
      </c>
      <c r="N24" s="166">
        <v>0</v>
      </c>
      <c r="O24" s="167"/>
      <c r="P24" s="167"/>
      <c r="Q24" s="167"/>
      <c r="R24" s="167"/>
      <c r="S24" s="167"/>
      <c r="T24" s="167"/>
      <c r="U24" s="165">
        <v>2</v>
      </c>
      <c r="V24" s="165">
        <v>2</v>
      </c>
      <c r="W24" s="165"/>
      <c r="X24" s="165"/>
      <c r="Y24" s="165">
        <v>3</v>
      </c>
      <c r="Z24" s="165">
        <v>0</v>
      </c>
      <c r="AA24" s="165"/>
      <c r="AB24" s="165"/>
      <c r="AC24" s="165"/>
      <c r="AD24" s="165"/>
      <c r="AE24" s="165"/>
      <c r="AF24" s="165"/>
      <c r="AG24" s="165">
        <v>1</v>
      </c>
      <c r="AH24" s="165">
        <v>1</v>
      </c>
      <c r="AI24" s="165">
        <v>1</v>
      </c>
      <c r="AJ24" s="165">
        <v>0</v>
      </c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>
        <v>1</v>
      </c>
      <c r="AV24" s="165">
        <v>0</v>
      </c>
      <c r="AW24" s="165"/>
      <c r="AX24" s="165"/>
      <c r="AY24" s="165">
        <v>1</v>
      </c>
      <c r="AZ24" s="165">
        <v>0</v>
      </c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>
        <v>0</v>
      </c>
      <c r="BP24" s="165">
        <v>0</v>
      </c>
      <c r="BQ24" s="165"/>
      <c r="BR24" s="165"/>
      <c r="BS24" s="165"/>
      <c r="BT24" s="165"/>
      <c r="BU24" s="165"/>
      <c r="BV24" s="165"/>
      <c r="BW24" s="168"/>
      <c r="BX24" s="168"/>
      <c r="BY24" s="169">
        <f>G24+K24+O24+S24+U24+Y24+AC24+AG24+AK24+AO24+BO24+BS24+BW24+CH24+CL24+CP24+CT24+CX24+DB24+DF24</f>
        <v>7</v>
      </c>
      <c r="BZ24" s="169">
        <f>H24+L24+P24+T24+V24+Z24+AD24+AH24+AL24+AP24+BP24+BT24+BX24+CI24+CM24+CQ24+CU24+CY24+DC24+DG24</f>
        <v>3</v>
      </c>
      <c r="CA24" s="170">
        <f t="shared" si="6"/>
        <v>0.42857142857142855</v>
      </c>
      <c r="CB24" s="171">
        <f t="shared" ref="CB24:CB35" si="9">E24+I24+M24+Q24+W24+AA24+AE24+AI24+AM24+AQ24+AS24+AW24+AY24+BA24+BE24+BI24+BU24</f>
        <v>2</v>
      </c>
      <c r="CC24" s="171">
        <f t="shared" ref="CC24:CC35" si="10">F24+J24+N24+R24+X24+AB24+AF24+AJ24+AN24+AR24+AT24+AX24+AZ24+BB24+BF24+BJ24+BV24</f>
        <v>0</v>
      </c>
      <c r="CD24" s="170">
        <f t="shared" si="7"/>
        <v>0</v>
      </c>
      <c r="CE24" s="171">
        <f t="shared" si="2"/>
        <v>1</v>
      </c>
      <c r="CF24" s="171">
        <f t="shared" si="3"/>
        <v>0</v>
      </c>
      <c r="CG24" s="170">
        <f t="shared" si="8"/>
        <v>0</v>
      </c>
      <c r="CH24" s="49">
        <v>0</v>
      </c>
      <c r="CI24" s="49">
        <v>0</v>
      </c>
      <c r="CJ24" s="49">
        <v>0</v>
      </c>
      <c r="CK24" s="49">
        <v>0</v>
      </c>
      <c r="CL24" s="49">
        <v>0</v>
      </c>
      <c r="CM24" s="49">
        <v>0</v>
      </c>
      <c r="CN24" s="49">
        <v>0</v>
      </c>
      <c r="CO24" s="49">
        <v>0</v>
      </c>
      <c r="CP24" s="49">
        <v>0</v>
      </c>
      <c r="CQ24" s="49">
        <v>0</v>
      </c>
      <c r="CR24" s="49">
        <v>0</v>
      </c>
      <c r="CS24" s="49">
        <v>0</v>
      </c>
      <c r="CT24" s="49">
        <v>0</v>
      </c>
      <c r="CU24" s="49">
        <v>0</v>
      </c>
      <c r="CV24" s="49">
        <v>0</v>
      </c>
      <c r="CW24" s="49">
        <v>0</v>
      </c>
      <c r="CX24" s="49">
        <v>0</v>
      </c>
      <c r="CY24" s="49">
        <v>0</v>
      </c>
      <c r="CZ24" s="49">
        <v>0</v>
      </c>
      <c r="DA24" s="49">
        <v>0</v>
      </c>
      <c r="DB24" s="49">
        <v>0</v>
      </c>
      <c r="DC24" s="49">
        <v>0</v>
      </c>
      <c r="DD24" s="49">
        <v>0</v>
      </c>
      <c r="DE24" s="49">
        <v>0</v>
      </c>
      <c r="DF24" s="49">
        <v>0</v>
      </c>
      <c r="DG24" s="49">
        <v>0</v>
      </c>
      <c r="DH24" s="49">
        <v>0</v>
      </c>
      <c r="DI24" s="49">
        <v>0</v>
      </c>
      <c r="DJ24" s="49">
        <v>0</v>
      </c>
      <c r="DK24" s="49">
        <v>0</v>
      </c>
    </row>
    <row r="25" spans="1:115" ht="15.75">
      <c r="A25" s="163">
        <v>22</v>
      </c>
      <c r="B25" s="172" t="s">
        <v>270</v>
      </c>
      <c r="C25" s="165" t="s">
        <v>327</v>
      </c>
      <c r="D25" s="165"/>
      <c r="E25" s="165"/>
      <c r="F25" s="165"/>
      <c r="G25" s="165"/>
      <c r="H25" s="165"/>
      <c r="I25" s="165"/>
      <c r="J25" s="165"/>
      <c r="K25" s="166"/>
      <c r="L25" s="166"/>
      <c r="M25" s="166">
        <v>0</v>
      </c>
      <c r="N25" s="166">
        <v>0</v>
      </c>
      <c r="O25" s="167"/>
      <c r="P25" s="167"/>
      <c r="Q25" s="167"/>
      <c r="R25" s="167"/>
      <c r="S25" s="167"/>
      <c r="T25" s="167"/>
      <c r="U25" s="165">
        <v>2</v>
      </c>
      <c r="V25" s="165">
        <v>1</v>
      </c>
      <c r="W25" s="165"/>
      <c r="X25" s="165"/>
      <c r="Y25" s="165">
        <v>2</v>
      </c>
      <c r="Z25" s="165">
        <v>0</v>
      </c>
      <c r="AA25" s="165"/>
      <c r="AB25" s="165"/>
      <c r="AC25" s="165">
        <v>1</v>
      </c>
      <c r="AD25" s="165">
        <v>1</v>
      </c>
      <c r="AE25" s="165">
        <v>1</v>
      </c>
      <c r="AF25" s="165">
        <v>1</v>
      </c>
      <c r="AG25" s="165"/>
      <c r="AH25" s="165"/>
      <c r="AI25" s="165"/>
      <c r="AJ25" s="165"/>
      <c r="AK25" s="165"/>
      <c r="AL25" s="165"/>
      <c r="AM25" s="165"/>
      <c r="AN25" s="165"/>
      <c r="AO25" s="165">
        <v>6</v>
      </c>
      <c r="AP25" s="165">
        <v>0</v>
      </c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>
        <v>0</v>
      </c>
      <c r="BP25" s="165">
        <v>0</v>
      </c>
      <c r="BQ25" s="165"/>
      <c r="BR25" s="165"/>
      <c r="BS25" s="165"/>
      <c r="BT25" s="165"/>
      <c r="BU25" s="165"/>
      <c r="BV25" s="165"/>
      <c r="BW25" s="168">
        <v>1</v>
      </c>
      <c r="BX25" s="168">
        <v>0</v>
      </c>
      <c r="BY25" s="169">
        <f>U25+Y25+AC25+AG25+AK25+AO25+BO25+BS25+BW25+CH25+CL25+CP25+CT25+CX25+DB25+DF25</f>
        <v>13</v>
      </c>
      <c r="BZ25" s="169">
        <f>V25+Z25+AD25+AH25+AL25+AP25+BP25+BT25+BX25+CI25+CM25+CQ25+CU25+CY25+DC25+DG25</f>
        <v>2</v>
      </c>
      <c r="CA25" s="170">
        <v>5.7000000000000002E-2</v>
      </c>
      <c r="CB25" s="171">
        <f t="shared" si="9"/>
        <v>1</v>
      </c>
      <c r="CC25" s="171">
        <f t="shared" si="10"/>
        <v>1</v>
      </c>
      <c r="CD25" s="170">
        <v>6.0000000000000001E-3</v>
      </c>
      <c r="CE25" s="171">
        <f t="shared" si="2"/>
        <v>0</v>
      </c>
      <c r="CF25" s="171">
        <f t="shared" si="3"/>
        <v>0</v>
      </c>
      <c r="CG25" s="170">
        <v>0</v>
      </c>
      <c r="CH25" s="49">
        <v>1</v>
      </c>
      <c r="CI25" s="49">
        <v>0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0</v>
      </c>
      <c r="CP25" s="49">
        <v>0</v>
      </c>
      <c r="CQ25" s="49">
        <v>0</v>
      </c>
      <c r="CR25" s="49">
        <v>0</v>
      </c>
      <c r="CS25" s="49">
        <v>0</v>
      </c>
      <c r="CT25" s="49">
        <v>0</v>
      </c>
      <c r="CU25" s="49">
        <v>0</v>
      </c>
      <c r="CV25" s="49">
        <v>0</v>
      </c>
      <c r="CW25" s="49">
        <v>0</v>
      </c>
      <c r="CX25" s="49">
        <v>0</v>
      </c>
      <c r="CY25" s="49">
        <v>0</v>
      </c>
      <c r="CZ25" s="49">
        <v>0</v>
      </c>
      <c r="DA25" s="49">
        <v>0</v>
      </c>
      <c r="DB25" s="49">
        <v>0</v>
      </c>
      <c r="DC25" s="49">
        <v>0</v>
      </c>
      <c r="DD25" s="49">
        <v>0</v>
      </c>
      <c r="DE25" s="49">
        <v>0</v>
      </c>
      <c r="DF25" s="49">
        <v>0</v>
      </c>
      <c r="DG25" s="49">
        <v>0</v>
      </c>
      <c r="DH25" s="49">
        <v>0</v>
      </c>
      <c r="DI25" s="49">
        <v>0</v>
      </c>
      <c r="DJ25" s="49">
        <v>0</v>
      </c>
      <c r="DK25" s="49">
        <v>0</v>
      </c>
    </row>
    <row r="26" spans="1:115" ht="15.75">
      <c r="A26" s="163">
        <v>23</v>
      </c>
      <c r="B26" s="172" t="s">
        <v>153</v>
      </c>
      <c r="C26" s="165" t="s">
        <v>327</v>
      </c>
      <c r="D26" s="165"/>
      <c r="E26" s="165"/>
      <c r="F26" s="165"/>
      <c r="G26" s="165"/>
      <c r="H26" s="165"/>
      <c r="I26" s="165"/>
      <c r="J26" s="165"/>
      <c r="K26" s="166">
        <v>1</v>
      </c>
      <c r="L26" s="166">
        <v>1</v>
      </c>
      <c r="M26" s="166">
        <v>1</v>
      </c>
      <c r="N26" s="166">
        <v>0</v>
      </c>
      <c r="O26" s="167">
        <v>1</v>
      </c>
      <c r="P26" s="167">
        <v>1</v>
      </c>
      <c r="Q26" s="167">
        <v>1</v>
      </c>
      <c r="R26" s="167">
        <v>1</v>
      </c>
      <c r="S26" s="167">
        <v>1</v>
      </c>
      <c r="T26" s="167">
        <v>1</v>
      </c>
      <c r="U26" s="165">
        <v>2</v>
      </c>
      <c r="V26" s="165"/>
      <c r="W26" s="165"/>
      <c r="X26" s="165"/>
      <c r="Y26" s="165">
        <v>1</v>
      </c>
      <c r="Z26" s="165">
        <v>0</v>
      </c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>
        <v>4</v>
      </c>
      <c r="AP26" s="165">
        <v>1</v>
      </c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>
        <v>1</v>
      </c>
      <c r="BN26" s="165">
        <v>0</v>
      </c>
      <c r="BO26" s="165">
        <v>1</v>
      </c>
      <c r="BP26" s="165">
        <v>0</v>
      </c>
      <c r="BQ26" s="165"/>
      <c r="BR26" s="165"/>
      <c r="BS26" s="165"/>
      <c r="BT26" s="165"/>
      <c r="BU26" s="165"/>
      <c r="BV26" s="165"/>
      <c r="BW26" s="168"/>
      <c r="BX26" s="168"/>
      <c r="BY26" s="169">
        <f>K26+O26+S26+U26+Y26+AC26+AG26+AK26+AO26+BO26+BS26+BW26+CH26+CL26+CP26+CT26+CX26+DB26+DF26</f>
        <v>11</v>
      </c>
      <c r="BZ26" s="169">
        <f>L26+P26+T26+V26+Z26+AD26+AH26+AL26+AP26+BP26+BT26+BX26+CI26+CM26+CQ26+CU26+CY26+DC26+DG26</f>
        <v>4</v>
      </c>
      <c r="CA26" s="170">
        <f t="shared" si="6"/>
        <v>0.36363636363636365</v>
      </c>
      <c r="CB26" s="171">
        <f t="shared" si="9"/>
        <v>2</v>
      </c>
      <c r="CC26" s="171">
        <f t="shared" si="10"/>
        <v>1</v>
      </c>
      <c r="CD26" s="170">
        <f>CC26/CB26</f>
        <v>0.5</v>
      </c>
      <c r="CE26" s="171">
        <f t="shared" si="2"/>
        <v>0</v>
      </c>
      <c r="CF26" s="171">
        <f t="shared" si="3"/>
        <v>0</v>
      </c>
      <c r="CG26" s="170">
        <v>0</v>
      </c>
      <c r="CH26" s="49">
        <v>0</v>
      </c>
      <c r="CI26" s="49">
        <v>0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0</v>
      </c>
      <c r="CP26" s="49">
        <v>0</v>
      </c>
      <c r="CQ26" s="49">
        <v>0</v>
      </c>
      <c r="CR26" s="49">
        <v>0</v>
      </c>
      <c r="CS26" s="49">
        <v>0</v>
      </c>
      <c r="CT26" s="49">
        <v>0</v>
      </c>
      <c r="CU26" s="49">
        <v>0</v>
      </c>
      <c r="CV26" s="49">
        <v>0</v>
      </c>
      <c r="CW26" s="49">
        <v>0</v>
      </c>
      <c r="CX26" s="49">
        <v>0</v>
      </c>
      <c r="CY26" s="49">
        <v>0</v>
      </c>
      <c r="CZ26" s="49">
        <v>0</v>
      </c>
      <c r="DA26" s="49">
        <v>0</v>
      </c>
      <c r="DB26" s="49">
        <v>0</v>
      </c>
      <c r="DC26" s="49">
        <v>0</v>
      </c>
      <c r="DD26" s="49">
        <v>0</v>
      </c>
      <c r="DE26" s="49">
        <v>0</v>
      </c>
      <c r="DF26" s="49">
        <v>0</v>
      </c>
      <c r="DG26" s="49">
        <v>0</v>
      </c>
      <c r="DH26" s="49">
        <v>0</v>
      </c>
      <c r="DI26" s="49">
        <v>0</v>
      </c>
      <c r="DJ26" s="49">
        <v>0</v>
      </c>
      <c r="DK26" s="49">
        <v>0</v>
      </c>
    </row>
    <row r="27" spans="1:115" ht="15.75">
      <c r="A27" s="163">
        <v>24</v>
      </c>
      <c r="B27" s="172" t="s">
        <v>154</v>
      </c>
      <c r="C27" s="165" t="s">
        <v>327</v>
      </c>
      <c r="D27" s="165"/>
      <c r="E27" s="165"/>
      <c r="F27" s="165"/>
      <c r="G27" s="165"/>
      <c r="H27" s="165"/>
      <c r="I27" s="165"/>
      <c r="J27" s="165"/>
      <c r="K27" s="166"/>
      <c r="L27" s="166"/>
      <c r="M27" s="166">
        <v>0</v>
      </c>
      <c r="N27" s="166">
        <v>0</v>
      </c>
      <c r="O27" s="167">
        <v>0</v>
      </c>
      <c r="P27" s="167">
        <v>0</v>
      </c>
      <c r="Q27" s="167"/>
      <c r="R27" s="167"/>
      <c r="S27" s="167">
        <v>1</v>
      </c>
      <c r="T27" s="167">
        <v>1</v>
      </c>
      <c r="U27" s="165"/>
      <c r="V27" s="165"/>
      <c r="W27" s="165"/>
      <c r="X27" s="165"/>
      <c r="Y27" s="165">
        <v>4</v>
      </c>
      <c r="Z27" s="165">
        <v>0</v>
      </c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>
        <v>0</v>
      </c>
      <c r="BP27" s="165">
        <v>0</v>
      </c>
      <c r="BQ27" s="165"/>
      <c r="BR27" s="165"/>
      <c r="BS27" s="165"/>
      <c r="BT27" s="165"/>
      <c r="BU27" s="165"/>
      <c r="BV27" s="165"/>
      <c r="BW27" s="168">
        <v>1</v>
      </c>
      <c r="BX27" s="168">
        <v>1</v>
      </c>
      <c r="BY27" s="169">
        <f>O27+S27+U27+Y27+AC27+AG27+AK27+AO27+BO27+BS27+BW27+CH27+CL27+CP27+CT27+CX27+DB27+DF27</f>
        <v>7</v>
      </c>
      <c r="BZ27" s="169">
        <f>P27+T27+V27+Z27+AD27+AH27+AL27+AP27+BP27+BT27+BX27+CI27+CM27+CQ27+CU27+CY27+DC27+DG27</f>
        <v>2</v>
      </c>
      <c r="CA27" s="170">
        <f t="shared" si="6"/>
        <v>0.2857142857142857</v>
      </c>
      <c r="CB27" s="171">
        <f t="shared" si="9"/>
        <v>0</v>
      </c>
      <c r="CC27" s="171">
        <f t="shared" si="10"/>
        <v>0</v>
      </c>
      <c r="CD27" s="170">
        <v>0</v>
      </c>
      <c r="CE27" s="171">
        <f t="shared" si="2"/>
        <v>0</v>
      </c>
      <c r="CF27" s="171">
        <f t="shared" si="3"/>
        <v>0</v>
      </c>
      <c r="CG27" s="170">
        <v>0</v>
      </c>
      <c r="CH27" s="49">
        <v>1</v>
      </c>
      <c r="CI27" s="49">
        <v>0</v>
      </c>
      <c r="CJ27" s="49">
        <v>0</v>
      </c>
      <c r="CK27" s="49">
        <v>0</v>
      </c>
      <c r="CL27" s="49">
        <v>0</v>
      </c>
      <c r="CM27" s="49">
        <v>0</v>
      </c>
      <c r="CN27" s="49">
        <v>0</v>
      </c>
      <c r="CO27" s="49">
        <v>0</v>
      </c>
      <c r="CP27" s="49">
        <v>0</v>
      </c>
      <c r="CQ27" s="49">
        <v>0</v>
      </c>
      <c r="CR27" s="49">
        <v>0</v>
      </c>
      <c r="CS27" s="49">
        <v>0</v>
      </c>
      <c r="CT27" s="49">
        <v>0</v>
      </c>
      <c r="CU27" s="49">
        <v>0</v>
      </c>
      <c r="CV27" s="49">
        <v>0</v>
      </c>
      <c r="CW27" s="49">
        <v>0</v>
      </c>
      <c r="CX27" s="49">
        <v>0</v>
      </c>
      <c r="CY27" s="49">
        <v>0</v>
      </c>
      <c r="CZ27" s="49">
        <v>0</v>
      </c>
      <c r="DA27" s="49">
        <v>0</v>
      </c>
      <c r="DB27" s="49">
        <v>0</v>
      </c>
      <c r="DC27" s="49">
        <v>0</v>
      </c>
      <c r="DD27" s="49">
        <v>0</v>
      </c>
      <c r="DE27" s="49">
        <v>0</v>
      </c>
      <c r="DF27" s="49">
        <v>0</v>
      </c>
      <c r="DG27" s="49">
        <v>0</v>
      </c>
      <c r="DH27" s="49">
        <v>0</v>
      </c>
      <c r="DI27" s="49">
        <v>0</v>
      </c>
      <c r="DJ27" s="49">
        <v>0</v>
      </c>
      <c r="DK27" s="49">
        <v>0</v>
      </c>
    </row>
    <row r="28" spans="1:115" ht="15.75">
      <c r="A28" s="163">
        <v>25</v>
      </c>
      <c r="B28" s="172" t="s">
        <v>156</v>
      </c>
      <c r="C28" s="165" t="s">
        <v>327</v>
      </c>
      <c r="D28" s="165"/>
      <c r="E28" s="165"/>
      <c r="F28" s="165"/>
      <c r="G28" s="165">
        <v>2</v>
      </c>
      <c r="H28" s="165">
        <v>1</v>
      </c>
      <c r="I28" s="165">
        <v>1</v>
      </c>
      <c r="J28" s="165">
        <v>1</v>
      </c>
      <c r="K28" s="166"/>
      <c r="L28" s="166"/>
      <c r="M28" s="166">
        <v>0</v>
      </c>
      <c r="N28" s="166">
        <v>0</v>
      </c>
      <c r="O28" s="167">
        <v>1</v>
      </c>
      <c r="P28" s="167">
        <v>1</v>
      </c>
      <c r="Q28" s="167"/>
      <c r="R28" s="167"/>
      <c r="S28" s="167">
        <v>1</v>
      </c>
      <c r="T28" s="167">
        <v>1</v>
      </c>
      <c r="U28" s="165">
        <v>2</v>
      </c>
      <c r="V28" s="165">
        <v>1</v>
      </c>
      <c r="W28" s="165"/>
      <c r="X28" s="165"/>
      <c r="Y28" s="165">
        <v>4</v>
      </c>
      <c r="Z28" s="165">
        <v>1</v>
      </c>
      <c r="AA28" s="165"/>
      <c r="AB28" s="165"/>
      <c r="AC28" s="165"/>
      <c r="AD28" s="165"/>
      <c r="AE28" s="165"/>
      <c r="AF28" s="165"/>
      <c r="AG28" s="165">
        <v>1</v>
      </c>
      <c r="AH28" s="165">
        <v>1</v>
      </c>
      <c r="AI28" s="165"/>
      <c r="AJ28" s="165"/>
      <c r="AK28" s="165"/>
      <c r="AL28" s="165"/>
      <c r="AM28" s="165"/>
      <c r="AN28" s="165"/>
      <c r="AO28" s="165">
        <v>2</v>
      </c>
      <c r="AP28" s="165">
        <v>0</v>
      </c>
      <c r="AQ28" s="165"/>
      <c r="AR28" s="165"/>
      <c r="AS28" s="165"/>
      <c r="AT28" s="165"/>
      <c r="AU28" s="165">
        <v>4</v>
      </c>
      <c r="AV28" s="165">
        <v>0</v>
      </c>
      <c r="AW28" s="165"/>
      <c r="AX28" s="165"/>
      <c r="AY28" s="165">
        <v>1</v>
      </c>
      <c r="AZ28" s="165">
        <v>0</v>
      </c>
      <c r="BA28" s="165"/>
      <c r="BB28" s="165"/>
      <c r="BC28" s="165">
        <v>1</v>
      </c>
      <c r="BD28" s="165">
        <v>0</v>
      </c>
      <c r="BE28" s="165"/>
      <c r="BF28" s="165"/>
      <c r="BG28" s="165"/>
      <c r="BH28" s="165"/>
      <c r="BI28" s="165">
        <v>3</v>
      </c>
      <c r="BJ28" s="165">
        <v>0</v>
      </c>
      <c r="BK28" s="165"/>
      <c r="BL28" s="165"/>
      <c r="BM28" s="165"/>
      <c r="BN28" s="165"/>
      <c r="BO28" s="165">
        <v>0</v>
      </c>
      <c r="BP28" s="165">
        <v>0</v>
      </c>
      <c r="BQ28" s="165"/>
      <c r="BR28" s="165"/>
      <c r="BS28" s="165"/>
      <c r="BT28" s="165"/>
      <c r="BU28" s="165"/>
      <c r="BV28" s="165"/>
      <c r="BW28" s="168">
        <v>1</v>
      </c>
      <c r="BX28" s="168">
        <v>0</v>
      </c>
      <c r="BY28" s="169">
        <f t="shared" ref="BY28:BZ29" si="11">G28+K28+O28+S28+U28+Y28+AC28+AG28+AK28+AO28+BO28+BS28+BW28+CH28+CL28+CP28+CT28+CX28+DB28+DF28</f>
        <v>15</v>
      </c>
      <c r="BZ28" s="169">
        <f t="shared" si="11"/>
        <v>7</v>
      </c>
      <c r="CA28" s="170">
        <f t="shared" si="6"/>
        <v>0.46666666666666667</v>
      </c>
      <c r="CB28" s="171">
        <f t="shared" si="9"/>
        <v>5</v>
      </c>
      <c r="CC28" s="171">
        <f t="shared" si="10"/>
        <v>1</v>
      </c>
      <c r="CD28" s="170">
        <f t="shared" si="7"/>
        <v>0.2</v>
      </c>
      <c r="CE28" s="171">
        <f t="shared" si="2"/>
        <v>5</v>
      </c>
      <c r="CF28" s="171">
        <f t="shared" si="3"/>
        <v>0</v>
      </c>
      <c r="CG28" s="170">
        <f t="shared" si="8"/>
        <v>0</v>
      </c>
      <c r="CH28" s="49">
        <v>1</v>
      </c>
      <c r="CI28" s="49">
        <v>1</v>
      </c>
      <c r="CJ28" s="49">
        <v>0</v>
      </c>
      <c r="CK28" s="49">
        <v>0</v>
      </c>
      <c r="CL28" s="49">
        <v>0</v>
      </c>
      <c r="CM28" s="49">
        <v>0</v>
      </c>
      <c r="CN28" s="49">
        <v>0</v>
      </c>
      <c r="CO28" s="49">
        <v>0</v>
      </c>
      <c r="CP28" s="49">
        <v>0</v>
      </c>
      <c r="CQ28" s="49">
        <v>0</v>
      </c>
      <c r="CR28" s="49">
        <v>0</v>
      </c>
      <c r="CS28" s="49">
        <v>0</v>
      </c>
      <c r="CT28" s="49">
        <v>0</v>
      </c>
      <c r="CU28" s="49">
        <v>0</v>
      </c>
      <c r="CV28" s="49">
        <v>0</v>
      </c>
      <c r="CW28" s="49">
        <v>0</v>
      </c>
      <c r="CX28" s="49">
        <v>0</v>
      </c>
      <c r="CY28" s="49">
        <v>0</v>
      </c>
      <c r="CZ28" s="49">
        <v>0</v>
      </c>
      <c r="DA28" s="49">
        <v>0</v>
      </c>
      <c r="DB28" s="49">
        <v>0</v>
      </c>
      <c r="DC28" s="49">
        <v>0</v>
      </c>
      <c r="DD28" s="49">
        <v>0</v>
      </c>
      <c r="DE28" s="49">
        <v>0</v>
      </c>
      <c r="DF28" s="49">
        <v>0</v>
      </c>
      <c r="DG28" s="49">
        <v>0</v>
      </c>
      <c r="DH28" s="49">
        <v>0</v>
      </c>
      <c r="DI28" s="49">
        <v>0</v>
      </c>
      <c r="DJ28" s="49">
        <v>0</v>
      </c>
      <c r="DK28" s="49">
        <v>0</v>
      </c>
    </row>
    <row r="29" spans="1:115" ht="15.75">
      <c r="A29" s="163">
        <v>26</v>
      </c>
      <c r="B29" s="172" t="s">
        <v>157</v>
      </c>
      <c r="C29" s="165" t="s">
        <v>327</v>
      </c>
      <c r="D29" s="165"/>
      <c r="E29" s="165"/>
      <c r="F29" s="165"/>
      <c r="G29" s="165">
        <v>1</v>
      </c>
      <c r="H29" s="165">
        <v>1</v>
      </c>
      <c r="I29" s="165"/>
      <c r="J29" s="165"/>
      <c r="K29" s="166">
        <v>1</v>
      </c>
      <c r="L29" s="166"/>
      <c r="M29" s="166">
        <v>0</v>
      </c>
      <c r="N29" s="166">
        <v>0</v>
      </c>
      <c r="O29" s="167">
        <v>0</v>
      </c>
      <c r="P29" s="167">
        <v>0</v>
      </c>
      <c r="Q29" s="167"/>
      <c r="R29" s="167"/>
      <c r="S29" s="167"/>
      <c r="T29" s="167"/>
      <c r="U29" s="165">
        <v>1</v>
      </c>
      <c r="V29" s="165">
        <v>1</v>
      </c>
      <c r="W29" s="165">
        <v>1</v>
      </c>
      <c r="X29" s="165">
        <v>1</v>
      </c>
      <c r="Y29" s="165">
        <v>5</v>
      </c>
      <c r="Z29" s="165">
        <v>1</v>
      </c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>
        <v>3</v>
      </c>
      <c r="AP29" s="165">
        <v>2</v>
      </c>
      <c r="AQ29" s="165">
        <v>1</v>
      </c>
      <c r="AR29" s="165">
        <v>0</v>
      </c>
      <c r="AS29" s="165"/>
      <c r="AT29" s="165"/>
      <c r="AU29" s="165">
        <v>1</v>
      </c>
      <c r="AV29" s="165">
        <v>0</v>
      </c>
      <c r="AW29" s="165"/>
      <c r="AX29" s="165"/>
      <c r="AY29" s="165">
        <v>1</v>
      </c>
      <c r="AZ29" s="165">
        <v>0</v>
      </c>
      <c r="BA29" s="165"/>
      <c r="BB29" s="165"/>
      <c r="BC29" s="165">
        <v>1</v>
      </c>
      <c r="BD29" s="165">
        <v>0</v>
      </c>
      <c r="BE29" s="165"/>
      <c r="BF29" s="165"/>
      <c r="BG29" s="165"/>
      <c r="BH29" s="165"/>
      <c r="BI29" s="165">
        <v>2</v>
      </c>
      <c r="BJ29" s="165">
        <v>0</v>
      </c>
      <c r="BK29" s="165"/>
      <c r="BL29" s="165"/>
      <c r="BM29" s="165"/>
      <c r="BN29" s="165"/>
      <c r="BO29" s="165">
        <v>1</v>
      </c>
      <c r="BP29" s="165">
        <v>0</v>
      </c>
      <c r="BQ29" s="165"/>
      <c r="BR29" s="165"/>
      <c r="BS29" s="165"/>
      <c r="BT29" s="165"/>
      <c r="BU29" s="165"/>
      <c r="BV29" s="165"/>
      <c r="BW29" s="168">
        <v>3</v>
      </c>
      <c r="BX29" s="168">
        <v>0</v>
      </c>
      <c r="BY29" s="169">
        <f t="shared" si="11"/>
        <v>16</v>
      </c>
      <c r="BZ29" s="169">
        <f t="shared" si="11"/>
        <v>5</v>
      </c>
      <c r="CA29" s="170">
        <f t="shared" si="6"/>
        <v>0.3125</v>
      </c>
      <c r="CB29" s="171">
        <f t="shared" si="9"/>
        <v>5</v>
      </c>
      <c r="CC29" s="171">
        <f t="shared" si="10"/>
        <v>1</v>
      </c>
      <c r="CD29" s="170">
        <f t="shared" si="7"/>
        <v>0.2</v>
      </c>
      <c r="CE29" s="171">
        <f t="shared" si="2"/>
        <v>2</v>
      </c>
      <c r="CF29" s="171">
        <f t="shared" si="3"/>
        <v>0</v>
      </c>
      <c r="CG29" s="170">
        <f t="shared" si="8"/>
        <v>0</v>
      </c>
      <c r="CH29" s="49">
        <v>1</v>
      </c>
      <c r="CI29" s="49">
        <v>0</v>
      </c>
      <c r="CJ29" s="49">
        <v>0</v>
      </c>
      <c r="CK29" s="49">
        <v>0</v>
      </c>
      <c r="CL29" s="49">
        <v>0</v>
      </c>
      <c r="CM29" s="49">
        <v>0</v>
      </c>
      <c r="CN29" s="49">
        <v>0</v>
      </c>
      <c r="CO29" s="49">
        <v>0</v>
      </c>
      <c r="CP29" s="49">
        <v>0</v>
      </c>
      <c r="CQ29" s="49">
        <v>0</v>
      </c>
      <c r="CR29" s="49">
        <v>0</v>
      </c>
      <c r="CS29" s="49">
        <v>0</v>
      </c>
      <c r="CT29" s="49">
        <v>0</v>
      </c>
      <c r="CU29" s="49">
        <v>0</v>
      </c>
      <c r="CV29" s="49">
        <v>0</v>
      </c>
      <c r="CW29" s="49">
        <v>0</v>
      </c>
      <c r="CX29" s="49">
        <v>0</v>
      </c>
      <c r="CY29" s="49">
        <v>0</v>
      </c>
      <c r="CZ29" s="49">
        <v>0</v>
      </c>
      <c r="DA29" s="49">
        <v>0</v>
      </c>
      <c r="DB29" s="49">
        <v>0</v>
      </c>
      <c r="DC29" s="49">
        <v>0</v>
      </c>
      <c r="DD29" s="49">
        <v>0</v>
      </c>
      <c r="DE29" s="49">
        <v>0</v>
      </c>
      <c r="DF29" s="49">
        <v>0</v>
      </c>
      <c r="DG29" s="49">
        <v>0</v>
      </c>
      <c r="DH29" s="49">
        <v>0</v>
      </c>
      <c r="DI29" s="49">
        <v>0</v>
      </c>
      <c r="DJ29" s="49">
        <v>0</v>
      </c>
      <c r="DK29" s="49">
        <v>0</v>
      </c>
    </row>
    <row r="30" spans="1:115" ht="15.75">
      <c r="A30" s="163">
        <v>27</v>
      </c>
      <c r="B30" s="172" t="s">
        <v>155</v>
      </c>
      <c r="C30" s="165" t="s">
        <v>327</v>
      </c>
      <c r="D30" s="165"/>
      <c r="E30" s="165"/>
      <c r="F30" s="165"/>
      <c r="G30" s="165"/>
      <c r="H30" s="165"/>
      <c r="I30" s="165"/>
      <c r="J30" s="165"/>
      <c r="K30" s="166">
        <v>6</v>
      </c>
      <c r="L30" s="166">
        <v>1</v>
      </c>
      <c r="M30" s="166">
        <v>1</v>
      </c>
      <c r="N30" s="166">
        <v>0</v>
      </c>
      <c r="O30" s="167"/>
      <c r="P30" s="167"/>
      <c r="Q30" s="167"/>
      <c r="R30" s="167"/>
      <c r="S30" s="167"/>
      <c r="T30" s="167"/>
      <c r="U30" s="165">
        <v>1</v>
      </c>
      <c r="V30" s="165">
        <v>1</v>
      </c>
      <c r="W30" s="165"/>
      <c r="X30" s="165"/>
      <c r="Y30" s="165">
        <v>4</v>
      </c>
      <c r="Z30" s="165">
        <v>0</v>
      </c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>
        <v>3</v>
      </c>
      <c r="AP30" s="165">
        <v>2</v>
      </c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>
        <v>1</v>
      </c>
      <c r="BD30" s="165">
        <v>0</v>
      </c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>
        <v>0</v>
      </c>
      <c r="BP30" s="165">
        <v>0</v>
      </c>
      <c r="BQ30" s="165"/>
      <c r="BR30" s="165"/>
      <c r="BS30" s="165"/>
      <c r="BT30" s="165"/>
      <c r="BU30" s="165"/>
      <c r="BV30" s="165"/>
      <c r="BW30" s="168"/>
      <c r="BX30" s="168"/>
      <c r="BY30" s="169">
        <f>K30+O30+S30+U30+Y30+AC30+AG30+AK30+AO30+BO30+BS30+BW30+CH30+CL30+CP30+CT30+CX30+DB30+DF30</f>
        <v>14</v>
      </c>
      <c r="BZ30" s="169">
        <f>L30+P30+T30+V30+Z30+AD30+AH30+AL30+AP30+BP30+BT30+BX30+CI30+CM30+CQ30+CU30+CY30+DC30+DG30</f>
        <v>4</v>
      </c>
      <c r="CA30" s="170">
        <f t="shared" si="6"/>
        <v>0.2857142857142857</v>
      </c>
      <c r="CB30" s="171">
        <f t="shared" si="9"/>
        <v>1</v>
      </c>
      <c r="CC30" s="171">
        <f t="shared" si="10"/>
        <v>0</v>
      </c>
      <c r="CD30" s="170">
        <f t="shared" si="7"/>
        <v>0</v>
      </c>
      <c r="CE30" s="171">
        <f t="shared" si="2"/>
        <v>1</v>
      </c>
      <c r="CF30" s="171">
        <f t="shared" si="3"/>
        <v>0</v>
      </c>
      <c r="CG30" s="170">
        <f t="shared" si="8"/>
        <v>0</v>
      </c>
      <c r="CH30" s="49">
        <v>0</v>
      </c>
      <c r="CI30" s="49">
        <v>0</v>
      </c>
      <c r="CJ30" s="49">
        <v>0</v>
      </c>
      <c r="CK30" s="49">
        <v>0</v>
      </c>
      <c r="CL30" s="49">
        <v>0</v>
      </c>
      <c r="CM30" s="49">
        <v>0</v>
      </c>
      <c r="CN30" s="49">
        <v>0</v>
      </c>
      <c r="CO30" s="49">
        <v>0</v>
      </c>
      <c r="CP30" s="49">
        <v>0</v>
      </c>
      <c r="CQ30" s="49">
        <v>0</v>
      </c>
      <c r="CR30" s="49">
        <v>0</v>
      </c>
      <c r="CS30" s="49">
        <v>0</v>
      </c>
      <c r="CT30" s="49">
        <v>0</v>
      </c>
      <c r="CU30" s="49">
        <v>0</v>
      </c>
      <c r="CV30" s="50">
        <v>1</v>
      </c>
      <c r="CW30" s="49">
        <v>0</v>
      </c>
      <c r="CX30" s="49">
        <v>0</v>
      </c>
      <c r="CY30" s="49">
        <v>0</v>
      </c>
      <c r="CZ30" s="49">
        <v>0</v>
      </c>
      <c r="DA30" s="49">
        <v>0</v>
      </c>
      <c r="DB30" s="49">
        <v>0</v>
      </c>
      <c r="DC30" s="49">
        <v>0</v>
      </c>
      <c r="DD30" s="49">
        <v>0</v>
      </c>
      <c r="DE30" s="49">
        <v>0</v>
      </c>
      <c r="DF30" s="49">
        <v>0</v>
      </c>
      <c r="DG30" s="49">
        <v>0</v>
      </c>
      <c r="DH30" s="49">
        <v>0</v>
      </c>
      <c r="DI30" s="49">
        <v>0</v>
      </c>
      <c r="DJ30" s="49">
        <v>0</v>
      </c>
      <c r="DK30" s="49">
        <v>0</v>
      </c>
    </row>
    <row r="31" spans="1:115" ht="15.75">
      <c r="A31" s="163">
        <v>28</v>
      </c>
      <c r="B31" s="172" t="s">
        <v>158</v>
      </c>
      <c r="C31" s="165" t="s">
        <v>327</v>
      </c>
      <c r="D31" s="165"/>
      <c r="E31" s="165"/>
      <c r="F31" s="165"/>
      <c r="G31" s="165"/>
      <c r="H31" s="165"/>
      <c r="I31" s="165"/>
      <c r="J31" s="165"/>
      <c r="K31" s="166"/>
      <c r="L31" s="166"/>
      <c r="M31" s="166">
        <v>0</v>
      </c>
      <c r="N31" s="166">
        <v>0</v>
      </c>
      <c r="O31" s="167">
        <v>0</v>
      </c>
      <c r="P31" s="167">
        <v>0</v>
      </c>
      <c r="Q31" s="167"/>
      <c r="R31" s="167"/>
      <c r="S31" s="167">
        <v>1</v>
      </c>
      <c r="T31" s="167">
        <v>0</v>
      </c>
      <c r="U31" s="165">
        <v>2</v>
      </c>
      <c r="V31" s="165">
        <v>1</v>
      </c>
      <c r="W31" s="165"/>
      <c r="X31" s="165"/>
      <c r="Y31" s="165">
        <v>4</v>
      </c>
      <c r="Z31" s="165">
        <v>0</v>
      </c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>
        <v>5</v>
      </c>
      <c r="AP31" s="165">
        <v>3</v>
      </c>
      <c r="AQ31" s="165"/>
      <c r="AR31" s="165"/>
      <c r="AS31" s="165"/>
      <c r="AT31" s="165"/>
      <c r="AU31" s="165"/>
      <c r="AV31" s="165"/>
      <c r="AW31" s="165"/>
      <c r="AX31" s="165"/>
      <c r="AY31" s="165">
        <v>2</v>
      </c>
      <c r="AZ31" s="165">
        <v>0</v>
      </c>
      <c r="BA31" s="165"/>
      <c r="BB31" s="165"/>
      <c r="BC31" s="165">
        <v>5</v>
      </c>
      <c r="BD31" s="165">
        <v>0</v>
      </c>
      <c r="BE31" s="165">
        <v>2</v>
      </c>
      <c r="BF31" s="165">
        <v>0</v>
      </c>
      <c r="BG31" s="165"/>
      <c r="BH31" s="165"/>
      <c r="BI31" s="165">
        <v>2</v>
      </c>
      <c r="BJ31" s="165">
        <v>0</v>
      </c>
      <c r="BK31" s="165"/>
      <c r="BL31" s="165"/>
      <c r="BM31" s="165"/>
      <c r="BN31" s="165"/>
      <c r="BO31" s="165">
        <v>0</v>
      </c>
      <c r="BP31" s="165">
        <v>0</v>
      </c>
      <c r="BQ31" s="165"/>
      <c r="BR31" s="165"/>
      <c r="BS31" s="165"/>
      <c r="BT31" s="165"/>
      <c r="BU31" s="165"/>
      <c r="BV31" s="165"/>
      <c r="BW31" s="168">
        <v>1</v>
      </c>
      <c r="BX31" s="168">
        <v>0</v>
      </c>
      <c r="BY31" s="169">
        <f t="shared" ref="BY31:BZ33" si="12">O31+S31+U31+Y31+AC31+AG31+AK31+AO31+BO31+BS31+BW31+CH31+CL31+CP31+CT31+CX31+DB31+DF31</f>
        <v>13</v>
      </c>
      <c r="BZ31" s="169">
        <f t="shared" si="12"/>
        <v>4</v>
      </c>
      <c r="CA31" s="170">
        <f t="shared" si="6"/>
        <v>0.30769230769230771</v>
      </c>
      <c r="CB31" s="171">
        <f t="shared" si="9"/>
        <v>6</v>
      </c>
      <c r="CC31" s="171">
        <f t="shared" si="10"/>
        <v>0</v>
      </c>
      <c r="CD31" s="170">
        <f t="shared" si="7"/>
        <v>0</v>
      </c>
      <c r="CE31" s="171">
        <f t="shared" si="2"/>
        <v>5</v>
      </c>
      <c r="CF31" s="171">
        <f t="shared" si="3"/>
        <v>0</v>
      </c>
      <c r="CG31" s="170">
        <f t="shared" si="8"/>
        <v>0</v>
      </c>
      <c r="CH31" s="49">
        <v>0</v>
      </c>
      <c r="CI31" s="49">
        <v>0</v>
      </c>
      <c r="CJ31" s="49">
        <v>0</v>
      </c>
      <c r="CK31" s="49">
        <v>0</v>
      </c>
      <c r="CL31" s="49">
        <v>0</v>
      </c>
      <c r="CM31" s="49">
        <v>0</v>
      </c>
      <c r="CN31" s="49">
        <v>0</v>
      </c>
      <c r="CO31" s="49">
        <v>0</v>
      </c>
      <c r="CP31" s="49">
        <v>0</v>
      </c>
      <c r="CQ31" s="49">
        <v>0</v>
      </c>
      <c r="CR31" s="49">
        <v>0</v>
      </c>
      <c r="CS31" s="49">
        <v>0</v>
      </c>
      <c r="CT31" s="49">
        <v>0</v>
      </c>
      <c r="CU31" s="49">
        <v>0</v>
      </c>
      <c r="CV31" s="49">
        <v>0</v>
      </c>
      <c r="CW31" s="49">
        <v>0</v>
      </c>
      <c r="CX31" s="49">
        <v>0</v>
      </c>
      <c r="CY31" s="49">
        <v>0</v>
      </c>
      <c r="CZ31" s="49">
        <v>0</v>
      </c>
      <c r="DA31" s="49">
        <v>0</v>
      </c>
      <c r="DB31" s="49">
        <v>0</v>
      </c>
      <c r="DC31" s="49">
        <v>0</v>
      </c>
      <c r="DD31" s="49">
        <v>0</v>
      </c>
      <c r="DE31" s="49">
        <v>0</v>
      </c>
      <c r="DF31" s="49">
        <v>0</v>
      </c>
      <c r="DG31" s="49">
        <v>0</v>
      </c>
      <c r="DH31" s="49">
        <v>0</v>
      </c>
      <c r="DI31" s="49">
        <v>0</v>
      </c>
      <c r="DJ31" s="49">
        <v>0</v>
      </c>
      <c r="DK31" s="49">
        <v>0</v>
      </c>
    </row>
    <row r="32" spans="1:115" ht="31.5">
      <c r="A32" s="163">
        <v>29</v>
      </c>
      <c r="B32" s="172" t="s">
        <v>303</v>
      </c>
      <c r="C32" s="165" t="s">
        <v>327</v>
      </c>
      <c r="D32" s="165"/>
      <c r="E32" s="165"/>
      <c r="F32" s="165"/>
      <c r="G32" s="165"/>
      <c r="H32" s="165"/>
      <c r="I32" s="165"/>
      <c r="J32" s="165"/>
      <c r="K32" s="166"/>
      <c r="L32" s="166"/>
      <c r="M32" s="166">
        <v>0</v>
      </c>
      <c r="N32" s="166">
        <v>0</v>
      </c>
      <c r="O32" s="167">
        <v>3</v>
      </c>
      <c r="P32" s="167">
        <v>2</v>
      </c>
      <c r="Q32" s="167">
        <v>1</v>
      </c>
      <c r="R32" s="167">
        <v>1</v>
      </c>
      <c r="S32" s="167"/>
      <c r="T32" s="167"/>
      <c r="U32" s="165">
        <v>2</v>
      </c>
      <c r="V32" s="165">
        <v>1</v>
      </c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>
        <v>1</v>
      </c>
      <c r="BP32" s="165">
        <v>1</v>
      </c>
      <c r="BQ32" s="165">
        <v>1</v>
      </c>
      <c r="BR32" s="165">
        <v>0</v>
      </c>
      <c r="BS32" s="165"/>
      <c r="BT32" s="165"/>
      <c r="BU32" s="165"/>
      <c r="BV32" s="165"/>
      <c r="BW32" s="168">
        <v>4</v>
      </c>
      <c r="BX32" s="168"/>
      <c r="BY32" s="169">
        <f t="shared" si="12"/>
        <v>10</v>
      </c>
      <c r="BZ32" s="169">
        <f t="shared" si="12"/>
        <v>4</v>
      </c>
      <c r="CA32" s="170">
        <f t="shared" si="6"/>
        <v>0.4</v>
      </c>
      <c r="CB32" s="171">
        <f t="shared" si="9"/>
        <v>1</v>
      </c>
      <c r="CC32" s="171">
        <f t="shared" si="10"/>
        <v>1</v>
      </c>
      <c r="CD32" s="170">
        <f t="shared" si="7"/>
        <v>1</v>
      </c>
      <c r="CE32" s="171">
        <f t="shared" si="2"/>
        <v>0</v>
      </c>
      <c r="CF32" s="171">
        <f t="shared" si="3"/>
        <v>0</v>
      </c>
      <c r="CG32" s="170">
        <v>0</v>
      </c>
      <c r="CH32" s="49">
        <v>0</v>
      </c>
      <c r="CI32" s="49">
        <v>0</v>
      </c>
      <c r="CJ32" s="49">
        <v>0</v>
      </c>
      <c r="CK32" s="49">
        <v>0</v>
      </c>
      <c r="CL32" s="49">
        <v>0</v>
      </c>
      <c r="CM32" s="49">
        <v>0</v>
      </c>
      <c r="CN32" s="49">
        <v>0</v>
      </c>
      <c r="CO32" s="49">
        <v>0</v>
      </c>
      <c r="CP32" s="49">
        <v>0</v>
      </c>
      <c r="CQ32" s="49">
        <v>0</v>
      </c>
      <c r="CR32" s="49">
        <v>0</v>
      </c>
      <c r="CS32" s="49">
        <v>0</v>
      </c>
      <c r="CT32" s="49">
        <v>0</v>
      </c>
      <c r="CU32" s="49">
        <v>0</v>
      </c>
      <c r="CV32" s="49">
        <v>0</v>
      </c>
      <c r="CW32" s="49">
        <v>0</v>
      </c>
      <c r="CX32" s="49">
        <v>0</v>
      </c>
      <c r="CY32" s="49">
        <v>0</v>
      </c>
      <c r="CZ32" s="49">
        <v>0</v>
      </c>
      <c r="DA32" s="49">
        <v>0</v>
      </c>
      <c r="DB32" s="49">
        <v>0</v>
      </c>
      <c r="DC32" s="49">
        <v>0</v>
      </c>
      <c r="DD32" s="49">
        <v>0</v>
      </c>
      <c r="DE32" s="49">
        <v>0</v>
      </c>
      <c r="DF32" s="49">
        <v>0</v>
      </c>
      <c r="DG32" s="49">
        <v>0</v>
      </c>
      <c r="DH32" s="49">
        <v>0</v>
      </c>
      <c r="DI32" s="49">
        <v>0</v>
      </c>
      <c r="DJ32" s="49">
        <v>0</v>
      </c>
      <c r="DK32" s="49">
        <v>0</v>
      </c>
    </row>
    <row r="33" spans="1:115" ht="15.75">
      <c r="A33" s="163">
        <v>30</v>
      </c>
      <c r="B33" s="172" t="s">
        <v>304</v>
      </c>
      <c r="C33" s="165" t="s">
        <v>327</v>
      </c>
      <c r="D33" s="165"/>
      <c r="E33" s="165"/>
      <c r="F33" s="165"/>
      <c r="G33" s="165"/>
      <c r="H33" s="165"/>
      <c r="I33" s="165"/>
      <c r="J33" s="165"/>
      <c r="K33" s="166"/>
      <c r="L33" s="166"/>
      <c r="M33" s="166">
        <v>0</v>
      </c>
      <c r="N33" s="166">
        <v>0</v>
      </c>
      <c r="O33" s="167">
        <v>1</v>
      </c>
      <c r="P33" s="167">
        <v>1</v>
      </c>
      <c r="Q33" s="167"/>
      <c r="R33" s="167"/>
      <c r="S33" s="167">
        <v>1</v>
      </c>
      <c r="T33" s="167">
        <v>1</v>
      </c>
      <c r="U33" s="165">
        <v>1</v>
      </c>
      <c r="V33" s="165"/>
      <c r="W33" s="165"/>
      <c r="X33" s="165"/>
      <c r="Y33" s="165">
        <v>4</v>
      </c>
      <c r="Z33" s="165">
        <v>0</v>
      </c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>
        <v>1</v>
      </c>
      <c r="AP33" s="165">
        <v>1</v>
      </c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>
        <v>2</v>
      </c>
      <c r="BD33" s="165">
        <v>0</v>
      </c>
      <c r="BE33" s="165"/>
      <c r="BF33" s="165"/>
      <c r="BG33" s="165"/>
      <c r="BH33" s="165"/>
      <c r="BI33" s="165"/>
      <c r="BJ33" s="165"/>
      <c r="BK33" s="165"/>
      <c r="BL33" s="165"/>
      <c r="BM33" s="165"/>
      <c r="BN33" s="165"/>
      <c r="BO33" s="165">
        <v>1</v>
      </c>
      <c r="BP33" s="165">
        <v>0</v>
      </c>
      <c r="BQ33" s="165"/>
      <c r="BR33" s="165"/>
      <c r="BS33" s="165"/>
      <c r="BT33" s="165"/>
      <c r="BU33" s="165"/>
      <c r="BV33" s="165"/>
      <c r="BW33" s="168">
        <v>4</v>
      </c>
      <c r="BX33" s="168">
        <v>2</v>
      </c>
      <c r="BY33" s="169">
        <f t="shared" si="12"/>
        <v>13</v>
      </c>
      <c r="BZ33" s="169">
        <f t="shared" si="12"/>
        <v>5</v>
      </c>
      <c r="CA33" s="170">
        <f t="shared" si="6"/>
        <v>0.38461538461538464</v>
      </c>
      <c r="CB33" s="171">
        <f t="shared" si="9"/>
        <v>0</v>
      </c>
      <c r="CC33" s="171">
        <f t="shared" si="10"/>
        <v>0</v>
      </c>
      <c r="CD33" s="170">
        <v>0</v>
      </c>
      <c r="CE33" s="171">
        <f t="shared" si="2"/>
        <v>2</v>
      </c>
      <c r="CF33" s="171">
        <f t="shared" si="3"/>
        <v>0</v>
      </c>
      <c r="CG33" s="170">
        <f t="shared" si="8"/>
        <v>0</v>
      </c>
      <c r="CH33" s="49">
        <v>0</v>
      </c>
      <c r="CI33" s="49">
        <v>0</v>
      </c>
      <c r="CJ33" s="49">
        <v>0</v>
      </c>
      <c r="CK33" s="49">
        <v>0</v>
      </c>
      <c r="CL33" s="49">
        <v>0</v>
      </c>
      <c r="CM33" s="49">
        <v>0</v>
      </c>
      <c r="CN33" s="49">
        <v>0</v>
      </c>
      <c r="CO33" s="49">
        <v>0</v>
      </c>
      <c r="CP33" s="49">
        <v>0</v>
      </c>
      <c r="CQ33" s="49">
        <v>0</v>
      </c>
      <c r="CR33" s="49">
        <v>0</v>
      </c>
      <c r="CS33" s="49">
        <v>0</v>
      </c>
      <c r="CT33" s="49">
        <v>0</v>
      </c>
      <c r="CU33" s="49">
        <v>0</v>
      </c>
      <c r="CV33" s="49">
        <v>0</v>
      </c>
      <c r="CW33" s="49">
        <v>0</v>
      </c>
      <c r="CX33" s="49">
        <v>0</v>
      </c>
      <c r="CY33" s="49">
        <v>0</v>
      </c>
      <c r="CZ33" s="49">
        <v>0</v>
      </c>
      <c r="DA33" s="49">
        <v>0</v>
      </c>
      <c r="DB33" s="49">
        <v>0</v>
      </c>
      <c r="DC33" s="49">
        <v>0</v>
      </c>
      <c r="DD33" s="49">
        <v>0</v>
      </c>
      <c r="DE33" s="49">
        <v>0</v>
      </c>
      <c r="DF33" s="49">
        <v>0</v>
      </c>
      <c r="DG33" s="49">
        <v>0</v>
      </c>
      <c r="DH33" s="49">
        <v>0</v>
      </c>
      <c r="DI33" s="49">
        <v>0</v>
      </c>
      <c r="DJ33" s="49">
        <v>0</v>
      </c>
      <c r="DK33" s="49">
        <v>0</v>
      </c>
    </row>
    <row r="34" spans="1:115" ht="15.75">
      <c r="A34" s="163">
        <v>31</v>
      </c>
      <c r="B34" s="172" t="s">
        <v>159</v>
      </c>
      <c r="C34" s="165" t="s">
        <v>327</v>
      </c>
      <c r="D34" s="165"/>
      <c r="E34" s="165"/>
      <c r="F34" s="165"/>
      <c r="G34" s="165"/>
      <c r="H34" s="165"/>
      <c r="I34" s="165"/>
      <c r="J34" s="165"/>
      <c r="K34" s="166"/>
      <c r="L34" s="166"/>
      <c r="M34" s="166">
        <v>0</v>
      </c>
      <c r="N34" s="166">
        <v>0</v>
      </c>
      <c r="O34" s="167"/>
      <c r="P34" s="167"/>
      <c r="Q34" s="167"/>
      <c r="R34" s="167"/>
      <c r="S34" s="167"/>
      <c r="T34" s="167"/>
      <c r="U34" s="165">
        <v>2</v>
      </c>
      <c r="V34" s="165">
        <v>1</v>
      </c>
      <c r="W34" s="165">
        <v>1</v>
      </c>
      <c r="X34" s="165">
        <v>0</v>
      </c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>
        <v>4</v>
      </c>
      <c r="AP34" s="165">
        <v>1</v>
      </c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>
        <v>0</v>
      </c>
      <c r="BP34" s="165">
        <v>0</v>
      </c>
      <c r="BQ34" s="165"/>
      <c r="BR34" s="165"/>
      <c r="BS34" s="165"/>
      <c r="BT34" s="165"/>
      <c r="BU34" s="165"/>
      <c r="BV34" s="165"/>
      <c r="BW34" s="168"/>
      <c r="BX34" s="168"/>
      <c r="BY34" s="169">
        <f>U34+Y34+AC34+AG34+AK34+AO34+BO34+BS34+BW34+CH34+CL34+CP34+CT34+CX34+DB34+DF34</f>
        <v>6</v>
      </c>
      <c r="BZ34" s="169">
        <f>V34+Z34+AD34+AH34+AL34+AP34+BP34+BT34+BX34+CI34+CM34+CQ34+CU34+CY34+DC34+DG34</f>
        <v>2</v>
      </c>
      <c r="CA34" s="170">
        <f t="shared" si="6"/>
        <v>0.33333333333333331</v>
      </c>
      <c r="CB34" s="171">
        <f t="shared" si="9"/>
        <v>1</v>
      </c>
      <c r="CC34" s="171">
        <f t="shared" si="10"/>
        <v>0</v>
      </c>
      <c r="CD34" s="170">
        <f t="shared" si="7"/>
        <v>0</v>
      </c>
      <c r="CE34" s="171">
        <f t="shared" si="2"/>
        <v>0</v>
      </c>
      <c r="CF34" s="171">
        <f t="shared" si="3"/>
        <v>0</v>
      </c>
      <c r="CG34" s="170">
        <v>0</v>
      </c>
      <c r="CH34" s="49">
        <v>0</v>
      </c>
      <c r="CI34" s="49">
        <v>0</v>
      </c>
      <c r="CJ34" s="49">
        <v>0</v>
      </c>
      <c r="CK34" s="49">
        <v>0</v>
      </c>
      <c r="CL34" s="49">
        <v>0</v>
      </c>
      <c r="CM34" s="49">
        <v>0</v>
      </c>
      <c r="CN34" s="49">
        <v>0</v>
      </c>
      <c r="CO34" s="49">
        <v>0</v>
      </c>
      <c r="CP34" s="49">
        <v>0</v>
      </c>
      <c r="CQ34" s="49">
        <v>0</v>
      </c>
      <c r="CR34" s="49">
        <v>0</v>
      </c>
      <c r="CS34" s="49">
        <v>0</v>
      </c>
      <c r="CT34" s="49">
        <v>0</v>
      </c>
      <c r="CU34" s="49">
        <v>0</v>
      </c>
      <c r="CV34" s="49">
        <v>0</v>
      </c>
      <c r="CW34" s="49">
        <v>0</v>
      </c>
      <c r="CX34" s="49">
        <v>0</v>
      </c>
      <c r="CY34" s="49">
        <v>0</v>
      </c>
      <c r="CZ34" s="49">
        <v>0</v>
      </c>
      <c r="DA34" s="49">
        <v>0</v>
      </c>
      <c r="DB34" s="49">
        <v>0</v>
      </c>
      <c r="DC34" s="49">
        <v>0</v>
      </c>
      <c r="DD34" s="49">
        <v>0</v>
      </c>
      <c r="DE34" s="49">
        <v>0</v>
      </c>
      <c r="DF34" s="49">
        <v>0</v>
      </c>
      <c r="DG34" s="49">
        <v>0</v>
      </c>
      <c r="DH34" s="49">
        <v>0</v>
      </c>
      <c r="DI34" s="49">
        <v>0</v>
      </c>
      <c r="DJ34" s="49">
        <v>0</v>
      </c>
      <c r="DK34" s="49">
        <v>0</v>
      </c>
    </row>
    <row r="35" spans="1:115" ht="15.75">
      <c r="A35" s="163">
        <v>32</v>
      </c>
      <c r="B35" s="172" t="s">
        <v>160</v>
      </c>
      <c r="C35" s="165" t="s">
        <v>327</v>
      </c>
      <c r="D35" s="165" t="s">
        <v>327</v>
      </c>
      <c r="E35" s="165"/>
      <c r="F35" s="165"/>
      <c r="G35" s="165"/>
      <c r="H35" s="165"/>
      <c r="I35" s="165"/>
      <c r="J35" s="165"/>
      <c r="K35" s="166">
        <v>4</v>
      </c>
      <c r="L35" s="166">
        <v>2</v>
      </c>
      <c r="M35" s="166">
        <v>2</v>
      </c>
      <c r="N35" s="166">
        <v>0</v>
      </c>
      <c r="O35" s="167"/>
      <c r="P35" s="167"/>
      <c r="Q35" s="167"/>
      <c r="R35" s="167"/>
      <c r="S35" s="167"/>
      <c r="T35" s="167"/>
      <c r="U35" s="165">
        <v>2</v>
      </c>
      <c r="V35" s="165">
        <v>1</v>
      </c>
      <c r="W35" s="165">
        <v>1</v>
      </c>
      <c r="X35" s="165">
        <v>1</v>
      </c>
      <c r="Y35" s="165">
        <v>4</v>
      </c>
      <c r="Z35" s="165">
        <v>0</v>
      </c>
      <c r="AA35" s="165"/>
      <c r="AB35" s="165"/>
      <c r="AC35" s="165"/>
      <c r="AD35" s="165"/>
      <c r="AE35" s="165">
        <v>1</v>
      </c>
      <c r="AF35" s="165">
        <v>1</v>
      </c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>
        <v>1</v>
      </c>
      <c r="AX35" s="165">
        <v>0</v>
      </c>
      <c r="AY35" s="165"/>
      <c r="AZ35" s="165"/>
      <c r="BA35" s="165"/>
      <c r="BB35" s="165"/>
      <c r="BC35" s="165">
        <v>2</v>
      </c>
      <c r="BD35" s="165">
        <v>0</v>
      </c>
      <c r="BE35" s="165">
        <v>1</v>
      </c>
      <c r="BF35" s="165">
        <v>0</v>
      </c>
      <c r="BG35" s="165"/>
      <c r="BH35" s="165"/>
      <c r="BI35" s="165"/>
      <c r="BJ35" s="165"/>
      <c r="BK35" s="165"/>
      <c r="BL35" s="165"/>
      <c r="BM35" s="165"/>
      <c r="BN35" s="165"/>
      <c r="BO35" s="165">
        <v>0</v>
      </c>
      <c r="BP35" s="165">
        <v>0</v>
      </c>
      <c r="BQ35" s="165"/>
      <c r="BR35" s="165"/>
      <c r="BS35" s="165"/>
      <c r="BT35" s="165"/>
      <c r="BU35" s="165"/>
      <c r="BV35" s="165"/>
      <c r="BW35" s="168"/>
      <c r="BX35" s="168"/>
      <c r="BY35" s="169">
        <f>K35+O35+S35+U35+Y35+AC35+AG35+AK35+AO35+BO35+BS35+BW35+CH35+CL35+CP35+CT35+CX35+DB35+DF35</f>
        <v>10</v>
      </c>
      <c r="BZ35" s="169">
        <f>L35+P35+T35+V35+Z35+AD35+AH35+AL35+AP35+BP35+BT35+BX35+CI35+CM35+CQ35+CU35+CY35+DC35+DG35</f>
        <v>3</v>
      </c>
      <c r="CA35" s="170">
        <f t="shared" si="6"/>
        <v>0.3</v>
      </c>
      <c r="CB35" s="171">
        <f t="shared" si="9"/>
        <v>6</v>
      </c>
      <c r="CC35" s="171">
        <f t="shared" si="10"/>
        <v>2</v>
      </c>
      <c r="CD35" s="170">
        <f t="shared" si="7"/>
        <v>0.33333333333333331</v>
      </c>
      <c r="CE35" s="171">
        <f t="shared" si="2"/>
        <v>2</v>
      </c>
      <c r="CF35" s="171">
        <f t="shared" si="3"/>
        <v>0</v>
      </c>
      <c r="CG35" s="170">
        <f t="shared" si="8"/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50">
        <v>4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</row>
    <row r="36" spans="1:115" ht="15.75">
      <c r="A36" s="163">
        <v>33</v>
      </c>
      <c r="B36" s="172" t="s">
        <v>161</v>
      </c>
      <c r="C36" s="165" t="s">
        <v>327</v>
      </c>
      <c r="D36" s="165" t="s">
        <v>327</v>
      </c>
      <c r="E36" s="165" t="s">
        <v>327</v>
      </c>
      <c r="F36" s="165"/>
      <c r="G36" s="165"/>
      <c r="H36" s="165"/>
      <c r="I36" s="165"/>
      <c r="J36" s="165"/>
      <c r="K36" s="166"/>
      <c r="L36" s="166"/>
      <c r="M36" s="166">
        <v>0</v>
      </c>
      <c r="N36" s="166">
        <v>0</v>
      </c>
      <c r="O36" s="167">
        <v>1</v>
      </c>
      <c r="P36" s="167">
        <v>0</v>
      </c>
      <c r="Q36" s="167"/>
      <c r="R36" s="167"/>
      <c r="S36" s="167">
        <v>1</v>
      </c>
      <c r="T36" s="167">
        <v>0</v>
      </c>
      <c r="U36" s="165">
        <v>2</v>
      </c>
      <c r="V36" s="165">
        <v>2</v>
      </c>
      <c r="W36" s="165">
        <v>2</v>
      </c>
      <c r="X36" s="165">
        <v>1</v>
      </c>
      <c r="Y36" s="165">
        <v>5</v>
      </c>
      <c r="Z36" s="165">
        <v>1</v>
      </c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>
        <v>2</v>
      </c>
      <c r="AP36" s="165">
        <v>0</v>
      </c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>
        <v>1</v>
      </c>
      <c r="BJ36" s="165">
        <v>0</v>
      </c>
      <c r="BK36" s="165"/>
      <c r="BL36" s="165"/>
      <c r="BM36" s="165"/>
      <c r="BN36" s="165"/>
      <c r="BO36" s="165">
        <v>1</v>
      </c>
      <c r="BP36" s="165">
        <v>0</v>
      </c>
      <c r="BQ36" s="165"/>
      <c r="BR36" s="165"/>
      <c r="BS36" s="165"/>
      <c r="BT36" s="165"/>
      <c r="BU36" s="165"/>
      <c r="BV36" s="165"/>
      <c r="BW36" s="168"/>
      <c r="BX36" s="168"/>
      <c r="BY36" s="169">
        <f>O36+S36+U36+Y36+AC36+AG36+AK36+AO36+BO36+BS36+BW36+CH36+CL36+CP36+CT36+CX36+DB36+DF36</f>
        <v>12</v>
      </c>
      <c r="BZ36" s="169">
        <f>P36+T36+V36+Z36+AD36+AH36+AL36+AP36+BP36+BT36+BX36+CI36+CM36+CQ36+CU36+CY36+DC36+DG36</f>
        <v>3</v>
      </c>
      <c r="CA36" s="170">
        <f t="shared" si="6"/>
        <v>0.25</v>
      </c>
      <c r="CB36" s="169">
        <f>I36+M36+Q36+W36+AA36+AE36+AI36+AM36+AQ36+AS36+AW36+AY36+BA36+BE36+BI36+BU36</f>
        <v>3</v>
      </c>
      <c r="CC36" s="171">
        <f>F36+J36+N36+R36+X36+AB36+AF36+AJ36+AN36+AR36+AT36+AX36+AZ36+BB36+BF36+BJ36+BV36</f>
        <v>1</v>
      </c>
      <c r="CD36" s="170">
        <f t="shared" si="7"/>
        <v>0.33333333333333331</v>
      </c>
      <c r="CE36" s="171">
        <f t="shared" si="2"/>
        <v>0</v>
      </c>
      <c r="CF36" s="171">
        <f t="shared" si="3"/>
        <v>0</v>
      </c>
      <c r="CG36" s="170">
        <v>0</v>
      </c>
      <c r="CH36" s="49">
        <v>0</v>
      </c>
      <c r="CI36" s="49">
        <v>0</v>
      </c>
      <c r="CJ36" s="49">
        <v>0</v>
      </c>
      <c r="CK36" s="49">
        <v>0</v>
      </c>
      <c r="CL36" s="49">
        <v>0</v>
      </c>
      <c r="CM36" s="49">
        <v>0</v>
      </c>
      <c r="CN36" s="49">
        <v>0</v>
      </c>
      <c r="CO36" s="49">
        <v>0</v>
      </c>
      <c r="CP36" s="49">
        <v>0</v>
      </c>
      <c r="CQ36" s="49">
        <v>0</v>
      </c>
      <c r="CR36" s="49">
        <v>0</v>
      </c>
      <c r="CS36" s="49">
        <v>0</v>
      </c>
      <c r="CT36" s="49">
        <v>0</v>
      </c>
      <c r="CU36" s="49">
        <v>0</v>
      </c>
      <c r="CV36" s="49">
        <v>0</v>
      </c>
      <c r="CW36" s="49">
        <v>0</v>
      </c>
      <c r="CX36" s="49">
        <v>0</v>
      </c>
      <c r="CY36" s="49">
        <v>0</v>
      </c>
      <c r="CZ36" s="49">
        <v>0</v>
      </c>
      <c r="DA36" s="49">
        <v>0</v>
      </c>
      <c r="DB36" s="49">
        <v>0</v>
      </c>
      <c r="DC36" s="49">
        <v>0</v>
      </c>
      <c r="DD36" s="49">
        <v>0</v>
      </c>
      <c r="DE36" s="49">
        <v>0</v>
      </c>
      <c r="DF36" s="49">
        <v>0</v>
      </c>
      <c r="DG36" s="49">
        <v>0</v>
      </c>
      <c r="DH36" s="49">
        <v>0</v>
      </c>
      <c r="DI36" s="49">
        <v>0</v>
      </c>
      <c r="DJ36" s="49">
        <v>0</v>
      </c>
      <c r="DK36" s="49">
        <v>0</v>
      </c>
    </row>
    <row r="37" spans="1:115" ht="15.75">
      <c r="A37" s="163">
        <v>34</v>
      </c>
      <c r="B37" s="172" t="s">
        <v>162</v>
      </c>
      <c r="C37" s="165" t="s">
        <v>327</v>
      </c>
      <c r="D37" s="165"/>
      <c r="E37" s="165"/>
      <c r="F37" s="165"/>
      <c r="G37" s="165"/>
      <c r="H37" s="165"/>
      <c r="I37" s="165"/>
      <c r="J37" s="165"/>
      <c r="K37" s="166"/>
      <c r="L37" s="166"/>
      <c r="M37" s="166">
        <v>0</v>
      </c>
      <c r="N37" s="166">
        <v>0</v>
      </c>
      <c r="O37" s="167">
        <v>1</v>
      </c>
      <c r="P37" s="167">
        <v>1</v>
      </c>
      <c r="Q37" s="167"/>
      <c r="R37" s="167"/>
      <c r="S37" s="167"/>
      <c r="T37" s="167"/>
      <c r="U37" s="165">
        <v>1</v>
      </c>
      <c r="V37" s="165">
        <v>1</v>
      </c>
      <c r="W37" s="165"/>
      <c r="X37" s="165"/>
      <c r="Y37" s="165">
        <v>4</v>
      </c>
      <c r="Z37" s="165">
        <v>0</v>
      </c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>
        <v>4</v>
      </c>
      <c r="AP37" s="165">
        <v>1</v>
      </c>
      <c r="AQ37" s="165"/>
      <c r="AR37" s="165"/>
      <c r="AS37" s="165"/>
      <c r="AT37" s="165"/>
      <c r="AU37" s="165"/>
      <c r="AV37" s="165"/>
      <c r="AW37" s="165"/>
      <c r="AX37" s="165"/>
      <c r="AY37" s="165">
        <v>1</v>
      </c>
      <c r="AZ37" s="165">
        <v>0</v>
      </c>
      <c r="BA37" s="165"/>
      <c r="BB37" s="165"/>
      <c r="BC37" s="165">
        <v>1</v>
      </c>
      <c r="BD37" s="165">
        <v>0</v>
      </c>
      <c r="BE37" s="165"/>
      <c r="BF37" s="165"/>
      <c r="BG37" s="165"/>
      <c r="BH37" s="165"/>
      <c r="BI37" s="165"/>
      <c r="BJ37" s="165"/>
      <c r="BK37" s="165"/>
      <c r="BL37" s="165"/>
      <c r="BM37" s="165">
        <v>1</v>
      </c>
      <c r="BN37" s="165">
        <v>0</v>
      </c>
      <c r="BO37" s="165">
        <v>0</v>
      </c>
      <c r="BP37" s="165">
        <v>0</v>
      </c>
      <c r="BQ37" s="165"/>
      <c r="BR37" s="165"/>
      <c r="BS37" s="165"/>
      <c r="BT37" s="165"/>
      <c r="BU37" s="165"/>
      <c r="BV37" s="165"/>
      <c r="BW37" s="168">
        <v>4</v>
      </c>
      <c r="BX37" s="168">
        <v>3</v>
      </c>
      <c r="BY37" s="169">
        <f t="shared" ref="BY37:BZ38" si="13">O37+S37+U37+Y37+AC37+AG37+AK37+AO37+BO37+BS37+BW37+CH37+CL37+CP37+CT37+CX37+DB37+DF37</f>
        <v>14</v>
      </c>
      <c r="BZ37" s="169">
        <f t="shared" si="13"/>
        <v>6</v>
      </c>
      <c r="CA37" s="170">
        <f t="shared" si="6"/>
        <v>0.42857142857142855</v>
      </c>
      <c r="CB37" s="171">
        <f>E37+I37+M37+Q37+W37+AA37+AE37+AI37+AM37+AQ37+AS37+AW37+AY37+BA37+BE37+BI37+BU37</f>
        <v>1</v>
      </c>
      <c r="CC37" s="171">
        <f>F37+J37+N37+R37+X37+AB37+AF37+AJ37+AN37+AR37+AT37+AX37+AZ37+BB37+BF37+BJ37+BV37</f>
        <v>0</v>
      </c>
      <c r="CD37" s="170">
        <f t="shared" si="7"/>
        <v>0</v>
      </c>
      <c r="CE37" s="171">
        <f t="shared" si="2"/>
        <v>1</v>
      </c>
      <c r="CF37" s="171">
        <f t="shared" si="3"/>
        <v>0</v>
      </c>
      <c r="CG37" s="170">
        <f t="shared" si="8"/>
        <v>0</v>
      </c>
      <c r="CH37" s="49">
        <v>0</v>
      </c>
      <c r="CI37" s="49">
        <v>0</v>
      </c>
      <c r="CJ37" s="49">
        <v>0</v>
      </c>
      <c r="CK37" s="49">
        <v>0</v>
      </c>
      <c r="CL37" s="49">
        <v>0</v>
      </c>
      <c r="CM37" s="49">
        <v>0</v>
      </c>
      <c r="CN37" s="49">
        <v>0</v>
      </c>
      <c r="CO37" s="49">
        <v>0</v>
      </c>
      <c r="CP37" s="49">
        <v>0</v>
      </c>
      <c r="CQ37" s="49">
        <v>0</v>
      </c>
      <c r="CR37" s="49">
        <v>0</v>
      </c>
      <c r="CS37" s="49">
        <v>0</v>
      </c>
      <c r="CT37" s="49">
        <v>0</v>
      </c>
      <c r="CU37" s="49">
        <v>0</v>
      </c>
      <c r="CV37" s="49">
        <v>0</v>
      </c>
      <c r="CW37" s="49">
        <v>0</v>
      </c>
      <c r="CX37" s="49">
        <v>0</v>
      </c>
      <c r="CY37" s="49">
        <v>0</v>
      </c>
      <c r="CZ37" s="50">
        <v>1</v>
      </c>
      <c r="DA37" s="50">
        <v>0</v>
      </c>
      <c r="DB37" s="49">
        <v>0</v>
      </c>
      <c r="DC37" s="49">
        <v>0</v>
      </c>
      <c r="DD37" s="50">
        <v>1</v>
      </c>
      <c r="DE37" s="50">
        <v>0</v>
      </c>
      <c r="DF37" s="49">
        <v>0</v>
      </c>
      <c r="DG37" s="49">
        <v>0</v>
      </c>
      <c r="DH37" s="49">
        <v>0</v>
      </c>
      <c r="DI37" s="49">
        <v>0</v>
      </c>
      <c r="DJ37" s="49">
        <v>0</v>
      </c>
      <c r="DK37" s="49">
        <v>0</v>
      </c>
    </row>
    <row r="38" spans="1:115" ht="15.75">
      <c r="A38" s="163">
        <v>35</v>
      </c>
      <c r="B38" s="172" t="s">
        <v>163</v>
      </c>
      <c r="C38" s="165" t="s">
        <v>327</v>
      </c>
      <c r="D38" s="165"/>
      <c r="E38" s="165"/>
      <c r="F38" s="165"/>
      <c r="G38" s="165"/>
      <c r="H38" s="165"/>
      <c r="I38" s="165"/>
      <c r="J38" s="165"/>
      <c r="K38" s="166"/>
      <c r="L38" s="166"/>
      <c r="M38" s="166">
        <v>0</v>
      </c>
      <c r="N38" s="166">
        <v>0</v>
      </c>
      <c r="O38" s="167">
        <v>0</v>
      </c>
      <c r="P38" s="167">
        <v>0</v>
      </c>
      <c r="Q38" s="167"/>
      <c r="R38" s="167"/>
      <c r="S38" s="167"/>
      <c r="T38" s="167"/>
      <c r="U38" s="165">
        <v>1</v>
      </c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>
        <v>4</v>
      </c>
      <c r="AP38" s="165">
        <v>0</v>
      </c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>
        <v>1</v>
      </c>
      <c r="BP38" s="165">
        <v>0</v>
      </c>
      <c r="BQ38" s="165"/>
      <c r="BR38" s="165"/>
      <c r="BS38" s="165"/>
      <c r="BT38" s="165"/>
      <c r="BU38" s="165"/>
      <c r="BV38" s="165"/>
      <c r="BW38" s="168"/>
      <c r="BX38" s="168"/>
      <c r="BY38" s="169">
        <f t="shared" si="13"/>
        <v>6</v>
      </c>
      <c r="BZ38" s="169">
        <f t="shared" si="13"/>
        <v>0</v>
      </c>
      <c r="CA38" s="170">
        <f t="shared" si="6"/>
        <v>0</v>
      </c>
      <c r="CB38" s="171">
        <f>E38+I38+M38+Q38+W38+AA38+AE38+AI38+AM38+AQ38+AS38+AW38+AY38+BA38+BE38+BI38+BU38</f>
        <v>0</v>
      </c>
      <c r="CC38" s="171">
        <f>F38+J38+N38+R38+X38+AB38+AF38+AJ38+AN38+AR38+AT38+AX38+AZ38+BB38+BF38+BJ38+BV38</f>
        <v>0</v>
      </c>
      <c r="CD38" s="170">
        <v>0</v>
      </c>
      <c r="CE38" s="171">
        <f t="shared" si="2"/>
        <v>0</v>
      </c>
      <c r="CF38" s="171">
        <f t="shared" si="3"/>
        <v>0</v>
      </c>
      <c r="CG38" s="170">
        <v>0</v>
      </c>
      <c r="CH38" s="49">
        <v>0</v>
      </c>
      <c r="CI38" s="49">
        <v>0</v>
      </c>
      <c r="CJ38" s="49">
        <v>0</v>
      </c>
      <c r="CK38" s="49">
        <v>0</v>
      </c>
      <c r="CL38" s="49">
        <v>0</v>
      </c>
      <c r="CM38" s="49">
        <v>0</v>
      </c>
      <c r="CN38" s="49">
        <v>0</v>
      </c>
      <c r="CO38" s="49">
        <v>0</v>
      </c>
      <c r="CP38" s="49">
        <v>0</v>
      </c>
      <c r="CQ38" s="49">
        <v>0</v>
      </c>
      <c r="CR38" s="49">
        <v>0</v>
      </c>
      <c r="CS38" s="49">
        <v>0</v>
      </c>
      <c r="CT38" s="49">
        <v>0</v>
      </c>
      <c r="CU38" s="49">
        <v>0</v>
      </c>
      <c r="CV38" s="49">
        <v>0</v>
      </c>
      <c r="CW38" s="49">
        <v>0</v>
      </c>
      <c r="CX38" s="49">
        <v>0</v>
      </c>
      <c r="CY38" s="49">
        <v>0</v>
      </c>
      <c r="CZ38" s="49">
        <v>0</v>
      </c>
      <c r="DA38" s="49">
        <v>0</v>
      </c>
      <c r="DB38" s="49">
        <v>0</v>
      </c>
      <c r="DC38" s="49">
        <v>0</v>
      </c>
      <c r="DD38" s="49">
        <v>0</v>
      </c>
      <c r="DE38" s="49">
        <v>0</v>
      </c>
      <c r="DF38" s="49">
        <v>0</v>
      </c>
      <c r="DG38" s="49">
        <v>0</v>
      </c>
      <c r="DH38" s="49">
        <v>0</v>
      </c>
      <c r="DI38" s="49">
        <v>0</v>
      </c>
      <c r="DJ38" s="49">
        <v>0</v>
      </c>
      <c r="DK38" s="49">
        <v>0</v>
      </c>
    </row>
    <row r="39" spans="1:115" ht="15.75">
      <c r="A39" s="163">
        <v>36</v>
      </c>
      <c r="B39" s="172" t="s">
        <v>164</v>
      </c>
      <c r="C39" s="165" t="s">
        <v>327</v>
      </c>
      <c r="D39" s="165"/>
      <c r="E39" s="165"/>
      <c r="F39" s="165"/>
      <c r="G39" s="165"/>
      <c r="H39" s="165"/>
      <c r="I39" s="165"/>
      <c r="J39" s="165"/>
      <c r="K39" s="166"/>
      <c r="L39" s="166"/>
      <c r="M39" s="166">
        <v>0</v>
      </c>
      <c r="N39" s="166">
        <v>0</v>
      </c>
      <c r="O39" s="167"/>
      <c r="P39" s="167"/>
      <c r="Q39" s="167"/>
      <c r="R39" s="167"/>
      <c r="S39" s="167"/>
      <c r="T39" s="167"/>
      <c r="U39" s="165"/>
      <c r="V39" s="165"/>
      <c r="W39" s="165"/>
      <c r="X39" s="165"/>
      <c r="Y39" s="165">
        <v>3</v>
      </c>
      <c r="Z39" s="165">
        <v>0</v>
      </c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>
        <v>10</v>
      </c>
      <c r="AP39" s="165">
        <v>1</v>
      </c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>
        <v>1</v>
      </c>
      <c r="BD39" s="165">
        <v>0</v>
      </c>
      <c r="BE39" s="165"/>
      <c r="BF39" s="165"/>
      <c r="BG39" s="165"/>
      <c r="BH39" s="165"/>
      <c r="BI39" s="165">
        <v>1</v>
      </c>
      <c r="BJ39" s="165">
        <v>0</v>
      </c>
      <c r="BK39" s="165"/>
      <c r="BL39" s="165"/>
      <c r="BM39" s="165"/>
      <c r="BN39" s="165"/>
      <c r="BO39" s="165">
        <v>0</v>
      </c>
      <c r="BP39" s="165">
        <v>0</v>
      </c>
      <c r="BQ39" s="165"/>
      <c r="BR39" s="165"/>
      <c r="BS39" s="165"/>
      <c r="BT39" s="165"/>
      <c r="BU39" s="165"/>
      <c r="BV39" s="165"/>
      <c r="BW39" s="168">
        <v>2</v>
      </c>
      <c r="BX39" s="168">
        <v>0</v>
      </c>
      <c r="BY39" s="169">
        <f>Y39+AC39+AG39+AK39+AO39+BO39+BS39+BW39+CH39+CL39+CP39+CT39+CX39+DB39+DF39</f>
        <v>16</v>
      </c>
      <c r="BZ39" s="169">
        <f>Z39+AD39+AH39+AL39+AP39+BP39+BT39+BX39+CI39+CM39+CQ39+CU39+CY39+DC39+DG39</f>
        <v>2</v>
      </c>
      <c r="CA39" s="170">
        <f t="shared" si="6"/>
        <v>0.125</v>
      </c>
      <c r="CB39" s="171">
        <f>E39+I39+M39+Q39+W39+AA39+AE39+AI39+AM39+AQ39+AS39+AW39+AY39+BA39+BE39+BI39+BU39</f>
        <v>1</v>
      </c>
      <c r="CC39" s="171">
        <f>F39+J39+N39+R39+X39+AB39+AF39+AJ39+AN39+AR39+AT39+AX39+AZ39+BB39+BF39+BJ39+BV39</f>
        <v>0</v>
      </c>
      <c r="CD39" s="170">
        <f t="shared" si="7"/>
        <v>0</v>
      </c>
      <c r="CE39" s="171">
        <f t="shared" si="2"/>
        <v>1</v>
      </c>
      <c r="CF39" s="171">
        <f t="shared" si="3"/>
        <v>0</v>
      </c>
      <c r="CG39" s="170">
        <f t="shared" si="8"/>
        <v>0</v>
      </c>
      <c r="CH39" s="49">
        <v>1</v>
      </c>
      <c r="CI39" s="49">
        <v>1</v>
      </c>
      <c r="CJ39" s="49">
        <v>0</v>
      </c>
      <c r="CK39" s="49">
        <v>0</v>
      </c>
      <c r="CL39" s="49">
        <v>0</v>
      </c>
      <c r="CM39" s="49">
        <v>0</v>
      </c>
      <c r="CN39" s="49">
        <v>0</v>
      </c>
      <c r="CO39" s="49">
        <v>0</v>
      </c>
      <c r="CP39" s="49">
        <v>0</v>
      </c>
      <c r="CQ39" s="49">
        <v>0</v>
      </c>
      <c r="CR39" s="49">
        <v>0</v>
      </c>
      <c r="CS39" s="49">
        <v>0</v>
      </c>
      <c r="CT39" s="49">
        <v>0</v>
      </c>
      <c r="CU39" s="49">
        <v>0</v>
      </c>
      <c r="CV39" s="49">
        <v>0</v>
      </c>
      <c r="CW39" s="49">
        <v>0</v>
      </c>
      <c r="CX39" s="49">
        <v>0</v>
      </c>
      <c r="CY39" s="49">
        <v>0</v>
      </c>
      <c r="CZ39" s="49">
        <v>0</v>
      </c>
      <c r="DA39" s="49">
        <v>0</v>
      </c>
      <c r="DB39" s="49">
        <v>0</v>
      </c>
      <c r="DC39" s="49">
        <v>0</v>
      </c>
      <c r="DD39" s="49">
        <v>0</v>
      </c>
      <c r="DE39" s="49">
        <v>0</v>
      </c>
      <c r="DF39" s="49">
        <v>0</v>
      </c>
      <c r="DG39" s="49">
        <v>0</v>
      </c>
      <c r="DH39" s="49">
        <v>0</v>
      </c>
      <c r="DI39" s="49">
        <v>0</v>
      </c>
      <c r="DJ39" s="49">
        <v>0</v>
      </c>
      <c r="DK39" s="49">
        <v>0</v>
      </c>
    </row>
    <row r="40" spans="1:115" ht="15.75">
      <c r="A40" s="163">
        <v>37</v>
      </c>
      <c r="B40" s="172" t="s">
        <v>165</v>
      </c>
      <c r="C40" s="165" t="s">
        <v>327</v>
      </c>
      <c r="D40" s="165" t="s">
        <v>327</v>
      </c>
      <c r="E40" s="165" t="s">
        <v>327</v>
      </c>
      <c r="F40" s="165"/>
      <c r="G40" s="165"/>
      <c r="H40" s="165"/>
      <c r="I40" s="165"/>
      <c r="J40" s="165"/>
      <c r="K40" s="166">
        <v>17</v>
      </c>
      <c r="L40" s="166">
        <v>9</v>
      </c>
      <c r="M40" s="166">
        <v>9</v>
      </c>
      <c r="N40" s="166">
        <v>2</v>
      </c>
      <c r="O40" s="167">
        <v>1</v>
      </c>
      <c r="P40" s="167">
        <v>0</v>
      </c>
      <c r="Q40" s="167"/>
      <c r="R40" s="167"/>
      <c r="S40" s="167">
        <v>1</v>
      </c>
      <c r="T40" s="167">
        <v>1</v>
      </c>
      <c r="U40" s="165">
        <v>2</v>
      </c>
      <c r="V40" s="165">
        <v>1</v>
      </c>
      <c r="W40" s="165"/>
      <c r="X40" s="165"/>
      <c r="Y40" s="165">
        <v>3</v>
      </c>
      <c r="Z40" s="165">
        <v>1</v>
      </c>
      <c r="AA40" s="165">
        <v>3</v>
      </c>
      <c r="AB40" s="165">
        <v>2</v>
      </c>
      <c r="AC40" s="165">
        <v>1</v>
      </c>
      <c r="AD40" s="165">
        <v>1</v>
      </c>
      <c r="AE40" s="165"/>
      <c r="AF40" s="165"/>
      <c r="AG40" s="165">
        <v>1</v>
      </c>
      <c r="AH40" s="165">
        <v>1</v>
      </c>
      <c r="AI40" s="165"/>
      <c r="AJ40" s="165"/>
      <c r="AK40" s="165"/>
      <c r="AL40" s="165"/>
      <c r="AM40" s="165"/>
      <c r="AN40" s="165"/>
      <c r="AO40" s="165">
        <v>7</v>
      </c>
      <c r="AP40" s="165">
        <v>2</v>
      </c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>
        <v>1</v>
      </c>
      <c r="BD40" s="165">
        <v>0</v>
      </c>
      <c r="BE40" s="165">
        <v>2</v>
      </c>
      <c r="BF40" s="165">
        <v>1</v>
      </c>
      <c r="BG40" s="165"/>
      <c r="BH40" s="165"/>
      <c r="BI40" s="165">
        <v>3</v>
      </c>
      <c r="BJ40" s="165">
        <v>0</v>
      </c>
      <c r="BK40" s="165"/>
      <c r="BL40" s="165"/>
      <c r="BM40" s="165"/>
      <c r="BN40" s="165"/>
      <c r="BO40" s="165">
        <v>0</v>
      </c>
      <c r="BP40" s="165">
        <v>0</v>
      </c>
      <c r="BQ40" s="165"/>
      <c r="BR40" s="165"/>
      <c r="BS40" s="165"/>
      <c r="BT40" s="165"/>
      <c r="BU40" s="165"/>
      <c r="BV40" s="165"/>
      <c r="BW40" s="168">
        <v>2</v>
      </c>
      <c r="BX40" s="168">
        <v>2</v>
      </c>
      <c r="BY40" s="169">
        <f t="shared" ref="BY40:BZ41" si="14">K40+O40+S40+U40+Y40+AC40+AG40+AK40+AO40+BO40+BS40+BW40+CH40+CL40+CP40+CT40+CX40+DB40+DF40</f>
        <v>35</v>
      </c>
      <c r="BZ40" s="169">
        <f t="shared" si="14"/>
        <v>18</v>
      </c>
      <c r="CA40" s="170">
        <f t="shared" si="7"/>
        <v>0.51428571428571423</v>
      </c>
      <c r="CB40" s="171">
        <f>AU40+BC40+BG40+BK40</f>
        <v>1</v>
      </c>
      <c r="CC40" s="171">
        <f>AV40+BD40+BH40+BL40</f>
        <v>0</v>
      </c>
      <c r="CD40" s="170">
        <f t="shared" si="8"/>
        <v>0</v>
      </c>
      <c r="CE40" s="171">
        <f t="shared" ref="CE40:CF41" si="15">AU40+BC40+BG40+BK40</f>
        <v>1</v>
      </c>
      <c r="CF40" s="171">
        <f t="shared" si="15"/>
        <v>0</v>
      </c>
      <c r="CG40" s="170">
        <f t="shared" si="8"/>
        <v>0</v>
      </c>
      <c r="CH40" s="49">
        <v>0</v>
      </c>
      <c r="CI40" s="49">
        <v>0</v>
      </c>
      <c r="CJ40" s="49">
        <v>0</v>
      </c>
      <c r="CK40" s="49">
        <v>0</v>
      </c>
      <c r="CL40" s="49">
        <v>0</v>
      </c>
      <c r="CM40" s="49">
        <v>0</v>
      </c>
      <c r="CN40" s="49">
        <v>0</v>
      </c>
      <c r="CO40" s="49">
        <v>0</v>
      </c>
      <c r="CP40" s="49">
        <v>0</v>
      </c>
      <c r="CQ40" s="49">
        <v>0</v>
      </c>
      <c r="CR40" s="49">
        <v>0</v>
      </c>
      <c r="CS40" s="49">
        <v>0</v>
      </c>
      <c r="CT40" s="49">
        <v>0</v>
      </c>
      <c r="CU40" s="49">
        <v>0</v>
      </c>
      <c r="CV40" s="49">
        <v>0</v>
      </c>
      <c r="CW40" s="49">
        <v>0</v>
      </c>
      <c r="CX40" s="49">
        <v>0</v>
      </c>
      <c r="CY40" s="49">
        <v>0</v>
      </c>
      <c r="CZ40" s="49">
        <v>0</v>
      </c>
      <c r="DA40" s="49">
        <v>0</v>
      </c>
      <c r="DB40" s="49">
        <v>0</v>
      </c>
      <c r="DC40" s="49">
        <v>0</v>
      </c>
      <c r="DD40" s="49">
        <v>0</v>
      </c>
      <c r="DE40" s="49">
        <v>0</v>
      </c>
      <c r="DF40" s="49">
        <v>0</v>
      </c>
      <c r="DG40" s="49">
        <v>0</v>
      </c>
      <c r="DH40" s="49">
        <v>0</v>
      </c>
      <c r="DI40" s="49">
        <v>0</v>
      </c>
      <c r="DJ40" s="49">
        <v>0</v>
      </c>
      <c r="DK40" s="49">
        <v>0</v>
      </c>
    </row>
    <row r="41" spans="1:115" ht="15.75">
      <c r="A41" s="195">
        <v>38</v>
      </c>
      <c r="B41" s="196" t="s">
        <v>166</v>
      </c>
      <c r="C41" s="197" t="s">
        <v>327</v>
      </c>
      <c r="D41" s="197" t="s">
        <v>327</v>
      </c>
      <c r="E41" s="197" t="s">
        <v>327</v>
      </c>
      <c r="F41" s="197"/>
      <c r="G41" s="197"/>
      <c r="H41" s="197"/>
      <c r="I41" s="197"/>
      <c r="J41" s="197"/>
      <c r="K41" s="198">
        <v>1</v>
      </c>
      <c r="L41" s="198">
        <v>0</v>
      </c>
      <c r="M41" s="198">
        <v>0</v>
      </c>
      <c r="N41" s="198">
        <v>0</v>
      </c>
      <c r="O41" s="199"/>
      <c r="P41" s="199"/>
      <c r="Q41" s="199"/>
      <c r="R41" s="199"/>
      <c r="S41" s="199"/>
      <c r="T41" s="199"/>
      <c r="U41" s="197">
        <v>2</v>
      </c>
      <c r="V41" s="197">
        <v>1</v>
      </c>
      <c r="W41" s="197"/>
      <c r="X41" s="197"/>
      <c r="Y41" s="197">
        <v>3</v>
      </c>
      <c r="Z41" s="197">
        <v>0</v>
      </c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>
        <v>5</v>
      </c>
      <c r="AP41" s="197">
        <v>1</v>
      </c>
      <c r="AQ41" s="197"/>
      <c r="AR41" s="197"/>
      <c r="AS41" s="197"/>
      <c r="AT41" s="197"/>
      <c r="AU41" s="197">
        <v>1</v>
      </c>
      <c r="AV41" s="197">
        <v>0</v>
      </c>
      <c r="AW41" s="197"/>
      <c r="AX41" s="197"/>
      <c r="AY41" s="197"/>
      <c r="AZ41" s="197"/>
      <c r="BA41" s="197"/>
      <c r="BB41" s="197"/>
      <c r="BC41" s="197">
        <v>2</v>
      </c>
      <c r="BD41" s="197">
        <v>0</v>
      </c>
      <c r="BE41" s="197"/>
      <c r="BF41" s="197"/>
      <c r="BG41" s="197"/>
      <c r="BH41" s="197"/>
      <c r="BI41" s="197">
        <v>1</v>
      </c>
      <c r="BJ41" s="197">
        <v>0</v>
      </c>
      <c r="BK41" s="197"/>
      <c r="BL41" s="197"/>
      <c r="BM41" s="197"/>
      <c r="BN41" s="197"/>
      <c r="BO41" s="197">
        <v>0</v>
      </c>
      <c r="BP41" s="197">
        <v>0</v>
      </c>
      <c r="BQ41" s="197"/>
      <c r="BR41" s="197"/>
      <c r="BS41" s="197"/>
      <c r="BT41" s="197"/>
      <c r="BU41" s="197"/>
      <c r="BV41" s="197"/>
      <c r="BW41" s="200">
        <v>2</v>
      </c>
      <c r="BX41" s="200">
        <v>1</v>
      </c>
      <c r="BY41" s="169">
        <f t="shared" si="14"/>
        <v>13</v>
      </c>
      <c r="BZ41" s="169">
        <f t="shared" si="14"/>
        <v>3</v>
      </c>
      <c r="CA41" s="201">
        <v>0.17599999999999999</v>
      </c>
      <c r="CB41" s="202">
        <f>AU41+BC41+BG41+BK41</f>
        <v>3</v>
      </c>
      <c r="CC41" s="202">
        <f>AV41+BD41+BH41+BL41</f>
        <v>0</v>
      </c>
      <c r="CD41" s="201">
        <v>0</v>
      </c>
      <c r="CE41" s="202">
        <f t="shared" si="15"/>
        <v>3</v>
      </c>
      <c r="CF41" s="202">
        <f t="shared" si="15"/>
        <v>0</v>
      </c>
      <c r="CG41" s="201">
        <v>0</v>
      </c>
      <c r="CH41" s="49">
        <v>0</v>
      </c>
      <c r="CI41" s="49">
        <v>0</v>
      </c>
      <c r="CJ41" s="49">
        <v>0</v>
      </c>
      <c r="CK41" s="49">
        <v>0</v>
      </c>
      <c r="CL41" s="49">
        <v>0</v>
      </c>
      <c r="CM41" s="49">
        <v>0</v>
      </c>
      <c r="CN41" s="49">
        <v>0</v>
      </c>
      <c r="CO41" s="49">
        <v>0</v>
      </c>
      <c r="CP41" s="49">
        <v>0</v>
      </c>
      <c r="CQ41" s="49">
        <v>0</v>
      </c>
      <c r="CR41" s="49">
        <v>0</v>
      </c>
      <c r="CS41" s="49">
        <v>0</v>
      </c>
      <c r="CT41" s="49">
        <v>0</v>
      </c>
      <c r="CU41" s="49">
        <v>0</v>
      </c>
      <c r="CV41" s="49">
        <v>0</v>
      </c>
      <c r="CW41" s="49">
        <v>0</v>
      </c>
      <c r="CX41" s="49">
        <v>0</v>
      </c>
      <c r="CY41" s="49">
        <v>0</v>
      </c>
      <c r="CZ41" s="49">
        <v>0</v>
      </c>
      <c r="DA41" s="49">
        <v>0</v>
      </c>
      <c r="DB41" s="49">
        <v>0</v>
      </c>
      <c r="DC41" s="49">
        <v>0</v>
      </c>
      <c r="DD41" s="49">
        <v>0</v>
      </c>
      <c r="DE41" s="49">
        <v>0</v>
      </c>
      <c r="DF41" s="49">
        <v>0</v>
      </c>
      <c r="DG41" s="49">
        <v>0</v>
      </c>
      <c r="DH41" s="49">
        <v>0</v>
      </c>
      <c r="DI41" s="49">
        <v>0</v>
      </c>
      <c r="DJ41" s="49">
        <v>0</v>
      </c>
      <c r="DK41" s="49">
        <v>0</v>
      </c>
    </row>
    <row r="42" spans="1:115" s="179" customFormat="1" ht="15.75" customHeight="1">
      <c r="A42" s="329" t="s">
        <v>118</v>
      </c>
      <c r="B42" s="329"/>
      <c r="C42" s="209">
        <f>SUM(C4:C41)</f>
        <v>3</v>
      </c>
      <c r="D42" s="209">
        <f t="shared" ref="D42:BO42" si="16">SUM(D4:D41)</f>
        <v>3</v>
      </c>
      <c r="E42" s="209">
        <f t="shared" si="16"/>
        <v>1</v>
      </c>
      <c r="F42" s="209">
        <f t="shared" si="16"/>
        <v>1</v>
      </c>
      <c r="G42" s="209">
        <f t="shared" si="16"/>
        <v>10</v>
      </c>
      <c r="H42" s="209">
        <f t="shared" si="16"/>
        <v>7</v>
      </c>
      <c r="I42" s="209">
        <f t="shared" si="16"/>
        <v>4</v>
      </c>
      <c r="J42" s="209">
        <f t="shared" si="16"/>
        <v>3</v>
      </c>
      <c r="K42" s="209">
        <f t="shared" si="16"/>
        <v>56</v>
      </c>
      <c r="L42" s="209">
        <f t="shared" si="16"/>
        <v>20</v>
      </c>
      <c r="M42" s="209">
        <f t="shared" si="16"/>
        <v>20</v>
      </c>
      <c r="N42" s="209">
        <f t="shared" si="16"/>
        <v>5</v>
      </c>
      <c r="O42" s="209">
        <f t="shared" si="16"/>
        <v>16</v>
      </c>
      <c r="P42" s="209">
        <f t="shared" si="16"/>
        <v>12</v>
      </c>
      <c r="Q42" s="209">
        <f t="shared" si="16"/>
        <v>3</v>
      </c>
      <c r="R42" s="209">
        <f t="shared" si="16"/>
        <v>3</v>
      </c>
      <c r="S42" s="209">
        <f t="shared" si="16"/>
        <v>24</v>
      </c>
      <c r="T42" s="209">
        <f t="shared" si="16"/>
        <v>21</v>
      </c>
      <c r="U42" s="209">
        <f t="shared" si="16"/>
        <v>51</v>
      </c>
      <c r="V42" s="209">
        <f t="shared" si="16"/>
        <v>26</v>
      </c>
      <c r="W42" s="209">
        <f t="shared" si="16"/>
        <v>8</v>
      </c>
      <c r="X42" s="209">
        <f t="shared" si="16"/>
        <v>5</v>
      </c>
      <c r="Y42" s="209">
        <f t="shared" si="16"/>
        <v>98</v>
      </c>
      <c r="Z42" s="209">
        <f t="shared" si="16"/>
        <v>13</v>
      </c>
      <c r="AA42" s="209">
        <f t="shared" si="16"/>
        <v>8</v>
      </c>
      <c r="AB42" s="209">
        <f t="shared" si="16"/>
        <v>5</v>
      </c>
      <c r="AC42" s="209">
        <f t="shared" si="16"/>
        <v>5</v>
      </c>
      <c r="AD42" s="209">
        <f t="shared" si="16"/>
        <v>4</v>
      </c>
      <c r="AE42" s="209">
        <f t="shared" si="16"/>
        <v>4</v>
      </c>
      <c r="AF42" s="209">
        <f t="shared" si="16"/>
        <v>4</v>
      </c>
      <c r="AG42" s="209">
        <f t="shared" si="16"/>
        <v>10</v>
      </c>
      <c r="AH42" s="209">
        <f t="shared" si="16"/>
        <v>10</v>
      </c>
      <c r="AI42" s="209">
        <f t="shared" si="16"/>
        <v>4</v>
      </c>
      <c r="AJ42" s="209">
        <f t="shared" si="16"/>
        <v>3</v>
      </c>
      <c r="AK42" s="209">
        <f t="shared" si="16"/>
        <v>2</v>
      </c>
      <c r="AL42" s="209">
        <f t="shared" si="16"/>
        <v>2</v>
      </c>
      <c r="AM42" s="209">
        <f t="shared" si="16"/>
        <v>1</v>
      </c>
      <c r="AN42" s="209">
        <f t="shared" si="16"/>
        <v>0</v>
      </c>
      <c r="AO42" s="209">
        <f t="shared" si="16"/>
        <v>143</v>
      </c>
      <c r="AP42" s="209">
        <f t="shared" si="16"/>
        <v>41</v>
      </c>
      <c r="AQ42" s="209">
        <f t="shared" si="16"/>
        <v>9</v>
      </c>
      <c r="AR42" s="209">
        <f t="shared" si="16"/>
        <v>0</v>
      </c>
      <c r="AS42" s="209">
        <f t="shared" si="16"/>
        <v>0</v>
      </c>
      <c r="AT42" s="209">
        <f t="shared" si="16"/>
        <v>0</v>
      </c>
      <c r="AU42" s="209">
        <f t="shared" si="16"/>
        <v>9</v>
      </c>
      <c r="AV42" s="209">
        <f t="shared" si="16"/>
        <v>0</v>
      </c>
      <c r="AW42" s="209">
        <f t="shared" si="16"/>
        <v>3</v>
      </c>
      <c r="AX42" s="209">
        <f t="shared" si="16"/>
        <v>0</v>
      </c>
      <c r="AY42" s="209">
        <f t="shared" si="16"/>
        <v>14</v>
      </c>
      <c r="AZ42" s="209">
        <f t="shared" si="16"/>
        <v>0</v>
      </c>
      <c r="BA42" s="209">
        <f t="shared" si="16"/>
        <v>0</v>
      </c>
      <c r="BB42" s="209">
        <f t="shared" si="16"/>
        <v>0</v>
      </c>
      <c r="BC42" s="209">
        <f t="shared" si="16"/>
        <v>28</v>
      </c>
      <c r="BD42" s="209">
        <f t="shared" si="16"/>
        <v>1</v>
      </c>
      <c r="BE42" s="209">
        <f t="shared" si="16"/>
        <v>11</v>
      </c>
      <c r="BF42" s="209">
        <f t="shared" si="16"/>
        <v>1</v>
      </c>
      <c r="BG42" s="209">
        <f t="shared" si="16"/>
        <v>0</v>
      </c>
      <c r="BH42" s="209">
        <f t="shared" si="16"/>
        <v>0</v>
      </c>
      <c r="BI42" s="209">
        <f t="shared" si="16"/>
        <v>27</v>
      </c>
      <c r="BJ42" s="209">
        <f t="shared" si="16"/>
        <v>2</v>
      </c>
      <c r="BK42" s="209">
        <f t="shared" si="16"/>
        <v>0</v>
      </c>
      <c r="BL42" s="209">
        <f t="shared" si="16"/>
        <v>0</v>
      </c>
      <c r="BM42" s="209">
        <f t="shared" si="16"/>
        <v>2</v>
      </c>
      <c r="BN42" s="209">
        <f t="shared" si="16"/>
        <v>0</v>
      </c>
      <c r="BO42" s="209">
        <f t="shared" si="16"/>
        <v>11</v>
      </c>
      <c r="BP42" s="209">
        <f t="shared" ref="BP42:CF42" si="17">SUM(BP4:BP41)</f>
        <v>2</v>
      </c>
      <c r="BQ42" s="209">
        <f t="shared" si="17"/>
        <v>2</v>
      </c>
      <c r="BR42" s="209">
        <f t="shared" si="17"/>
        <v>0</v>
      </c>
      <c r="BS42" s="209">
        <f t="shared" si="17"/>
        <v>0</v>
      </c>
      <c r="BT42" s="209">
        <f t="shared" si="17"/>
        <v>0</v>
      </c>
      <c r="BU42" s="209">
        <f t="shared" si="17"/>
        <v>2</v>
      </c>
      <c r="BV42" s="209">
        <f t="shared" si="17"/>
        <v>2</v>
      </c>
      <c r="BW42" s="209">
        <f t="shared" si="17"/>
        <v>45</v>
      </c>
      <c r="BX42" s="209">
        <f t="shared" si="17"/>
        <v>18</v>
      </c>
      <c r="BY42" s="209">
        <f t="shared" si="17"/>
        <v>493</v>
      </c>
      <c r="BZ42" s="209">
        <f t="shared" si="17"/>
        <v>186</v>
      </c>
      <c r="CA42" s="210">
        <f>BZ42/BY42</f>
        <v>0.37728194726166331</v>
      </c>
      <c r="CB42" s="209">
        <f t="shared" si="17"/>
        <v>105</v>
      </c>
      <c r="CC42" s="209">
        <f t="shared" si="17"/>
        <v>29</v>
      </c>
      <c r="CD42" s="210">
        <f t="shared" ref="CD42" si="18">CC42/CB42</f>
        <v>0.27619047619047621</v>
      </c>
      <c r="CE42" s="209">
        <f t="shared" si="17"/>
        <v>37</v>
      </c>
      <c r="CF42" s="209">
        <f t="shared" si="17"/>
        <v>1</v>
      </c>
      <c r="CG42" s="210">
        <f t="shared" ref="CG42" si="19">CF42/CE42</f>
        <v>2.7027027027027029E-2</v>
      </c>
      <c r="CH42" s="226">
        <f t="shared" ref="CH42:DK42" si="20">SUM(CH4:CH41)</f>
        <v>19</v>
      </c>
      <c r="CI42" s="226">
        <f t="shared" si="20"/>
        <v>7</v>
      </c>
      <c r="CJ42" s="226">
        <f t="shared" si="20"/>
        <v>1</v>
      </c>
      <c r="CK42" s="226">
        <f t="shared" si="20"/>
        <v>0</v>
      </c>
      <c r="CL42" s="226">
        <f t="shared" si="20"/>
        <v>0</v>
      </c>
      <c r="CM42" s="226">
        <f t="shared" si="20"/>
        <v>0</v>
      </c>
      <c r="CN42" s="226">
        <f t="shared" si="20"/>
        <v>4</v>
      </c>
      <c r="CO42" s="226">
        <f t="shared" si="20"/>
        <v>0</v>
      </c>
      <c r="CP42" s="226">
        <f t="shared" si="20"/>
        <v>0</v>
      </c>
      <c r="CQ42" s="226">
        <f t="shared" si="20"/>
        <v>0</v>
      </c>
      <c r="CR42" s="226">
        <f t="shared" si="20"/>
        <v>2</v>
      </c>
      <c r="CS42" s="226">
        <f t="shared" si="20"/>
        <v>1</v>
      </c>
      <c r="CT42" s="226">
        <f t="shared" si="20"/>
        <v>0</v>
      </c>
      <c r="CU42" s="226">
        <f t="shared" si="20"/>
        <v>0</v>
      </c>
      <c r="CV42" s="226">
        <f t="shared" si="20"/>
        <v>2</v>
      </c>
      <c r="CW42" s="226">
        <f t="shared" si="20"/>
        <v>0</v>
      </c>
      <c r="CX42" s="226">
        <f t="shared" si="20"/>
        <v>0</v>
      </c>
      <c r="CY42" s="226">
        <f t="shared" si="20"/>
        <v>0</v>
      </c>
      <c r="CZ42" s="226">
        <f t="shared" si="20"/>
        <v>2</v>
      </c>
      <c r="DA42" s="226">
        <f t="shared" si="20"/>
        <v>1</v>
      </c>
      <c r="DB42" s="226">
        <f t="shared" si="20"/>
        <v>0</v>
      </c>
      <c r="DC42" s="226">
        <f t="shared" si="20"/>
        <v>0</v>
      </c>
      <c r="DD42" s="226">
        <f t="shared" si="20"/>
        <v>1</v>
      </c>
      <c r="DE42" s="226">
        <f t="shared" si="20"/>
        <v>0</v>
      </c>
      <c r="DF42" s="226">
        <f t="shared" si="20"/>
        <v>0</v>
      </c>
      <c r="DG42" s="226">
        <f t="shared" si="20"/>
        <v>0</v>
      </c>
      <c r="DH42" s="226">
        <f t="shared" si="20"/>
        <v>0</v>
      </c>
      <c r="DI42" s="226">
        <f t="shared" si="20"/>
        <v>0</v>
      </c>
      <c r="DJ42" s="226">
        <f t="shared" si="20"/>
        <v>17</v>
      </c>
      <c r="DK42" s="226">
        <f t="shared" si="20"/>
        <v>0</v>
      </c>
    </row>
    <row r="43" spans="1:115" s="179" customForma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</row>
    <row r="44" spans="1:115" s="179" customForma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3"/>
      <c r="BQ44" s="203"/>
      <c r="BR44" s="203"/>
      <c r="BS44" s="203"/>
      <c r="BT44" s="203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15" s="179" customFormat="1" ht="21" customHeight="1">
      <c r="A45" s="71">
        <v>1</v>
      </c>
      <c r="B45" s="71" t="s">
        <v>169</v>
      </c>
      <c r="C45" s="65"/>
      <c r="D45" s="132"/>
      <c r="E45" s="132"/>
      <c r="F45" s="132"/>
      <c r="G45" s="132"/>
      <c r="H45" s="132"/>
      <c r="I45" s="132"/>
      <c r="J45" s="132"/>
      <c r="K45" s="207">
        <v>2</v>
      </c>
      <c r="L45" s="207">
        <v>2</v>
      </c>
      <c r="M45" s="207">
        <v>2</v>
      </c>
      <c r="N45" s="207">
        <v>1</v>
      </c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204">
        <f t="shared" ref="BY45" si="21">G45+K45+O45+S45+U45+Y45+AC45+AG45+AK45+AO45+BO45+BS45+BW45</f>
        <v>2</v>
      </c>
      <c r="BZ45" s="204">
        <f>H45+L45+P45+T45+V45+Z45+AD45+AH45+AL45+AP45+BP45+BT45+BX45</f>
        <v>2</v>
      </c>
      <c r="CA45" s="205">
        <f t="shared" ref="CA45" si="22">BZ45/BY45</f>
        <v>1</v>
      </c>
      <c r="CB45" s="207">
        <v>2</v>
      </c>
      <c r="CC45" s="207">
        <v>1</v>
      </c>
      <c r="CD45" s="205">
        <f>CC45/CB45</f>
        <v>0.5</v>
      </c>
      <c r="CE45" s="206"/>
      <c r="CF45" s="206"/>
      <c r="CG45" s="20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15" s="179" customFormat="1" ht="15.75">
      <c r="A46" s="71">
        <v>2</v>
      </c>
      <c r="B46" s="71" t="s">
        <v>170</v>
      </c>
      <c r="C46" s="65"/>
      <c r="D46" s="132"/>
      <c r="E46" s="132"/>
      <c r="F46" s="132"/>
      <c r="G46" s="132"/>
      <c r="H46" s="132"/>
      <c r="I46" s="132"/>
      <c r="J46" s="132"/>
      <c r="K46" s="207">
        <v>7</v>
      </c>
      <c r="L46" s="207">
        <v>0</v>
      </c>
      <c r="M46" s="207">
        <v>0</v>
      </c>
      <c r="N46" s="207">
        <v>0</v>
      </c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204">
        <f t="shared" ref="BY46:BY47" si="23">G46+K46+O46+S46+U46+Y46+AC46+AG46+AK46+AO46+BO46+BS46+BW46</f>
        <v>7</v>
      </c>
      <c r="BZ46" s="204">
        <f t="shared" ref="BZ46:BZ47" si="24">H46+L46+P46+T46+V46+Z46+AD46+AH46+AL46+AP46+BP46+BT46+BX46</f>
        <v>0</v>
      </c>
      <c r="CA46" s="205">
        <f t="shared" ref="CA46" si="25">BZ46/BY46</f>
        <v>0</v>
      </c>
      <c r="CB46" s="207">
        <v>0</v>
      </c>
      <c r="CC46" s="207">
        <v>0</v>
      </c>
      <c r="CD46" s="205">
        <v>0</v>
      </c>
      <c r="CE46" s="206"/>
      <c r="CF46" s="206"/>
      <c r="CG46" s="205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</row>
    <row r="47" spans="1:115" s="179" customFormat="1" ht="25.5">
      <c r="A47" s="71">
        <v>3</v>
      </c>
      <c r="B47" s="71" t="s">
        <v>171</v>
      </c>
      <c r="C47" s="65"/>
      <c r="D47" s="137"/>
      <c r="E47" s="137"/>
      <c r="F47" s="137"/>
      <c r="G47" s="137"/>
      <c r="H47" s="137"/>
      <c r="I47" s="137"/>
      <c r="J47" s="137"/>
      <c r="K47" s="211">
        <v>0</v>
      </c>
      <c r="L47" s="211">
        <v>0</v>
      </c>
      <c r="M47" s="211">
        <v>0</v>
      </c>
      <c r="N47" s="211">
        <v>0</v>
      </c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204">
        <f t="shared" si="23"/>
        <v>0</v>
      </c>
      <c r="BZ47" s="204">
        <f t="shared" si="24"/>
        <v>0</v>
      </c>
      <c r="CA47" s="205">
        <v>0</v>
      </c>
      <c r="CB47" s="211">
        <v>0</v>
      </c>
      <c r="CC47" s="211">
        <v>0</v>
      </c>
      <c r="CD47" s="205">
        <v>0</v>
      </c>
      <c r="CE47" s="206"/>
      <c r="CF47" s="206"/>
      <c r="CG47" s="205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</row>
    <row r="48" spans="1:115" s="179" customFormat="1" ht="15" customHeight="1">
      <c r="A48" s="329" t="s">
        <v>118</v>
      </c>
      <c r="B48" s="329"/>
      <c r="C48" s="208"/>
      <c r="D48" s="208"/>
      <c r="E48" s="208"/>
      <c r="F48" s="208"/>
      <c r="G48" s="208"/>
      <c r="H48" s="208"/>
      <c r="I48" s="208"/>
      <c r="J48" s="208"/>
      <c r="K48" s="209">
        <f>SUM(K45:K47)</f>
        <v>9</v>
      </c>
      <c r="L48" s="209">
        <f t="shared" ref="L48:N48" si="26">SUM(L45:L47)</f>
        <v>2</v>
      </c>
      <c r="M48" s="209">
        <f t="shared" si="26"/>
        <v>2</v>
      </c>
      <c r="N48" s="209">
        <f t="shared" si="26"/>
        <v>1</v>
      </c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8"/>
      <c r="BP48" s="208"/>
      <c r="BQ48" s="208"/>
      <c r="BR48" s="208"/>
      <c r="BS48" s="208"/>
      <c r="BT48" s="208"/>
      <c r="BU48" s="208"/>
      <c r="BV48" s="208"/>
      <c r="BW48" s="208"/>
      <c r="BX48" s="208"/>
      <c r="BY48" s="208">
        <f>SUM(BY45:BY47)</f>
        <v>9</v>
      </c>
      <c r="BZ48" s="208">
        <f>SUM(BZ45:BZ47)</f>
        <v>2</v>
      </c>
      <c r="CA48" s="210">
        <f>BZ48/BY48</f>
        <v>0.22222222222222221</v>
      </c>
      <c r="CB48" s="208">
        <f>SUM(CB45:CB47)</f>
        <v>2</v>
      </c>
      <c r="CC48" s="208">
        <f>SUM(CC45:CC47)</f>
        <v>1</v>
      </c>
      <c r="CD48" s="210">
        <f>AVERAGE(CD45:CD47)</f>
        <v>0.16666666666666666</v>
      </c>
      <c r="CE48" s="208"/>
      <c r="CF48" s="208"/>
      <c r="CG48" s="20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</row>
    <row r="49" spans="1:115" s="179" customForma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</row>
  </sheetData>
  <sheetProtection sheet="1" objects="1" selectLockedCells="1" selectUnlockedCells="1"/>
  <mergeCells count="87">
    <mergeCell ref="BW2:BX2"/>
    <mergeCell ref="BY2:CA2"/>
    <mergeCell ref="AI2:AJ2"/>
    <mergeCell ref="AK2:AL2"/>
    <mergeCell ref="BQ2:BR2"/>
    <mergeCell ref="BS2:BT2"/>
    <mergeCell ref="BU2:BV2"/>
    <mergeCell ref="AA2:AB2"/>
    <mergeCell ref="AC2:AD2"/>
    <mergeCell ref="CB2:CD2"/>
    <mergeCell ref="CE2:CG2"/>
    <mergeCell ref="A48:B48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AE2:AF2"/>
    <mergeCell ref="AG2:AH2"/>
    <mergeCell ref="AO1:AR1"/>
    <mergeCell ref="AS1:AV1"/>
    <mergeCell ref="BY1:CG1"/>
    <mergeCell ref="A2:A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U1:X1"/>
    <mergeCell ref="Y1:AB1"/>
    <mergeCell ref="AC1:AF1"/>
    <mergeCell ref="AG1:AJ1"/>
    <mergeCell ref="AK1:AN1"/>
    <mergeCell ref="C1:F1"/>
    <mergeCell ref="G1:J1"/>
    <mergeCell ref="K1:N1"/>
    <mergeCell ref="O1:R1"/>
    <mergeCell ref="S1:T1"/>
    <mergeCell ref="A42:B42"/>
    <mergeCell ref="BM1:BN1"/>
    <mergeCell ref="BO1:BR1"/>
    <mergeCell ref="BS1:BV1"/>
    <mergeCell ref="BW1:BX1"/>
    <mergeCell ref="AU2:AV2"/>
    <mergeCell ref="AW2:AX2"/>
    <mergeCell ref="AW1:AX1"/>
    <mergeCell ref="AY1:AZ1"/>
    <mergeCell ref="BA1:BD1"/>
    <mergeCell ref="BE1:BH1"/>
    <mergeCell ref="BI1:BL1"/>
    <mergeCell ref="AM2:AN2"/>
    <mergeCell ref="AO2:AP2"/>
    <mergeCell ref="AQ2:AR2"/>
    <mergeCell ref="AS2:AT2"/>
    <mergeCell ref="DH2:DI2"/>
    <mergeCell ref="CH1:CK1"/>
    <mergeCell ref="CL1:CO1"/>
    <mergeCell ref="CP1:CS1"/>
    <mergeCell ref="CT1:CW1"/>
    <mergeCell ref="CX1:DA1"/>
    <mergeCell ref="DJ2:DK2"/>
    <mergeCell ref="DB1:DE1"/>
    <mergeCell ref="DF1:DK1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ИТОГ </vt:lpstr>
      <vt:lpstr>1.1. 1-4</vt:lpstr>
      <vt:lpstr>1.2.10 Проф</vt:lpstr>
      <vt:lpstr>1.2. 20</vt:lpstr>
      <vt:lpstr>1.3. 20</vt:lpstr>
      <vt:lpstr>2.1.1. УУД "4+5"</vt:lpstr>
      <vt:lpstr>2.1.2. УУД "2" </vt:lpstr>
      <vt:lpstr>2.1.3. ВсОШ</vt:lpstr>
      <vt:lpstr>2.1.4. Конкурсы</vt:lpstr>
      <vt:lpstr>2.1.6. Спорт</vt:lpstr>
      <vt:lpstr>2.1.5. МАН</vt:lpstr>
      <vt:lpstr>2.1. 20</vt:lpstr>
      <vt:lpstr>2.2. 20</vt:lpstr>
      <vt:lpstr>2.3.5.Исп.дисц</vt:lpstr>
      <vt:lpstr>2.3. 20</vt:lpstr>
      <vt:lpstr>2.4. 20</vt:lpstr>
      <vt:lpstr>Справка 20</vt:lpstr>
      <vt:lpstr>'1.1. 1-4'!Область_печати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Учитель</cp:lastModifiedBy>
  <cp:lastPrinted>2020-08-20T19:23:39Z</cp:lastPrinted>
  <dcterms:created xsi:type="dcterms:W3CDTF">2018-02-04T20:59:32Z</dcterms:created>
  <dcterms:modified xsi:type="dcterms:W3CDTF">2022-11-16T07:36:39Z</dcterms:modified>
</cp:coreProperties>
</file>