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zirewa\Desktop\"/>
    </mc:Choice>
  </mc:AlternateContent>
  <bookViews>
    <workbookView xWindow="0" yWindow="0" windowWidth="20490" windowHeight="8250" tabRatio="933"/>
  </bookViews>
  <sheets>
    <sheet name="ИТОГ (без 3)" sheetId="28" r:id="rId1"/>
    <sheet name="1.1. 1-4" sheetId="9" r:id="rId2"/>
    <sheet name="1.2. 19" sheetId="10" r:id="rId3"/>
    <sheet name="1.2.10 Проф" sheetId="21" r:id="rId4"/>
    <sheet name="1.3. 19" sheetId="11" r:id="rId5"/>
    <sheet name="2.1. 19" sheetId="12" r:id="rId6"/>
    <sheet name="2.1.3. ВсОШ" sheetId="19" r:id="rId7"/>
    <sheet name="2.1.5. МАН" sheetId="20" r:id="rId8"/>
    <sheet name="2.1.6. СПОРТ" sheetId="23" r:id="rId9"/>
    <sheet name="2.2. 19" sheetId="13" r:id="rId10"/>
    <sheet name="2.3. 19" sheetId="14" r:id="rId11"/>
    <sheet name="2.4. 19" sheetId="24" r:id="rId12"/>
    <sheet name="Справка 19" sheetId="16" r:id="rId13"/>
  </sheets>
  <definedNames>
    <definedName name="_xlnm.Print_Area" localSheetId="1">'1.1. 1-4'!$A$1:$X$48</definedName>
  </definedNames>
  <calcPr calcId="162913"/>
</workbook>
</file>

<file path=xl/calcChain.xml><?xml version="1.0" encoding="utf-8"?>
<calcChain xmlns="http://schemas.openxmlformats.org/spreadsheetml/2006/main">
  <c r="J9" i="24" l="1"/>
  <c r="J11" i="24"/>
  <c r="J15" i="24"/>
  <c r="J16" i="24"/>
  <c r="J19" i="24"/>
  <c r="J20" i="24"/>
  <c r="J22" i="24"/>
  <c r="J24" i="24"/>
  <c r="J29" i="24"/>
  <c r="J30" i="24"/>
  <c r="J32" i="24"/>
  <c r="J34" i="24"/>
  <c r="J36" i="24"/>
  <c r="J37" i="24"/>
  <c r="J39" i="24"/>
  <c r="J41" i="24"/>
  <c r="J43" i="24"/>
  <c r="J7" i="24"/>
  <c r="X7" i="13" l="1"/>
  <c r="AB7" i="12"/>
  <c r="J16" i="28"/>
  <c r="J35" i="28"/>
  <c r="J31" i="28"/>
  <c r="J14" i="28"/>
  <c r="J15" i="28"/>
  <c r="J9" i="28"/>
  <c r="J22" i="28"/>
  <c r="J38" i="28"/>
  <c r="J21" i="28"/>
  <c r="J23" i="28"/>
  <c r="H51" i="28" l="1"/>
  <c r="G51" i="28"/>
  <c r="C50" i="28"/>
  <c r="C49" i="28"/>
  <c r="C48" i="28"/>
  <c r="C51" i="28" s="1"/>
  <c r="E41" i="28"/>
  <c r="E32" i="28"/>
  <c r="E22" i="28"/>
  <c r="C22" i="28"/>
  <c r="E18" i="28"/>
  <c r="C18" i="28"/>
  <c r="E36" i="28"/>
  <c r="E11" i="28"/>
  <c r="E27" i="28"/>
  <c r="E30" i="28"/>
  <c r="E28" i="28"/>
  <c r="E9" i="28"/>
  <c r="E13" i="28"/>
  <c r="C13" i="28"/>
  <c r="E25" i="28"/>
  <c r="E29" i="28"/>
  <c r="E33" i="28"/>
  <c r="C33" i="28"/>
  <c r="E44" i="28"/>
  <c r="C44" i="28"/>
  <c r="E20" i="28"/>
  <c r="E14" i="28"/>
  <c r="C14" i="28"/>
  <c r="E42" i="28"/>
  <c r="E40" i="28"/>
  <c r="E31" i="28"/>
  <c r="C31" i="28"/>
  <c r="E12" i="28"/>
  <c r="E10" i="28"/>
  <c r="E35" i="28"/>
  <c r="E21" i="28"/>
  <c r="E16" i="28"/>
  <c r="E26" i="28"/>
  <c r="E8" i="28"/>
  <c r="E7" i="28"/>
  <c r="E37" i="28"/>
  <c r="E23" i="28"/>
  <c r="E17" i="28"/>
  <c r="C17" i="28"/>
  <c r="E43" i="28"/>
  <c r="E38" i="28"/>
  <c r="E34" i="28"/>
  <c r="C34" i="28"/>
  <c r="E19" i="28"/>
  <c r="E24" i="28"/>
  <c r="E39" i="28"/>
  <c r="C39" i="28"/>
  <c r="E15" i="28"/>
  <c r="D4" i="28"/>
  <c r="C4" i="28"/>
  <c r="E45" i="28" l="1"/>
  <c r="AV42" i="23" l="1"/>
  <c r="AU42" i="23"/>
  <c r="AT42" i="23"/>
  <c r="AS42" i="23"/>
  <c r="AR42" i="23"/>
  <c r="AQ42" i="23"/>
  <c r="AP42" i="23"/>
  <c r="AO42" i="23"/>
  <c r="AN42" i="23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AY42" i="23"/>
  <c r="AX42" i="23"/>
  <c r="BA42" i="23"/>
  <c r="BB42" i="23"/>
  <c r="BD42" i="23"/>
  <c r="BC42" i="23"/>
  <c r="AZ42" i="23"/>
  <c r="AW42" i="23"/>
  <c r="J19" i="14"/>
  <c r="E14" i="24" l="1"/>
  <c r="D45" i="14"/>
  <c r="E45" i="14"/>
  <c r="F45" i="14"/>
  <c r="G45" i="14"/>
  <c r="H45" i="14"/>
  <c r="I45" i="14"/>
  <c r="C45" i="14"/>
  <c r="Q8" i="12" l="1"/>
  <c r="R8" i="12"/>
  <c r="S8" i="12"/>
  <c r="Q9" i="12"/>
  <c r="R9" i="12"/>
  <c r="S9" i="12"/>
  <c r="Q10" i="12"/>
  <c r="R10" i="12"/>
  <c r="S10" i="12"/>
  <c r="Q11" i="12"/>
  <c r="R11" i="12"/>
  <c r="S11" i="12"/>
  <c r="Q12" i="12"/>
  <c r="R12" i="12"/>
  <c r="S12" i="12"/>
  <c r="Q13" i="12"/>
  <c r="R13" i="12"/>
  <c r="S13" i="12"/>
  <c r="Q14" i="12"/>
  <c r="R14" i="12"/>
  <c r="S14" i="12"/>
  <c r="Q15" i="12"/>
  <c r="R15" i="12"/>
  <c r="S15" i="12"/>
  <c r="Q16" i="12"/>
  <c r="R16" i="12"/>
  <c r="S16" i="12"/>
  <c r="Q17" i="12"/>
  <c r="R17" i="12"/>
  <c r="S17" i="12"/>
  <c r="Q18" i="12"/>
  <c r="R18" i="12"/>
  <c r="S18" i="12"/>
  <c r="Q19" i="12"/>
  <c r="R19" i="12"/>
  <c r="S19" i="12"/>
  <c r="Q20" i="12"/>
  <c r="R20" i="12"/>
  <c r="S20" i="12"/>
  <c r="Q21" i="12"/>
  <c r="R21" i="12"/>
  <c r="S21" i="12"/>
  <c r="Q22" i="12"/>
  <c r="R22" i="12"/>
  <c r="S22" i="12"/>
  <c r="Q23" i="12"/>
  <c r="R23" i="12"/>
  <c r="S23" i="12"/>
  <c r="Q24" i="12"/>
  <c r="R24" i="12"/>
  <c r="S24" i="12"/>
  <c r="Q25" i="12"/>
  <c r="R25" i="12"/>
  <c r="S25" i="12"/>
  <c r="Q26" i="12"/>
  <c r="R26" i="12"/>
  <c r="S26" i="12"/>
  <c r="Q27" i="12"/>
  <c r="R27" i="12"/>
  <c r="S27" i="12"/>
  <c r="Q28" i="12"/>
  <c r="R28" i="12"/>
  <c r="S28" i="12"/>
  <c r="Q29" i="12"/>
  <c r="R29" i="12"/>
  <c r="S29" i="12"/>
  <c r="Q30" i="12"/>
  <c r="R30" i="12"/>
  <c r="S30" i="12"/>
  <c r="Q31" i="12"/>
  <c r="R31" i="12"/>
  <c r="S31" i="12"/>
  <c r="Q32" i="12"/>
  <c r="R32" i="12"/>
  <c r="S32" i="12"/>
  <c r="Q33" i="12"/>
  <c r="R33" i="12"/>
  <c r="S33" i="12"/>
  <c r="Q34" i="12"/>
  <c r="R34" i="12"/>
  <c r="S34" i="12"/>
  <c r="Q35" i="12"/>
  <c r="R35" i="12"/>
  <c r="S35" i="12"/>
  <c r="Q36" i="12"/>
  <c r="R36" i="12"/>
  <c r="S36" i="12"/>
  <c r="Q37" i="12"/>
  <c r="R37" i="12"/>
  <c r="S37" i="12"/>
  <c r="Q38" i="12"/>
  <c r="R38" i="12"/>
  <c r="S38" i="12"/>
  <c r="Q39" i="12"/>
  <c r="R39" i="12"/>
  <c r="S39" i="12"/>
  <c r="Q40" i="12"/>
  <c r="R40" i="12"/>
  <c r="S40" i="12"/>
  <c r="Q41" i="12"/>
  <c r="R41" i="12"/>
  <c r="S41" i="12"/>
  <c r="Q42" i="12"/>
  <c r="R42" i="12"/>
  <c r="S42" i="12"/>
  <c r="Q43" i="12"/>
  <c r="R43" i="12"/>
  <c r="S43" i="12"/>
  <c r="Q44" i="12"/>
  <c r="R44" i="12"/>
  <c r="S44" i="12"/>
  <c r="S7" i="12"/>
  <c r="R7" i="12"/>
  <c r="Q7" i="12"/>
  <c r="C45" i="24" l="1"/>
  <c r="D45" i="24"/>
  <c r="D51" i="14"/>
  <c r="E51" i="14"/>
  <c r="F51" i="14"/>
  <c r="G51" i="14"/>
  <c r="H51" i="14"/>
  <c r="I51" i="14"/>
  <c r="C51" i="14"/>
  <c r="D45" i="12" l="1"/>
  <c r="E45" i="12"/>
  <c r="K45" i="12"/>
  <c r="L45" i="12"/>
  <c r="M45" i="12"/>
  <c r="P45" i="12"/>
  <c r="Q45" i="12"/>
  <c r="R45" i="12"/>
  <c r="S45" i="12"/>
  <c r="T45" i="12"/>
  <c r="U45" i="12"/>
  <c r="W45" i="12"/>
  <c r="X45" i="12"/>
  <c r="Y45" i="12"/>
  <c r="Z45" i="12"/>
  <c r="AA45" i="12"/>
  <c r="C45" i="12"/>
  <c r="C52" i="12" s="1"/>
  <c r="W51" i="12"/>
  <c r="S51" i="12"/>
  <c r="R51" i="12"/>
  <c r="Q51" i="12"/>
  <c r="M51" i="12"/>
  <c r="L51" i="12"/>
  <c r="K51" i="12"/>
  <c r="J51" i="12"/>
  <c r="C51" i="12"/>
  <c r="BD5" i="23" l="1"/>
  <c r="BD6" i="23"/>
  <c r="BD7" i="23"/>
  <c r="BD8" i="23"/>
  <c r="BD9" i="23"/>
  <c r="BD10" i="23"/>
  <c r="BD11" i="23"/>
  <c r="BD12" i="23"/>
  <c r="BD13" i="23"/>
  <c r="BD14" i="23"/>
  <c r="BD15" i="23"/>
  <c r="BD16" i="23"/>
  <c r="BD17" i="23"/>
  <c r="BD18" i="23"/>
  <c r="BD19" i="23"/>
  <c r="BD20" i="23"/>
  <c r="BD21" i="23"/>
  <c r="BD22" i="23"/>
  <c r="BD23" i="23"/>
  <c r="BD24" i="23"/>
  <c r="BD25" i="23"/>
  <c r="BD26" i="23"/>
  <c r="BD27" i="23"/>
  <c r="BD28" i="23"/>
  <c r="BD29" i="23"/>
  <c r="BD30" i="23"/>
  <c r="BD31" i="23"/>
  <c r="BD32" i="23"/>
  <c r="BD33" i="23"/>
  <c r="BD34" i="23"/>
  <c r="BD35" i="23"/>
  <c r="BD36" i="23"/>
  <c r="BD37" i="23"/>
  <c r="BD38" i="23"/>
  <c r="BD39" i="23"/>
  <c r="BD40" i="23"/>
  <c r="BD41" i="23"/>
  <c r="BD4" i="23"/>
  <c r="BA41" i="23"/>
  <c r="BB41" i="23"/>
  <c r="BA5" i="23"/>
  <c r="BB5" i="23"/>
  <c r="BA6" i="23"/>
  <c r="BB6" i="23"/>
  <c r="BA7" i="23"/>
  <c r="BB7" i="23"/>
  <c r="BA8" i="23"/>
  <c r="BB8" i="23"/>
  <c r="BA9" i="23"/>
  <c r="BB9" i="23"/>
  <c r="BA10" i="23"/>
  <c r="BB10" i="23"/>
  <c r="BA11" i="23"/>
  <c r="BB11" i="23"/>
  <c r="BA12" i="23"/>
  <c r="BB12" i="23"/>
  <c r="BA13" i="23"/>
  <c r="BB13" i="23"/>
  <c r="BA14" i="23"/>
  <c r="BB14" i="23"/>
  <c r="BA15" i="23"/>
  <c r="BB15" i="23"/>
  <c r="BA16" i="23"/>
  <c r="BB16" i="23"/>
  <c r="BA17" i="23"/>
  <c r="BB17" i="23"/>
  <c r="BA18" i="23"/>
  <c r="BB18" i="23"/>
  <c r="BA19" i="23"/>
  <c r="BB19" i="23"/>
  <c r="BA20" i="23"/>
  <c r="BB20" i="23"/>
  <c r="BA21" i="23"/>
  <c r="BB21" i="23"/>
  <c r="BA22" i="23"/>
  <c r="BB22" i="23"/>
  <c r="BA23" i="23"/>
  <c r="BB23" i="23"/>
  <c r="BA24" i="23"/>
  <c r="BB24" i="23"/>
  <c r="BA25" i="23"/>
  <c r="BB25" i="23"/>
  <c r="BA26" i="23"/>
  <c r="BB26" i="23"/>
  <c r="BA27" i="23"/>
  <c r="BB27" i="23"/>
  <c r="BA28" i="23"/>
  <c r="BB28" i="23"/>
  <c r="BA29" i="23"/>
  <c r="BB29" i="23"/>
  <c r="BA30" i="23"/>
  <c r="BB30" i="23"/>
  <c r="BA31" i="23"/>
  <c r="BB31" i="23"/>
  <c r="BA32" i="23"/>
  <c r="BB32" i="23"/>
  <c r="BA33" i="23"/>
  <c r="BB33" i="23"/>
  <c r="BA34" i="23"/>
  <c r="BB34" i="23"/>
  <c r="BA35" i="23"/>
  <c r="BB35" i="23"/>
  <c r="BA36" i="23"/>
  <c r="BB36" i="23"/>
  <c r="BA37" i="23"/>
  <c r="BB37" i="23"/>
  <c r="BA38" i="23"/>
  <c r="BB38" i="23"/>
  <c r="BA39" i="23"/>
  <c r="BB39" i="23"/>
  <c r="BA40" i="23"/>
  <c r="BB40" i="23"/>
  <c r="BB4" i="23"/>
  <c r="BA4" i="23"/>
  <c r="AX5" i="23"/>
  <c r="AY5" i="23"/>
  <c r="AX6" i="23"/>
  <c r="AY6" i="23"/>
  <c r="AX7" i="23"/>
  <c r="AY7" i="23"/>
  <c r="AX8" i="23"/>
  <c r="AY8" i="23"/>
  <c r="AX9" i="23"/>
  <c r="AY9" i="23"/>
  <c r="AX10" i="23"/>
  <c r="AY10" i="23"/>
  <c r="AX11" i="23"/>
  <c r="AY11" i="23"/>
  <c r="AX12" i="23"/>
  <c r="AY12" i="23"/>
  <c r="AX13" i="23"/>
  <c r="AY13" i="23"/>
  <c r="AX14" i="23"/>
  <c r="AY14" i="23"/>
  <c r="AX15" i="23"/>
  <c r="AY15" i="23"/>
  <c r="AX16" i="23"/>
  <c r="AY16" i="23"/>
  <c r="AX17" i="23"/>
  <c r="AY17" i="23"/>
  <c r="AX18" i="23"/>
  <c r="AY18" i="23"/>
  <c r="AX19" i="23"/>
  <c r="AY19" i="23"/>
  <c r="AX20" i="23"/>
  <c r="AY20" i="23"/>
  <c r="AZ20" i="23" s="1"/>
  <c r="AX21" i="23"/>
  <c r="AY21" i="23"/>
  <c r="AX22" i="23"/>
  <c r="AY22" i="23"/>
  <c r="AX23" i="23"/>
  <c r="AY23" i="23"/>
  <c r="AX24" i="23"/>
  <c r="AY24" i="23"/>
  <c r="AX25" i="23"/>
  <c r="AY25" i="23"/>
  <c r="AX26" i="23"/>
  <c r="AY26" i="23"/>
  <c r="AX27" i="23"/>
  <c r="AY27" i="23"/>
  <c r="AX28" i="23"/>
  <c r="AY28" i="23"/>
  <c r="AX29" i="23"/>
  <c r="AY29" i="23"/>
  <c r="AX30" i="23"/>
  <c r="AY30" i="23"/>
  <c r="AZ30" i="23" s="1"/>
  <c r="AX31" i="23"/>
  <c r="AY31" i="23"/>
  <c r="AX32" i="23"/>
  <c r="AY32" i="23"/>
  <c r="AX33" i="23"/>
  <c r="AY33" i="23"/>
  <c r="AX34" i="23"/>
  <c r="AY34" i="23"/>
  <c r="AX35" i="23"/>
  <c r="AY35" i="23"/>
  <c r="AX36" i="23"/>
  <c r="AY36" i="23"/>
  <c r="AX37" i="23"/>
  <c r="AY37" i="23"/>
  <c r="AX38" i="23"/>
  <c r="AY38" i="23"/>
  <c r="AX39" i="23"/>
  <c r="AY39" i="23"/>
  <c r="AX40" i="23"/>
  <c r="AY40" i="23"/>
  <c r="AX41" i="23"/>
  <c r="AY41" i="23"/>
  <c r="AY4" i="23"/>
  <c r="AX4" i="23"/>
  <c r="AU5" i="23"/>
  <c r="AV5" i="23"/>
  <c r="AU6" i="23"/>
  <c r="AV6" i="23"/>
  <c r="AU7" i="23"/>
  <c r="AV7" i="23"/>
  <c r="AU8" i="23"/>
  <c r="AV8" i="23"/>
  <c r="AW8" i="23" s="1"/>
  <c r="AU9" i="23"/>
  <c r="AV9" i="23"/>
  <c r="AU10" i="23"/>
  <c r="AV10" i="23"/>
  <c r="AU11" i="23"/>
  <c r="AV11" i="23"/>
  <c r="AU12" i="23"/>
  <c r="AV12" i="23"/>
  <c r="AW12" i="23" s="1"/>
  <c r="AU13" i="23"/>
  <c r="AV13" i="23"/>
  <c r="AU14" i="23"/>
  <c r="AV14" i="23"/>
  <c r="AU15" i="23"/>
  <c r="AV15" i="23"/>
  <c r="AU16" i="23"/>
  <c r="AV16" i="23"/>
  <c r="AW16" i="23" s="1"/>
  <c r="AU17" i="23"/>
  <c r="AV17" i="23"/>
  <c r="AU18" i="23"/>
  <c r="AV18" i="23"/>
  <c r="AU19" i="23"/>
  <c r="AV19" i="23"/>
  <c r="AU20" i="23"/>
  <c r="AV20" i="23"/>
  <c r="AW20" i="23" s="1"/>
  <c r="AU21" i="23"/>
  <c r="AV21" i="23"/>
  <c r="AU22" i="23"/>
  <c r="AV22" i="23"/>
  <c r="AU23" i="23"/>
  <c r="AV23" i="23"/>
  <c r="AU24" i="23"/>
  <c r="AV24" i="23"/>
  <c r="AW24" i="23" s="1"/>
  <c r="AU25" i="23"/>
  <c r="AV25" i="23"/>
  <c r="AU26" i="23"/>
  <c r="AV26" i="23"/>
  <c r="AU27" i="23"/>
  <c r="AV27" i="23"/>
  <c r="AU28" i="23"/>
  <c r="AV28" i="23"/>
  <c r="AW28" i="23" s="1"/>
  <c r="AU29" i="23"/>
  <c r="AV29" i="23"/>
  <c r="AU30" i="23"/>
  <c r="AV30" i="23"/>
  <c r="AU31" i="23"/>
  <c r="AV31" i="23"/>
  <c r="AU32" i="23"/>
  <c r="AV32" i="23"/>
  <c r="AW32" i="23" s="1"/>
  <c r="AU33" i="23"/>
  <c r="AV33" i="23"/>
  <c r="AU34" i="23"/>
  <c r="AV34" i="23"/>
  <c r="AU35" i="23"/>
  <c r="AV35" i="23"/>
  <c r="AU36" i="23"/>
  <c r="AV36" i="23"/>
  <c r="AW36" i="23" s="1"/>
  <c r="AU37" i="23"/>
  <c r="AV37" i="23"/>
  <c r="AU38" i="23"/>
  <c r="AV38" i="23"/>
  <c r="AU39" i="23"/>
  <c r="AV39" i="23"/>
  <c r="AU40" i="23"/>
  <c r="AV40" i="23"/>
  <c r="AW40" i="23" s="1"/>
  <c r="AU41" i="23"/>
  <c r="AV41" i="23"/>
  <c r="AU4" i="23"/>
  <c r="AV4" i="23"/>
  <c r="AW5" i="23"/>
  <c r="AZ5" i="23"/>
  <c r="BC5" i="23"/>
  <c r="AW6" i="23"/>
  <c r="AW7" i="23"/>
  <c r="AW9" i="23"/>
  <c r="AZ9" i="23"/>
  <c r="AW10" i="23"/>
  <c r="AW11" i="23"/>
  <c r="AW13" i="23"/>
  <c r="AW14" i="23"/>
  <c r="AW15" i="23"/>
  <c r="AW17" i="23"/>
  <c r="AW18" i="23"/>
  <c r="AW19" i="23"/>
  <c r="AW21" i="23"/>
  <c r="AW22" i="23"/>
  <c r="AW23" i="23"/>
  <c r="AZ23" i="23"/>
  <c r="AW25" i="23"/>
  <c r="AW26" i="23"/>
  <c r="AW27" i="23"/>
  <c r="AW29" i="23"/>
  <c r="AW30" i="23"/>
  <c r="AW31" i="23"/>
  <c r="AW33" i="23"/>
  <c r="AW34" i="23"/>
  <c r="AW35" i="23"/>
  <c r="AW37" i="23"/>
  <c r="AW38" i="23"/>
  <c r="AW39" i="23"/>
  <c r="AZ39" i="23"/>
  <c r="BC39" i="23"/>
  <c r="AW41" i="23"/>
  <c r="AW4" i="23" l="1"/>
  <c r="N9" i="12"/>
  <c r="O9" i="12"/>
  <c r="Y51" i="13" l="1"/>
  <c r="W51" i="13"/>
  <c r="X51" i="13"/>
  <c r="V51" i="13"/>
  <c r="J51" i="13"/>
  <c r="N51" i="13"/>
  <c r="M51" i="13"/>
  <c r="F51" i="13"/>
  <c r="E51" i="13"/>
  <c r="K45" i="13"/>
  <c r="L45" i="13"/>
  <c r="M45" i="13"/>
  <c r="N45" i="13"/>
  <c r="O45" i="13"/>
  <c r="P45" i="13"/>
  <c r="Q45" i="13"/>
  <c r="R45" i="13"/>
  <c r="S45" i="13"/>
  <c r="T45" i="13"/>
  <c r="U45" i="13"/>
  <c r="D45" i="13"/>
  <c r="E45" i="13"/>
  <c r="F45" i="13"/>
  <c r="G45" i="13"/>
  <c r="H45" i="13"/>
  <c r="I45" i="13"/>
  <c r="C45" i="13"/>
  <c r="AB34" i="12"/>
  <c r="N8" i="12"/>
  <c r="O8" i="12"/>
  <c r="N10" i="12"/>
  <c r="O10" i="12"/>
  <c r="N11" i="12"/>
  <c r="O11" i="12"/>
  <c r="N12" i="12"/>
  <c r="O12" i="12"/>
  <c r="N13" i="12"/>
  <c r="N14" i="12"/>
  <c r="O14" i="12"/>
  <c r="N15" i="12"/>
  <c r="O15" i="12"/>
  <c r="N16" i="12"/>
  <c r="O16" i="12"/>
  <c r="N17" i="12"/>
  <c r="O17" i="12"/>
  <c r="N18" i="12"/>
  <c r="O18" i="12"/>
  <c r="N19" i="12"/>
  <c r="O19" i="12"/>
  <c r="N20" i="12"/>
  <c r="O20" i="12"/>
  <c r="N21" i="12"/>
  <c r="O21" i="12"/>
  <c r="N22" i="12"/>
  <c r="O22" i="12"/>
  <c r="N23" i="12"/>
  <c r="O23" i="12"/>
  <c r="N24" i="12"/>
  <c r="O24" i="12"/>
  <c r="N25" i="12"/>
  <c r="O25" i="12"/>
  <c r="N26" i="12"/>
  <c r="O26" i="12"/>
  <c r="N27" i="12"/>
  <c r="O27" i="12"/>
  <c r="N28" i="12"/>
  <c r="O28" i="12"/>
  <c r="N29" i="12"/>
  <c r="O29" i="12"/>
  <c r="N30" i="12"/>
  <c r="O30" i="12"/>
  <c r="N31" i="12"/>
  <c r="O31" i="12"/>
  <c r="N32" i="12"/>
  <c r="O32" i="12"/>
  <c r="N33" i="12"/>
  <c r="O33" i="12"/>
  <c r="N34" i="12"/>
  <c r="O34" i="12"/>
  <c r="N35" i="12"/>
  <c r="O35" i="12"/>
  <c r="N36" i="12"/>
  <c r="O36" i="12"/>
  <c r="N37" i="12"/>
  <c r="O37" i="12"/>
  <c r="N38" i="12"/>
  <c r="O38" i="12"/>
  <c r="N39" i="12"/>
  <c r="O39" i="12"/>
  <c r="N40" i="12"/>
  <c r="O40" i="12"/>
  <c r="N41" i="12"/>
  <c r="O41" i="12"/>
  <c r="N42" i="12"/>
  <c r="N43" i="12"/>
  <c r="O43" i="12"/>
  <c r="N44" i="12"/>
  <c r="O44" i="12"/>
  <c r="O7" i="12"/>
  <c r="N7" i="12"/>
  <c r="N45" i="12" s="1"/>
  <c r="M42" i="20"/>
  <c r="D42" i="20"/>
  <c r="E42" i="20"/>
  <c r="F42" i="20"/>
  <c r="G42" i="20"/>
  <c r="H42" i="20"/>
  <c r="I42" i="20"/>
  <c r="J42" i="20"/>
  <c r="K42" i="20"/>
  <c r="L42" i="20"/>
  <c r="N42" i="20"/>
  <c r="C42" i="20"/>
  <c r="O4" i="20"/>
  <c r="N4" i="20"/>
  <c r="L4" i="20"/>
  <c r="K4" i="20"/>
  <c r="N39" i="20"/>
  <c r="P39" i="20" s="1"/>
  <c r="O42" i="12" s="1"/>
  <c r="N5" i="20"/>
  <c r="O5" i="20"/>
  <c r="N6" i="20"/>
  <c r="P6" i="20" s="1"/>
  <c r="O6" i="20"/>
  <c r="N7" i="20"/>
  <c r="O7" i="20"/>
  <c r="P7" i="20" s="1"/>
  <c r="N8" i="20"/>
  <c r="O8" i="20"/>
  <c r="P8" i="20"/>
  <c r="N9" i="20"/>
  <c r="O9" i="20"/>
  <c r="N10" i="20"/>
  <c r="O10" i="20"/>
  <c r="O42" i="20" s="1"/>
  <c r="N11" i="20"/>
  <c r="O11" i="20"/>
  <c r="N12" i="20"/>
  <c r="O12" i="20"/>
  <c r="N13" i="20"/>
  <c r="O13" i="20"/>
  <c r="N14" i="20"/>
  <c r="O14" i="20"/>
  <c r="N15" i="20"/>
  <c r="O15" i="20"/>
  <c r="P15" i="20" s="1"/>
  <c r="N16" i="20"/>
  <c r="O16" i="20"/>
  <c r="P16" i="20"/>
  <c r="N17" i="20"/>
  <c r="O17" i="20"/>
  <c r="N18" i="20"/>
  <c r="O18" i="20"/>
  <c r="N19" i="20"/>
  <c r="O19" i="20"/>
  <c r="N20" i="20"/>
  <c r="O20" i="20"/>
  <c r="N21" i="20"/>
  <c r="O21" i="20"/>
  <c r="N22" i="20"/>
  <c r="O22" i="20"/>
  <c r="N23" i="20"/>
  <c r="O23" i="20"/>
  <c r="N24" i="20"/>
  <c r="O24" i="20"/>
  <c r="N25" i="20"/>
  <c r="O25" i="20"/>
  <c r="N26" i="20"/>
  <c r="O26" i="20"/>
  <c r="N27" i="20"/>
  <c r="O27" i="20"/>
  <c r="N28" i="20"/>
  <c r="O28" i="20"/>
  <c r="P28" i="20"/>
  <c r="N29" i="20"/>
  <c r="O29" i="20"/>
  <c r="N30" i="20"/>
  <c r="O30" i="20"/>
  <c r="N31" i="20"/>
  <c r="O31" i="20"/>
  <c r="P31" i="20" s="1"/>
  <c r="N32" i="20"/>
  <c r="O32" i="20"/>
  <c r="N33" i="20"/>
  <c r="O33" i="20"/>
  <c r="N34" i="20"/>
  <c r="O34" i="20"/>
  <c r="N35" i="20"/>
  <c r="O35" i="20"/>
  <c r="N36" i="20"/>
  <c r="O36" i="20"/>
  <c r="N37" i="20"/>
  <c r="O37" i="20"/>
  <c r="N38" i="20"/>
  <c r="O38" i="20"/>
  <c r="O39" i="20"/>
  <c r="N40" i="20"/>
  <c r="O40" i="20"/>
  <c r="P40" i="20"/>
  <c r="N41" i="20"/>
  <c r="O41" i="20"/>
  <c r="L41" i="20"/>
  <c r="K41" i="20"/>
  <c r="L40" i="20"/>
  <c r="K40" i="20"/>
  <c r="L39" i="20"/>
  <c r="K39" i="20"/>
  <c r="M39" i="20" s="1"/>
  <c r="L38" i="20"/>
  <c r="K38" i="20"/>
  <c r="L37" i="20"/>
  <c r="M37" i="20" s="1"/>
  <c r="K37" i="20"/>
  <c r="L36" i="20"/>
  <c r="K36" i="20"/>
  <c r="L35" i="20"/>
  <c r="K35" i="20"/>
  <c r="L34" i="20"/>
  <c r="K34" i="20"/>
  <c r="L33" i="20"/>
  <c r="K33" i="20"/>
  <c r="L32" i="20"/>
  <c r="K32" i="20"/>
  <c r="L31" i="20"/>
  <c r="M31" i="20" s="1"/>
  <c r="K31" i="20"/>
  <c r="L30" i="20"/>
  <c r="K30" i="20"/>
  <c r="L29" i="20"/>
  <c r="K29" i="20"/>
  <c r="M29" i="20" s="1"/>
  <c r="L28" i="20"/>
  <c r="M28" i="20" s="1"/>
  <c r="K28" i="20"/>
  <c r="L27" i="20"/>
  <c r="M27" i="20" s="1"/>
  <c r="K27" i="20"/>
  <c r="L26" i="20"/>
  <c r="K26" i="20"/>
  <c r="L25" i="20"/>
  <c r="K25" i="20"/>
  <c r="L24" i="20"/>
  <c r="K24" i="20"/>
  <c r="L23" i="20"/>
  <c r="K23" i="20"/>
  <c r="L22" i="20"/>
  <c r="M22" i="20" s="1"/>
  <c r="K22" i="20"/>
  <c r="L21" i="20"/>
  <c r="K21" i="20"/>
  <c r="L20" i="20"/>
  <c r="M20" i="20" s="1"/>
  <c r="K20" i="20"/>
  <c r="M19" i="20"/>
  <c r="L19" i="20"/>
  <c r="K19" i="20"/>
  <c r="L18" i="20"/>
  <c r="K18" i="20"/>
  <c r="L17" i="20"/>
  <c r="K17" i="20"/>
  <c r="L16" i="20"/>
  <c r="K16" i="20"/>
  <c r="L15" i="20"/>
  <c r="K15" i="20"/>
  <c r="M15" i="20" s="1"/>
  <c r="L14" i="20"/>
  <c r="K14" i="20"/>
  <c r="L13" i="20"/>
  <c r="K13" i="20"/>
  <c r="L12" i="20"/>
  <c r="K12" i="20"/>
  <c r="L11" i="20"/>
  <c r="M11" i="20" s="1"/>
  <c r="K11" i="20"/>
  <c r="L10" i="20"/>
  <c r="M10" i="20" s="1"/>
  <c r="K10" i="20"/>
  <c r="L9" i="20"/>
  <c r="K9" i="20"/>
  <c r="M8" i="20"/>
  <c r="L8" i="20"/>
  <c r="K8" i="20"/>
  <c r="L7" i="20"/>
  <c r="K7" i="20"/>
  <c r="L6" i="20"/>
  <c r="K6" i="20"/>
  <c r="M6" i="20" s="1"/>
  <c r="L5" i="20"/>
  <c r="K5" i="20"/>
  <c r="P10" i="20" l="1"/>
  <c r="M5" i="20"/>
  <c r="M7" i="20"/>
  <c r="M14" i="20"/>
  <c r="M16" i="20"/>
  <c r="M23" i="20"/>
  <c r="M38" i="20"/>
  <c r="M40" i="20"/>
  <c r="O13" i="12" l="1"/>
  <c r="O45" i="12" s="1"/>
  <c r="P42" i="20"/>
  <c r="F48" i="12"/>
  <c r="G48" i="12"/>
  <c r="H48" i="12"/>
  <c r="I48" i="12"/>
  <c r="F50" i="12"/>
  <c r="G50" i="12"/>
  <c r="H50" i="12"/>
  <c r="I50" i="12"/>
  <c r="I11" i="12"/>
  <c r="I14" i="12"/>
  <c r="I15" i="12"/>
  <c r="I16" i="12"/>
  <c r="I17" i="12"/>
  <c r="I19" i="12"/>
  <c r="I20" i="12"/>
  <c r="I21" i="12"/>
  <c r="I24" i="12"/>
  <c r="I27" i="12"/>
  <c r="I28" i="12"/>
  <c r="I29" i="12"/>
  <c r="I33" i="12"/>
  <c r="I36" i="12"/>
  <c r="I37" i="12"/>
  <c r="I38" i="12"/>
  <c r="I39" i="12"/>
  <c r="I44" i="12"/>
  <c r="I7" i="12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AS43" i="19"/>
  <c r="AT43" i="19"/>
  <c r="AU43" i="19"/>
  <c r="AV43" i="19"/>
  <c r="AW43" i="19"/>
  <c r="AX43" i="19"/>
  <c r="AY43" i="19"/>
  <c r="AZ43" i="19"/>
  <c r="BA43" i="19"/>
  <c r="BB43" i="19"/>
  <c r="BC43" i="19"/>
  <c r="BD43" i="19"/>
  <c r="BE43" i="19"/>
  <c r="BF43" i="19"/>
  <c r="BG43" i="19"/>
  <c r="BH43" i="19"/>
  <c r="BI43" i="19"/>
  <c r="BJ43" i="19"/>
  <c r="BK43" i="19"/>
  <c r="BL43" i="19"/>
  <c r="BM43" i="19"/>
  <c r="BN43" i="19"/>
  <c r="BO43" i="19"/>
  <c r="BP43" i="19"/>
  <c r="BQ43" i="19"/>
  <c r="BR43" i="19"/>
  <c r="BS43" i="19"/>
  <c r="BT43" i="19"/>
  <c r="BU43" i="19"/>
  <c r="BV43" i="19"/>
  <c r="BW43" i="19"/>
  <c r="BX43" i="19"/>
  <c r="BY43" i="19"/>
  <c r="BZ43" i="19"/>
  <c r="CA43" i="19"/>
  <c r="CB43" i="19"/>
  <c r="CC43" i="19"/>
  <c r="CD43" i="19"/>
  <c r="CE43" i="19"/>
  <c r="CF43" i="19"/>
  <c r="CG43" i="19"/>
  <c r="CH43" i="19"/>
  <c r="CI43" i="19"/>
  <c r="CJ43" i="19"/>
  <c r="CK43" i="19"/>
  <c r="CL43" i="19"/>
  <c r="CM43" i="19"/>
  <c r="CN43" i="19"/>
  <c r="CO43" i="19"/>
  <c r="CP43" i="19"/>
  <c r="CQ43" i="19"/>
  <c r="CR43" i="19"/>
  <c r="CS43" i="19"/>
  <c r="CT43" i="19"/>
  <c r="CU43" i="19"/>
  <c r="CV43" i="19"/>
  <c r="CW43" i="19"/>
  <c r="CX43" i="19"/>
  <c r="CY43" i="19"/>
  <c r="CZ43" i="19"/>
  <c r="DA43" i="19"/>
  <c r="DB43" i="19"/>
  <c r="DC43" i="19"/>
  <c r="DD43" i="19"/>
  <c r="DE43" i="19"/>
  <c r="DF43" i="19"/>
  <c r="DG43" i="19"/>
  <c r="DH43" i="19"/>
  <c r="DI43" i="19"/>
  <c r="DJ43" i="19"/>
  <c r="DK43" i="19"/>
  <c r="DL43" i="19"/>
  <c r="DM43" i="19"/>
  <c r="DN43" i="19"/>
  <c r="DO43" i="19"/>
  <c r="DP43" i="19"/>
  <c r="DQ43" i="19"/>
  <c r="DR43" i="19"/>
  <c r="DS43" i="19"/>
  <c r="DT43" i="19"/>
  <c r="DU43" i="19"/>
  <c r="DV43" i="19"/>
  <c r="DW43" i="19"/>
  <c r="DX43" i="19"/>
  <c r="DY43" i="19"/>
  <c r="DZ43" i="19"/>
  <c r="EA43" i="19"/>
  <c r="EB43" i="19"/>
  <c r="EC43" i="19"/>
  <c r="ED43" i="19"/>
  <c r="EE43" i="19"/>
  <c r="EF43" i="19"/>
  <c r="EG43" i="19"/>
  <c r="EH43" i="19"/>
  <c r="EI43" i="19"/>
  <c r="EJ43" i="19"/>
  <c r="EK43" i="19"/>
  <c r="EL43" i="19"/>
  <c r="EM43" i="19"/>
  <c r="EN43" i="19"/>
  <c r="EO43" i="19"/>
  <c r="EP43" i="19"/>
  <c r="EQ43" i="19"/>
  <c r="ER43" i="19"/>
  <c r="ES43" i="19"/>
  <c r="ET43" i="19"/>
  <c r="EU43" i="19"/>
  <c r="EV43" i="19"/>
  <c r="EW43" i="19"/>
  <c r="EX43" i="19"/>
  <c r="EY43" i="19"/>
  <c r="EZ43" i="19"/>
  <c r="FA43" i="19"/>
  <c r="FB43" i="19"/>
  <c r="FC43" i="19"/>
  <c r="FD43" i="19"/>
  <c r="FE43" i="19"/>
  <c r="FF43" i="19"/>
  <c r="FG43" i="19"/>
  <c r="FH43" i="19"/>
  <c r="FI43" i="19"/>
  <c r="FJ43" i="19"/>
  <c r="FK43" i="19"/>
  <c r="FL43" i="19"/>
  <c r="FM43" i="19"/>
  <c r="FN43" i="19"/>
  <c r="FO43" i="19"/>
  <c r="FP43" i="19"/>
  <c r="FQ43" i="19"/>
  <c r="FR43" i="19"/>
  <c r="FS43" i="19"/>
  <c r="FT43" i="19"/>
  <c r="FU43" i="19"/>
  <c r="FV43" i="19"/>
  <c r="FW43" i="19"/>
  <c r="FX43" i="19"/>
  <c r="FY43" i="19"/>
  <c r="FZ43" i="19"/>
  <c r="GA43" i="19"/>
  <c r="GB43" i="19"/>
  <c r="GC43" i="19"/>
  <c r="GD43" i="19"/>
  <c r="GE43" i="19"/>
  <c r="GF43" i="19"/>
  <c r="GG43" i="19"/>
  <c r="GH43" i="19"/>
  <c r="GI43" i="19"/>
  <c r="GJ43" i="19"/>
  <c r="GK43" i="19"/>
  <c r="GL43" i="19"/>
  <c r="C43" i="19"/>
  <c r="G51" i="11"/>
  <c r="D51" i="11"/>
  <c r="C51" i="21"/>
  <c r="D51" i="21"/>
  <c r="E51" i="21"/>
  <c r="F51" i="21"/>
  <c r="G51" i="21"/>
  <c r="H51" i="21"/>
  <c r="W51" i="10"/>
  <c r="U51" i="10"/>
  <c r="V51" i="10"/>
  <c r="T51" i="10"/>
  <c r="D51" i="10"/>
  <c r="E51" i="10"/>
  <c r="F51" i="10"/>
  <c r="G51" i="10"/>
  <c r="H51" i="10"/>
  <c r="L51" i="10"/>
  <c r="M51" i="10"/>
  <c r="N51" i="10"/>
  <c r="O51" i="10"/>
  <c r="P51" i="10"/>
  <c r="Q51" i="10"/>
  <c r="R51" i="10"/>
  <c r="C51" i="10"/>
  <c r="X52" i="9"/>
  <c r="V52" i="9"/>
  <c r="W52" i="9"/>
  <c r="L52" i="9"/>
  <c r="S52" i="9"/>
  <c r="T52" i="9"/>
  <c r="U52" i="9"/>
  <c r="I52" i="9"/>
  <c r="D52" i="9"/>
  <c r="E52" i="9"/>
  <c r="F52" i="9"/>
  <c r="G52" i="9"/>
  <c r="H52" i="9"/>
  <c r="C52" i="9"/>
  <c r="V50" i="12" l="1"/>
  <c r="J8" i="13"/>
  <c r="J9" i="13"/>
  <c r="J10" i="13"/>
  <c r="J11" i="13"/>
  <c r="J12" i="13"/>
  <c r="J13" i="13"/>
  <c r="J14" i="13"/>
  <c r="J15" i="13"/>
  <c r="J16" i="13"/>
  <c r="J17" i="13"/>
  <c r="J18" i="13"/>
  <c r="J19" i="13"/>
  <c r="J48" i="13"/>
  <c r="J20" i="13"/>
  <c r="J21" i="13"/>
  <c r="J22" i="13"/>
  <c r="J45" i="13" s="1"/>
  <c r="J23" i="13"/>
  <c r="J24" i="13"/>
  <c r="J25" i="13"/>
  <c r="J26" i="13"/>
  <c r="J27" i="13"/>
  <c r="J28" i="13"/>
  <c r="J29" i="13"/>
  <c r="J30" i="13"/>
  <c r="J31" i="13"/>
  <c r="J49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50" i="13"/>
  <c r="J44" i="13"/>
  <c r="J7" i="13"/>
  <c r="W8" i="10" l="1"/>
  <c r="Y8" i="10"/>
  <c r="W9" i="10"/>
  <c r="Y9" i="10"/>
  <c r="W10" i="10"/>
  <c r="Y10" i="10"/>
  <c r="W11" i="10"/>
  <c r="Y11" i="10"/>
  <c r="W12" i="10"/>
  <c r="Y12" i="10"/>
  <c r="W13" i="10"/>
  <c r="Y13" i="10"/>
  <c r="W14" i="10"/>
  <c r="Y14" i="10"/>
  <c r="W15" i="10"/>
  <c r="X15" i="10" s="1"/>
  <c r="Y15" i="10"/>
  <c r="W16" i="10"/>
  <c r="Y16" i="10"/>
  <c r="W17" i="10"/>
  <c r="Y17" i="10"/>
  <c r="W18" i="10"/>
  <c r="Y18" i="10"/>
  <c r="W19" i="10"/>
  <c r="Y19" i="10"/>
  <c r="W48" i="10"/>
  <c r="Y48" i="10"/>
  <c r="W20" i="10"/>
  <c r="Y20" i="10"/>
  <c r="W21" i="10"/>
  <c r="Y21" i="10"/>
  <c r="W22" i="10"/>
  <c r="Y22" i="10"/>
  <c r="W23" i="10"/>
  <c r="Y23" i="10"/>
  <c r="W24" i="10"/>
  <c r="Y24" i="10"/>
  <c r="W25" i="10"/>
  <c r="Y25" i="10"/>
  <c r="W26" i="10"/>
  <c r="Y26" i="10"/>
  <c r="W27" i="10"/>
  <c r="Y27" i="10"/>
  <c r="W28" i="10"/>
  <c r="Y28" i="10"/>
  <c r="W29" i="10"/>
  <c r="Y29" i="10"/>
  <c r="W30" i="10"/>
  <c r="Y30" i="10"/>
  <c r="W31" i="10"/>
  <c r="Y31" i="10"/>
  <c r="W49" i="10"/>
  <c r="Y49" i="10"/>
  <c r="W32" i="10"/>
  <c r="Y32" i="10"/>
  <c r="W33" i="10"/>
  <c r="Y33" i="10"/>
  <c r="W34" i="10"/>
  <c r="Y34" i="10"/>
  <c r="W35" i="10"/>
  <c r="Y35" i="10"/>
  <c r="W36" i="10"/>
  <c r="Y36" i="10"/>
  <c r="W37" i="10"/>
  <c r="Y37" i="10"/>
  <c r="W38" i="10"/>
  <c r="Y38" i="10"/>
  <c r="W39" i="10"/>
  <c r="Y39" i="10"/>
  <c r="W40" i="10"/>
  <c r="Y40" i="10"/>
  <c r="W41" i="10"/>
  <c r="Y41" i="10"/>
  <c r="W42" i="10"/>
  <c r="Y42" i="10"/>
  <c r="W50" i="10"/>
  <c r="Y50" i="10"/>
  <c r="W44" i="10"/>
  <c r="Y44" i="10"/>
  <c r="S8" i="10"/>
  <c r="S9" i="10"/>
  <c r="S10" i="10"/>
  <c r="X10" i="10" s="1"/>
  <c r="S11" i="10"/>
  <c r="S12" i="10"/>
  <c r="S13" i="10"/>
  <c r="S14" i="10"/>
  <c r="X14" i="10" s="1"/>
  <c r="S15" i="10"/>
  <c r="S16" i="10"/>
  <c r="S17" i="10"/>
  <c r="S18" i="10"/>
  <c r="X18" i="10" s="1"/>
  <c r="S19" i="10"/>
  <c r="S48" i="10"/>
  <c r="S20" i="10"/>
  <c r="S21" i="10"/>
  <c r="X21" i="10" s="1"/>
  <c r="S22" i="10"/>
  <c r="S23" i="10"/>
  <c r="S24" i="10"/>
  <c r="S25" i="10"/>
  <c r="S26" i="10"/>
  <c r="S27" i="10"/>
  <c r="S28" i="10"/>
  <c r="S29" i="10"/>
  <c r="X29" i="10" s="1"/>
  <c r="S30" i="10"/>
  <c r="S31" i="10"/>
  <c r="S49" i="10"/>
  <c r="S32" i="10"/>
  <c r="S33" i="10"/>
  <c r="S34" i="10"/>
  <c r="S35" i="10"/>
  <c r="S36" i="10"/>
  <c r="S37" i="10"/>
  <c r="S38" i="10"/>
  <c r="S39" i="10"/>
  <c r="S40" i="10"/>
  <c r="X40" i="10" s="1"/>
  <c r="S41" i="10"/>
  <c r="S42" i="10"/>
  <c r="S50" i="10"/>
  <c r="X50" i="10" s="1"/>
  <c r="S44" i="10"/>
  <c r="S7" i="10"/>
  <c r="W9" i="9"/>
  <c r="X9" i="9" s="1"/>
  <c r="W10" i="9"/>
  <c r="X10" i="9" s="1"/>
  <c r="W11" i="9"/>
  <c r="X11" i="9" s="1"/>
  <c r="W12" i="9"/>
  <c r="X12" i="9" s="1"/>
  <c r="W13" i="9"/>
  <c r="X13" i="9" s="1"/>
  <c r="W14" i="9"/>
  <c r="X14" i="9" s="1"/>
  <c r="W15" i="9"/>
  <c r="X15" i="9" s="1"/>
  <c r="W16" i="9"/>
  <c r="X16" i="9" s="1"/>
  <c r="W17" i="9"/>
  <c r="X17" i="9" s="1"/>
  <c r="W18" i="9"/>
  <c r="X18" i="9" s="1"/>
  <c r="W19" i="9"/>
  <c r="X19" i="9" s="1"/>
  <c r="W20" i="9"/>
  <c r="X20" i="9" s="1"/>
  <c r="W49" i="9"/>
  <c r="W21" i="9"/>
  <c r="X21" i="9" s="1"/>
  <c r="W22" i="9"/>
  <c r="X22" i="9" s="1"/>
  <c r="W23" i="9"/>
  <c r="X23" i="9" s="1"/>
  <c r="W24" i="9"/>
  <c r="X24" i="9" s="1"/>
  <c r="W25" i="9"/>
  <c r="X25" i="9" s="1"/>
  <c r="W26" i="9"/>
  <c r="X26" i="9" s="1"/>
  <c r="W27" i="9"/>
  <c r="X27" i="9" s="1"/>
  <c r="W28" i="9"/>
  <c r="X28" i="9" s="1"/>
  <c r="W29" i="9"/>
  <c r="X29" i="9" s="1"/>
  <c r="W30" i="9"/>
  <c r="X30" i="9" s="1"/>
  <c r="W31" i="9"/>
  <c r="X31" i="9" s="1"/>
  <c r="W32" i="9"/>
  <c r="X32" i="9" s="1"/>
  <c r="W50" i="9"/>
  <c r="X50" i="9" s="1"/>
  <c r="W33" i="9"/>
  <c r="X33" i="9" s="1"/>
  <c r="W34" i="9"/>
  <c r="X34" i="9" s="1"/>
  <c r="W35" i="9"/>
  <c r="X35" i="9" s="1"/>
  <c r="W36" i="9"/>
  <c r="X36" i="9" s="1"/>
  <c r="W37" i="9"/>
  <c r="X37" i="9" s="1"/>
  <c r="W38" i="9"/>
  <c r="X38" i="9" s="1"/>
  <c r="W39" i="9"/>
  <c r="X39" i="9" s="1"/>
  <c r="W40" i="9"/>
  <c r="X40" i="9" s="1"/>
  <c r="W41" i="9"/>
  <c r="X41" i="9" s="1"/>
  <c r="W42" i="9"/>
  <c r="X42" i="9" s="1"/>
  <c r="W43" i="9"/>
  <c r="X43" i="9" s="1"/>
  <c r="W44" i="9"/>
  <c r="X44" i="9" s="1"/>
  <c r="W51" i="9"/>
  <c r="X51" i="9" s="1"/>
  <c r="W45" i="9"/>
  <c r="X45" i="9" s="1"/>
  <c r="X19" i="10" l="1"/>
  <c r="X36" i="10"/>
  <c r="X27" i="10"/>
  <c r="X23" i="10"/>
  <c r="X16" i="10"/>
  <c r="X12" i="10"/>
  <c r="X48" i="10"/>
  <c r="S51" i="10"/>
  <c r="Y51" i="10"/>
  <c r="X42" i="10"/>
  <c r="X34" i="10"/>
  <c r="X38" i="10"/>
  <c r="X31" i="10"/>
  <c r="X39" i="10"/>
  <c r="X41" i="10"/>
  <c r="X11" i="10"/>
  <c r="X32" i="10"/>
  <c r="X25" i="10"/>
  <c r="X33" i="10"/>
  <c r="X49" i="10"/>
  <c r="X26" i="10"/>
  <c r="X24" i="10"/>
  <c r="X17" i="10"/>
  <c r="X9" i="10"/>
  <c r="X44" i="10"/>
  <c r="X37" i="10"/>
  <c r="X30" i="10"/>
  <c r="X22" i="10"/>
  <c r="X35" i="10"/>
  <c r="X28" i="10"/>
  <c r="X20" i="10"/>
  <c r="X13" i="10"/>
  <c r="X8" i="10"/>
  <c r="X49" i="9"/>
  <c r="X51" i="10" l="1"/>
  <c r="Y7" i="10"/>
  <c r="GS31" i="19" l="1"/>
  <c r="GM35" i="19" l="1"/>
  <c r="GN35" i="19"/>
  <c r="GP35" i="19"/>
  <c r="G37" i="12" s="1"/>
  <c r="GQ35" i="19"/>
  <c r="H37" i="12" s="1"/>
  <c r="GS35" i="19"/>
  <c r="GT35" i="19"/>
  <c r="GV35" i="19"/>
  <c r="GW35" i="19"/>
  <c r="GO35" i="19" l="1"/>
  <c r="F37" i="12" s="1"/>
  <c r="V37" i="12" s="1"/>
  <c r="GX35" i="19"/>
  <c r="G43" i="16" l="1"/>
  <c r="J43" i="12"/>
  <c r="J45" i="12" s="1"/>
  <c r="V43" i="10"/>
  <c r="W43" i="10" s="1"/>
  <c r="K43" i="10"/>
  <c r="G43" i="10"/>
  <c r="E43" i="10"/>
  <c r="D43" i="10"/>
  <c r="C43" i="10"/>
  <c r="S43" i="10" l="1"/>
  <c r="X43" i="10" s="1"/>
  <c r="Y43" i="10"/>
  <c r="GM40" i="19" l="1"/>
  <c r="GN40" i="19"/>
  <c r="GP40" i="19"/>
  <c r="G42" i="12" s="1"/>
  <c r="GQ40" i="19"/>
  <c r="H42" i="12" s="1"/>
  <c r="GS40" i="19"/>
  <c r="GT40" i="19"/>
  <c r="GV40" i="19"/>
  <c r="GW40" i="19"/>
  <c r="GM41" i="19"/>
  <c r="GN41" i="19"/>
  <c r="GP41" i="19"/>
  <c r="G43" i="12" s="1"/>
  <c r="GQ41" i="19"/>
  <c r="H43" i="12" s="1"/>
  <c r="GS41" i="19"/>
  <c r="GT41" i="19"/>
  <c r="GV41" i="19"/>
  <c r="GW41" i="19"/>
  <c r="GM48" i="19"/>
  <c r="GN48" i="19"/>
  <c r="GP48" i="19"/>
  <c r="GQ48" i="19"/>
  <c r="GS48" i="19"/>
  <c r="GT48" i="19"/>
  <c r="GV48" i="19"/>
  <c r="GW48" i="19"/>
  <c r="GM42" i="19"/>
  <c r="GN42" i="19"/>
  <c r="GP42" i="19"/>
  <c r="G44" i="12" s="1"/>
  <c r="GQ42" i="19"/>
  <c r="H44" i="12" s="1"/>
  <c r="GS42" i="19"/>
  <c r="GT42" i="19"/>
  <c r="GV42" i="19"/>
  <c r="GW42" i="19"/>
  <c r="F42" i="11"/>
  <c r="GO42" i="19" l="1"/>
  <c r="F44" i="12" s="1"/>
  <c r="V44" i="12" s="1"/>
  <c r="GO40" i="19"/>
  <c r="F42" i="12" s="1"/>
  <c r="GO41" i="19"/>
  <c r="F43" i="12" s="1"/>
  <c r="GR40" i="19"/>
  <c r="I42" i="12" s="1"/>
  <c r="GR41" i="19"/>
  <c r="I43" i="12" s="1"/>
  <c r="GU40" i="19"/>
  <c r="J18" i="14"/>
  <c r="K18" i="14" s="1"/>
  <c r="V18" i="13"/>
  <c r="W18" i="13"/>
  <c r="X18" i="13"/>
  <c r="Y18" i="13" s="1"/>
  <c r="AB18" i="12"/>
  <c r="V42" i="12" l="1"/>
  <c r="V43" i="12"/>
  <c r="GM13" i="19"/>
  <c r="GN13" i="19"/>
  <c r="GP13" i="19"/>
  <c r="G15" i="12" s="1"/>
  <c r="GQ13" i="19"/>
  <c r="H15" i="12" s="1"/>
  <c r="GS13" i="19"/>
  <c r="GT13" i="19"/>
  <c r="GV13" i="19"/>
  <c r="GW13" i="19"/>
  <c r="C8" i="21"/>
  <c r="D8" i="21"/>
  <c r="E8" i="21"/>
  <c r="F8" i="21"/>
  <c r="G8" i="21"/>
  <c r="H8" i="21"/>
  <c r="C9" i="21"/>
  <c r="D9" i="21"/>
  <c r="E9" i="21"/>
  <c r="F9" i="21"/>
  <c r="G9" i="21"/>
  <c r="H9" i="21"/>
  <c r="C10" i="21"/>
  <c r="D10" i="21"/>
  <c r="E10" i="21"/>
  <c r="F10" i="21"/>
  <c r="G10" i="21"/>
  <c r="H10" i="21"/>
  <c r="C11" i="21"/>
  <c r="D11" i="21"/>
  <c r="E11" i="21"/>
  <c r="F11" i="21"/>
  <c r="G11" i="21"/>
  <c r="H11" i="21"/>
  <c r="C12" i="21"/>
  <c r="D12" i="21"/>
  <c r="E12" i="21"/>
  <c r="F12" i="21"/>
  <c r="G12" i="21"/>
  <c r="H12" i="21"/>
  <c r="C13" i="21"/>
  <c r="D13" i="21"/>
  <c r="E13" i="21"/>
  <c r="F13" i="21"/>
  <c r="G13" i="21"/>
  <c r="H13" i="21"/>
  <c r="C14" i="21"/>
  <c r="D14" i="21"/>
  <c r="E14" i="21"/>
  <c r="F14" i="21"/>
  <c r="G14" i="21"/>
  <c r="H14" i="21"/>
  <c r="C15" i="21"/>
  <c r="D15" i="21"/>
  <c r="E15" i="21"/>
  <c r="F15" i="21"/>
  <c r="G15" i="21"/>
  <c r="H15" i="21"/>
  <c r="C16" i="21"/>
  <c r="D16" i="21"/>
  <c r="E16" i="21"/>
  <c r="F16" i="21"/>
  <c r="G16" i="21"/>
  <c r="H16" i="21"/>
  <c r="C17" i="21"/>
  <c r="D17" i="21"/>
  <c r="E17" i="21"/>
  <c r="F17" i="21"/>
  <c r="G17" i="21"/>
  <c r="H17" i="21"/>
  <c r="C18" i="21"/>
  <c r="D18" i="21"/>
  <c r="E18" i="21"/>
  <c r="F18" i="21"/>
  <c r="G18" i="21"/>
  <c r="H18" i="21"/>
  <c r="C19" i="21"/>
  <c r="D19" i="21"/>
  <c r="E19" i="21"/>
  <c r="F19" i="21"/>
  <c r="G19" i="21"/>
  <c r="G45" i="21" s="1"/>
  <c r="H19" i="21"/>
  <c r="H45" i="21" s="1"/>
  <c r="C48" i="21"/>
  <c r="D48" i="21"/>
  <c r="E48" i="21"/>
  <c r="F48" i="21"/>
  <c r="G48" i="21"/>
  <c r="H48" i="21"/>
  <c r="C20" i="21"/>
  <c r="D20" i="21"/>
  <c r="E20" i="21"/>
  <c r="F20" i="21"/>
  <c r="G20" i="21"/>
  <c r="H20" i="21"/>
  <c r="C21" i="21"/>
  <c r="D21" i="21"/>
  <c r="E21" i="21"/>
  <c r="F21" i="21"/>
  <c r="G21" i="21"/>
  <c r="H21" i="21"/>
  <c r="C22" i="21"/>
  <c r="D22" i="21"/>
  <c r="E22" i="21"/>
  <c r="F22" i="21"/>
  <c r="G22" i="21"/>
  <c r="H22" i="21"/>
  <c r="C23" i="21"/>
  <c r="D23" i="21"/>
  <c r="E23" i="21"/>
  <c r="F23" i="21"/>
  <c r="G23" i="21"/>
  <c r="H23" i="21"/>
  <c r="C24" i="21"/>
  <c r="D24" i="21"/>
  <c r="E24" i="21"/>
  <c r="F24" i="21"/>
  <c r="G24" i="21"/>
  <c r="H24" i="21"/>
  <c r="C25" i="21"/>
  <c r="D25" i="21"/>
  <c r="E25" i="21"/>
  <c r="F25" i="21"/>
  <c r="G25" i="21"/>
  <c r="H25" i="21"/>
  <c r="C26" i="21"/>
  <c r="D26" i="21"/>
  <c r="E26" i="21"/>
  <c r="F26" i="21"/>
  <c r="G26" i="21"/>
  <c r="H26" i="21"/>
  <c r="C27" i="21"/>
  <c r="D27" i="21"/>
  <c r="E27" i="21"/>
  <c r="F27" i="21"/>
  <c r="G27" i="21"/>
  <c r="H27" i="21"/>
  <c r="C28" i="21"/>
  <c r="D28" i="21"/>
  <c r="E28" i="21"/>
  <c r="F28" i="21"/>
  <c r="G28" i="21"/>
  <c r="H28" i="21"/>
  <c r="C29" i="21"/>
  <c r="D29" i="21"/>
  <c r="E29" i="21"/>
  <c r="F29" i="21"/>
  <c r="G29" i="21"/>
  <c r="H29" i="21"/>
  <c r="C30" i="21"/>
  <c r="D30" i="21"/>
  <c r="E30" i="21"/>
  <c r="F30" i="21"/>
  <c r="G30" i="21"/>
  <c r="H30" i="21"/>
  <c r="C31" i="21"/>
  <c r="D31" i="21"/>
  <c r="E31" i="21"/>
  <c r="F31" i="21"/>
  <c r="G31" i="21"/>
  <c r="H31" i="21"/>
  <c r="C49" i="21"/>
  <c r="D49" i="21"/>
  <c r="E49" i="21"/>
  <c r="F49" i="21"/>
  <c r="G49" i="21"/>
  <c r="H49" i="21"/>
  <c r="C32" i="21"/>
  <c r="D32" i="21"/>
  <c r="E32" i="21"/>
  <c r="F32" i="21"/>
  <c r="G32" i="21"/>
  <c r="H32" i="21"/>
  <c r="C33" i="21"/>
  <c r="D33" i="21"/>
  <c r="E33" i="21"/>
  <c r="F33" i="21"/>
  <c r="G33" i="21"/>
  <c r="H33" i="21"/>
  <c r="C34" i="21"/>
  <c r="D34" i="21"/>
  <c r="E34" i="21"/>
  <c r="F34" i="21"/>
  <c r="G34" i="21"/>
  <c r="H34" i="21"/>
  <c r="C35" i="21"/>
  <c r="D35" i="21"/>
  <c r="E35" i="21"/>
  <c r="F35" i="21"/>
  <c r="G35" i="21"/>
  <c r="H35" i="21"/>
  <c r="C36" i="21"/>
  <c r="D36" i="21"/>
  <c r="E36" i="21"/>
  <c r="F36" i="21"/>
  <c r="G36" i="21"/>
  <c r="H36" i="21"/>
  <c r="C37" i="21"/>
  <c r="D37" i="21"/>
  <c r="E37" i="21"/>
  <c r="F37" i="21"/>
  <c r="G37" i="21"/>
  <c r="H37" i="21"/>
  <c r="C38" i="21"/>
  <c r="D38" i="21"/>
  <c r="D45" i="21" s="1"/>
  <c r="E38" i="21"/>
  <c r="F38" i="21"/>
  <c r="G38" i="21"/>
  <c r="H38" i="21"/>
  <c r="C39" i="21"/>
  <c r="D39" i="21"/>
  <c r="E39" i="21"/>
  <c r="F39" i="21"/>
  <c r="G39" i="21"/>
  <c r="H39" i="21"/>
  <c r="C40" i="21"/>
  <c r="D40" i="21"/>
  <c r="E40" i="21"/>
  <c r="F40" i="21"/>
  <c r="G40" i="21"/>
  <c r="H40" i="21"/>
  <c r="C41" i="21"/>
  <c r="D41" i="21"/>
  <c r="E41" i="21"/>
  <c r="F41" i="21"/>
  <c r="G41" i="21"/>
  <c r="H41" i="21"/>
  <c r="C42" i="21"/>
  <c r="C45" i="21" s="1"/>
  <c r="D42" i="21"/>
  <c r="E42" i="21"/>
  <c r="F42" i="21"/>
  <c r="G42" i="21"/>
  <c r="H42" i="21"/>
  <c r="C43" i="21"/>
  <c r="D43" i="21"/>
  <c r="E43" i="21"/>
  <c r="F43" i="21"/>
  <c r="G43" i="21"/>
  <c r="H43" i="21"/>
  <c r="C50" i="21"/>
  <c r="D50" i="21"/>
  <c r="E50" i="21"/>
  <c r="F50" i="21"/>
  <c r="G50" i="21"/>
  <c r="H50" i="21"/>
  <c r="C44" i="21"/>
  <c r="D44" i="21"/>
  <c r="E44" i="21"/>
  <c r="F44" i="21"/>
  <c r="G44" i="21"/>
  <c r="H44" i="21"/>
  <c r="D7" i="21"/>
  <c r="E7" i="21"/>
  <c r="F7" i="21"/>
  <c r="G7" i="21"/>
  <c r="H7" i="21"/>
  <c r="C7" i="21"/>
  <c r="F45" i="21" l="1"/>
  <c r="E45" i="21"/>
  <c r="GO13" i="19"/>
  <c r="F15" i="12" s="1"/>
  <c r="V15" i="12" s="1"/>
  <c r="E8" i="24" l="1"/>
  <c r="F8" i="24" s="1"/>
  <c r="E9" i="24"/>
  <c r="F9" i="24" s="1"/>
  <c r="E10" i="24"/>
  <c r="F10" i="24" s="1"/>
  <c r="E11" i="24"/>
  <c r="F11" i="24" s="1"/>
  <c r="E12" i="24"/>
  <c r="F12" i="24" s="1"/>
  <c r="E13" i="24"/>
  <c r="F13" i="24" s="1"/>
  <c r="F14" i="24"/>
  <c r="E15" i="24"/>
  <c r="F15" i="24" s="1"/>
  <c r="E16" i="24"/>
  <c r="F16" i="24" s="1"/>
  <c r="E17" i="24"/>
  <c r="F17" i="24" s="1"/>
  <c r="E18" i="24"/>
  <c r="F18" i="24" s="1"/>
  <c r="E19" i="24"/>
  <c r="F19" i="24" s="1"/>
  <c r="E20" i="24"/>
  <c r="F20" i="24" s="1"/>
  <c r="E21" i="24"/>
  <c r="F21" i="24" s="1"/>
  <c r="E22" i="24"/>
  <c r="F22" i="24" s="1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J28" i="24" s="1"/>
  <c r="E29" i="24"/>
  <c r="F29" i="24" s="1"/>
  <c r="E30" i="24"/>
  <c r="F30" i="24" s="1"/>
  <c r="E31" i="24"/>
  <c r="F31" i="24" s="1"/>
  <c r="J31" i="24" s="1"/>
  <c r="E32" i="24"/>
  <c r="F32" i="24" s="1"/>
  <c r="E33" i="24"/>
  <c r="F33" i="24" s="1"/>
  <c r="E34" i="24"/>
  <c r="F34" i="24" s="1"/>
  <c r="E35" i="24"/>
  <c r="F35" i="24" s="1"/>
  <c r="E36" i="24"/>
  <c r="F36" i="24" s="1"/>
  <c r="E37" i="24"/>
  <c r="F37" i="24" s="1"/>
  <c r="E38" i="24"/>
  <c r="F38" i="24" s="1"/>
  <c r="E39" i="24"/>
  <c r="F39" i="24" s="1"/>
  <c r="E40" i="24"/>
  <c r="F40" i="24" s="1"/>
  <c r="E41" i="24"/>
  <c r="F41" i="24" s="1"/>
  <c r="E42" i="24"/>
  <c r="F42" i="24" s="1"/>
  <c r="E43" i="24"/>
  <c r="F43" i="24" s="1"/>
  <c r="E44" i="24"/>
  <c r="F44" i="24" s="1"/>
  <c r="E7" i="24"/>
  <c r="I18" i="24"/>
  <c r="J8" i="14"/>
  <c r="K8" i="14" s="1"/>
  <c r="I8" i="24" s="1"/>
  <c r="J9" i="14"/>
  <c r="K9" i="14" s="1"/>
  <c r="I9" i="24" s="1"/>
  <c r="J10" i="14"/>
  <c r="K10" i="14" s="1"/>
  <c r="I10" i="24" s="1"/>
  <c r="J11" i="14"/>
  <c r="K11" i="14" s="1"/>
  <c r="I11" i="24" s="1"/>
  <c r="J12" i="14"/>
  <c r="K12" i="14" s="1"/>
  <c r="I12" i="24" s="1"/>
  <c r="J13" i="14"/>
  <c r="K13" i="14" s="1"/>
  <c r="I13" i="24" s="1"/>
  <c r="J14" i="14"/>
  <c r="K14" i="14" s="1"/>
  <c r="I14" i="24" s="1"/>
  <c r="J15" i="14"/>
  <c r="K15" i="14" s="1"/>
  <c r="I15" i="24" s="1"/>
  <c r="J16" i="14"/>
  <c r="K16" i="14" s="1"/>
  <c r="I16" i="24" s="1"/>
  <c r="J17" i="14"/>
  <c r="K17" i="14" s="1"/>
  <c r="I17" i="24" s="1"/>
  <c r="K19" i="14"/>
  <c r="I19" i="24" s="1"/>
  <c r="J48" i="14"/>
  <c r="J20" i="14"/>
  <c r="K20" i="14" s="1"/>
  <c r="I20" i="24" s="1"/>
  <c r="J21" i="14"/>
  <c r="K21" i="14" s="1"/>
  <c r="I21" i="24" s="1"/>
  <c r="J22" i="14"/>
  <c r="K22" i="14" s="1"/>
  <c r="I22" i="24" s="1"/>
  <c r="J23" i="14"/>
  <c r="K23" i="14" s="1"/>
  <c r="I23" i="24" s="1"/>
  <c r="J24" i="14"/>
  <c r="K24" i="14" s="1"/>
  <c r="I24" i="24" s="1"/>
  <c r="J25" i="14"/>
  <c r="K25" i="14" s="1"/>
  <c r="I25" i="24" s="1"/>
  <c r="J26" i="14"/>
  <c r="K26" i="14" s="1"/>
  <c r="I26" i="24" s="1"/>
  <c r="J27" i="14"/>
  <c r="K27" i="14" s="1"/>
  <c r="I27" i="24" s="1"/>
  <c r="J28" i="14"/>
  <c r="K28" i="14" s="1"/>
  <c r="I28" i="24" s="1"/>
  <c r="J29" i="14"/>
  <c r="K29" i="14" s="1"/>
  <c r="I29" i="24" s="1"/>
  <c r="J30" i="14"/>
  <c r="K30" i="14" s="1"/>
  <c r="I30" i="24" s="1"/>
  <c r="J31" i="14"/>
  <c r="K31" i="14" s="1"/>
  <c r="I31" i="24" s="1"/>
  <c r="J49" i="14"/>
  <c r="K49" i="14" s="1"/>
  <c r="I49" i="24" s="1"/>
  <c r="J32" i="14"/>
  <c r="K32" i="14" s="1"/>
  <c r="I32" i="24" s="1"/>
  <c r="J33" i="14"/>
  <c r="K33" i="14" s="1"/>
  <c r="I33" i="24" s="1"/>
  <c r="J34" i="14"/>
  <c r="K34" i="14" s="1"/>
  <c r="I34" i="24" s="1"/>
  <c r="J35" i="14"/>
  <c r="K35" i="14" s="1"/>
  <c r="I35" i="24" s="1"/>
  <c r="J36" i="14"/>
  <c r="K36" i="14" s="1"/>
  <c r="I36" i="24" s="1"/>
  <c r="J37" i="14"/>
  <c r="K37" i="14" s="1"/>
  <c r="I37" i="24" s="1"/>
  <c r="J38" i="14"/>
  <c r="K38" i="14" s="1"/>
  <c r="I38" i="24" s="1"/>
  <c r="J39" i="14"/>
  <c r="K39" i="14" s="1"/>
  <c r="I39" i="24" s="1"/>
  <c r="J40" i="14"/>
  <c r="K40" i="14" s="1"/>
  <c r="I40" i="24" s="1"/>
  <c r="J41" i="14"/>
  <c r="K41" i="14" s="1"/>
  <c r="I41" i="24" s="1"/>
  <c r="J42" i="14"/>
  <c r="K42" i="14" s="1"/>
  <c r="I42" i="24" s="1"/>
  <c r="J43" i="14"/>
  <c r="K43" i="14" s="1"/>
  <c r="I43" i="24" s="1"/>
  <c r="J50" i="14"/>
  <c r="K50" i="14" s="1"/>
  <c r="I50" i="24" s="1"/>
  <c r="J44" i="14"/>
  <c r="K44" i="14" s="1"/>
  <c r="I44" i="24" s="1"/>
  <c r="J7" i="14"/>
  <c r="K7" i="14" s="1"/>
  <c r="V8" i="13"/>
  <c r="W8" i="13" s="1"/>
  <c r="X8" i="13"/>
  <c r="Y8" i="13" s="1"/>
  <c r="H8" i="24" s="1"/>
  <c r="V9" i="13"/>
  <c r="W9" i="13" s="1"/>
  <c r="X9" i="13"/>
  <c r="Y9" i="13" s="1"/>
  <c r="H9" i="24" s="1"/>
  <c r="V10" i="13"/>
  <c r="W10" i="13" s="1"/>
  <c r="X10" i="13"/>
  <c r="Y10" i="13" s="1"/>
  <c r="H10" i="24" s="1"/>
  <c r="V11" i="13"/>
  <c r="W11" i="13" s="1"/>
  <c r="X11" i="13"/>
  <c r="Y11" i="13" s="1"/>
  <c r="H11" i="24" s="1"/>
  <c r="V12" i="13"/>
  <c r="W12" i="13" s="1"/>
  <c r="X12" i="13"/>
  <c r="Y12" i="13" s="1"/>
  <c r="H12" i="24" s="1"/>
  <c r="V13" i="13"/>
  <c r="W13" i="13" s="1"/>
  <c r="X13" i="13"/>
  <c r="Y13" i="13" s="1"/>
  <c r="H13" i="24" s="1"/>
  <c r="V14" i="13"/>
  <c r="W14" i="13" s="1"/>
  <c r="X14" i="13"/>
  <c r="Y14" i="13" s="1"/>
  <c r="H14" i="24" s="1"/>
  <c r="V15" i="13"/>
  <c r="W15" i="13" s="1"/>
  <c r="X15" i="13"/>
  <c r="Y15" i="13" s="1"/>
  <c r="H15" i="24" s="1"/>
  <c r="V16" i="13"/>
  <c r="W16" i="13" s="1"/>
  <c r="X16" i="13"/>
  <c r="Y16" i="13" s="1"/>
  <c r="H16" i="24" s="1"/>
  <c r="V17" i="13"/>
  <c r="W17" i="13" s="1"/>
  <c r="X17" i="13"/>
  <c r="Y17" i="13" s="1"/>
  <c r="H17" i="24" s="1"/>
  <c r="H18" i="24"/>
  <c r="V19" i="13"/>
  <c r="W19" i="13" s="1"/>
  <c r="X19" i="13"/>
  <c r="Y19" i="13" s="1"/>
  <c r="H19" i="24" s="1"/>
  <c r="V48" i="13"/>
  <c r="X48" i="13"/>
  <c r="V20" i="13"/>
  <c r="W20" i="13" s="1"/>
  <c r="X20" i="13"/>
  <c r="Y20" i="13" s="1"/>
  <c r="H20" i="24" s="1"/>
  <c r="V21" i="13"/>
  <c r="W21" i="13" s="1"/>
  <c r="X21" i="13"/>
  <c r="Y21" i="13" s="1"/>
  <c r="H21" i="24" s="1"/>
  <c r="V22" i="13"/>
  <c r="W22" i="13" s="1"/>
  <c r="X22" i="13"/>
  <c r="Y22" i="13" s="1"/>
  <c r="H22" i="24" s="1"/>
  <c r="V23" i="13"/>
  <c r="W23" i="13" s="1"/>
  <c r="X23" i="13"/>
  <c r="Y23" i="13" s="1"/>
  <c r="H23" i="24" s="1"/>
  <c r="V24" i="13"/>
  <c r="W24" i="13" s="1"/>
  <c r="X24" i="13"/>
  <c r="Y24" i="13" s="1"/>
  <c r="H24" i="24" s="1"/>
  <c r="V25" i="13"/>
  <c r="W25" i="13" s="1"/>
  <c r="X25" i="13"/>
  <c r="Y25" i="13" s="1"/>
  <c r="H25" i="24" s="1"/>
  <c r="V26" i="13"/>
  <c r="W26" i="13" s="1"/>
  <c r="X26" i="13"/>
  <c r="Y26" i="13" s="1"/>
  <c r="H26" i="24" s="1"/>
  <c r="V27" i="13"/>
  <c r="W27" i="13" s="1"/>
  <c r="X27" i="13"/>
  <c r="Y27" i="13" s="1"/>
  <c r="H27" i="24" s="1"/>
  <c r="V28" i="13"/>
  <c r="W28" i="13" s="1"/>
  <c r="X28" i="13"/>
  <c r="Y28" i="13" s="1"/>
  <c r="H28" i="24" s="1"/>
  <c r="V29" i="13"/>
  <c r="W29" i="13" s="1"/>
  <c r="X29" i="13"/>
  <c r="Y29" i="13" s="1"/>
  <c r="H29" i="24" s="1"/>
  <c r="V30" i="13"/>
  <c r="W30" i="13" s="1"/>
  <c r="X30" i="13"/>
  <c r="Y30" i="13" s="1"/>
  <c r="H30" i="24" s="1"/>
  <c r="V31" i="13"/>
  <c r="W31" i="13" s="1"/>
  <c r="X31" i="13"/>
  <c r="Y31" i="13" s="1"/>
  <c r="H31" i="24" s="1"/>
  <c r="V49" i="13"/>
  <c r="W49" i="13" s="1"/>
  <c r="X49" i="13"/>
  <c r="Y49" i="13" s="1"/>
  <c r="H49" i="24" s="1"/>
  <c r="V32" i="13"/>
  <c r="W32" i="13" s="1"/>
  <c r="X32" i="13"/>
  <c r="Y32" i="13" s="1"/>
  <c r="H32" i="24" s="1"/>
  <c r="V33" i="13"/>
  <c r="W33" i="13" s="1"/>
  <c r="X33" i="13"/>
  <c r="Y33" i="13" s="1"/>
  <c r="H33" i="24" s="1"/>
  <c r="V34" i="13"/>
  <c r="W34" i="13" s="1"/>
  <c r="X34" i="13"/>
  <c r="Y34" i="13" s="1"/>
  <c r="H34" i="24" s="1"/>
  <c r="V35" i="13"/>
  <c r="W35" i="13" s="1"/>
  <c r="X35" i="13"/>
  <c r="Y35" i="13" s="1"/>
  <c r="H35" i="24" s="1"/>
  <c r="V36" i="13"/>
  <c r="W36" i="13" s="1"/>
  <c r="X36" i="13"/>
  <c r="Y36" i="13" s="1"/>
  <c r="H36" i="24" s="1"/>
  <c r="V37" i="13"/>
  <c r="W37" i="13" s="1"/>
  <c r="X37" i="13"/>
  <c r="Y37" i="13" s="1"/>
  <c r="H37" i="24" s="1"/>
  <c r="V38" i="13"/>
  <c r="X38" i="13"/>
  <c r="Y38" i="13" s="1"/>
  <c r="H38" i="24" s="1"/>
  <c r="V39" i="13"/>
  <c r="W39" i="13" s="1"/>
  <c r="X39" i="13"/>
  <c r="Y39" i="13" s="1"/>
  <c r="H39" i="24" s="1"/>
  <c r="V40" i="13"/>
  <c r="W40" i="13" s="1"/>
  <c r="X40" i="13"/>
  <c r="Y40" i="13" s="1"/>
  <c r="H40" i="24" s="1"/>
  <c r="V41" i="13"/>
  <c r="W41" i="13" s="1"/>
  <c r="X41" i="13"/>
  <c r="Y41" i="13" s="1"/>
  <c r="H41" i="24" s="1"/>
  <c r="V42" i="13"/>
  <c r="W42" i="13" s="1"/>
  <c r="X42" i="13"/>
  <c r="Y42" i="13" s="1"/>
  <c r="H42" i="24" s="1"/>
  <c r="V43" i="13"/>
  <c r="W43" i="13" s="1"/>
  <c r="X43" i="13"/>
  <c r="Y43" i="13" s="1"/>
  <c r="H43" i="24" s="1"/>
  <c r="V50" i="13"/>
  <c r="W50" i="13" s="1"/>
  <c r="X50" i="13"/>
  <c r="Y50" i="13" s="1"/>
  <c r="H50" i="24" s="1"/>
  <c r="V44" i="13"/>
  <c r="W44" i="13" s="1"/>
  <c r="X44" i="13"/>
  <c r="Y44" i="13" s="1"/>
  <c r="H44" i="24" s="1"/>
  <c r="V7" i="13"/>
  <c r="W7" i="13" s="1"/>
  <c r="AD15" i="12"/>
  <c r="AE15" i="12" s="1"/>
  <c r="G15" i="24" s="1"/>
  <c r="AB8" i="12"/>
  <c r="AB9" i="12"/>
  <c r="AB10" i="12"/>
  <c r="AB11" i="12"/>
  <c r="AB12" i="12"/>
  <c r="AB13" i="12"/>
  <c r="AB14" i="12"/>
  <c r="AB15" i="12"/>
  <c r="AC15" i="12" s="1"/>
  <c r="AB16" i="12"/>
  <c r="AB17" i="12"/>
  <c r="AB48" i="12"/>
  <c r="AB51" i="12" s="1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49" i="12"/>
  <c r="AB32" i="12"/>
  <c r="AB33" i="12"/>
  <c r="AB35" i="12"/>
  <c r="AB36" i="12"/>
  <c r="AB37" i="12"/>
  <c r="AB38" i="12"/>
  <c r="AB39" i="12"/>
  <c r="AB40" i="12"/>
  <c r="AB41" i="12"/>
  <c r="AB42" i="12"/>
  <c r="AC42" i="12" s="1"/>
  <c r="AB43" i="12"/>
  <c r="AB50" i="12"/>
  <c r="AB44" i="12"/>
  <c r="AB19" i="12"/>
  <c r="F7" i="24" l="1"/>
  <c r="E45" i="24"/>
  <c r="W38" i="13"/>
  <c r="V45" i="13"/>
  <c r="AB45" i="12"/>
  <c r="K48" i="14"/>
  <c r="J51" i="14"/>
  <c r="W48" i="13"/>
  <c r="Y48" i="13"/>
  <c r="X45" i="13"/>
  <c r="I7" i="24"/>
  <c r="I45" i="24" s="1"/>
  <c r="K45" i="14"/>
  <c r="Y7" i="13"/>
  <c r="W45" i="13"/>
  <c r="J45" i="14"/>
  <c r="K40" i="28" l="1"/>
  <c r="D21" i="28"/>
  <c r="F45" i="24"/>
  <c r="I48" i="24"/>
  <c r="K51" i="14"/>
  <c r="H48" i="24"/>
  <c r="H51" i="24" s="1"/>
  <c r="H7" i="24"/>
  <c r="H45" i="24" s="1"/>
  <c r="Y45" i="13"/>
  <c r="I51" i="24" l="1"/>
  <c r="GM5" i="19"/>
  <c r="GN5" i="19"/>
  <c r="GP5" i="19"/>
  <c r="G7" i="12" s="1"/>
  <c r="GQ5" i="19"/>
  <c r="H7" i="12" s="1"/>
  <c r="GS5" i="19"/>
  <c r="GT5" i="19"/>
  <c r="GV5" i="19"/>
  <c r="GW5" i="19"/>
  <c r="GM6" i="19"/>
  <c r="GN6" i="19"/>
  <c r="GP6" i="19"/>
  <c r="G8" i="12" s="1"/>
  <c r="GQ6" i="19"/>
  <c r="H8" i="12" s="1"/>
  <c r="GS6" i="19"/>
  <c r="GT6" i="19"/>
  <c r="GU6" i="19" s="1"/>
  <c r="GV6" i="19"/>
  <c r="GW6" i="19"/>
  <c r="GM7" i="19"/>
  <c r="GN7" i="19"/>
  <c r="GP7" i="19"/>
  <c r="G9" i="12" s="1"/>
  <c r="GQ7" i="19"/>
  <c r="H9" i="12" s="1"/>
  <c r="GS7" i="19"/>
  <c r="GT7" i="19"/>
  <c r="GV7" i="19"/>
  <c r="GW7" i="19"/>
  <c r="GM8" i="19"/>
  <c r="GN8" i="19"/>
  <c r="GP8" i="19"/>
  <c r="G10" i="12" s="1"/>
  <c r="GQ8" i="19"/>
  <c r="H10" i="12" s="1"/>
  <c r="GS8" i="19"/>
  <c r="GT8" i="19"/>
  <c r="GV8" i="19"/>
  <c r="GW8" i="19"/>
  <c r="GM9" i="19"/>
  <c r="GN9" i="19"/>
  <c r="GP9" i="19"/>
  <c r="G11" i="12" s="1"/>
  <c r="GQ9" i="19"/>
  <c r="H11" i="12" s="1"/>
  <c r="GS9" i="19"/>
  <c r="GT9" i="19"/>
  <c r="GV9" i="19"/>
  <c r="GW9" i="19"/>
  <c r="GM10" i="19"/>
  <c r="GN10" i="19"/>
  <c r="GP10" i="19"/>
  <c r="G12" i="12" s="1"/>
  <c r="GQ10" i="19"/>
  <c r="H12" i="12" s="1"/>
  <c r="GS10" i="19"/>
  <c r="GT10" i="19"/>
  <c r="GV10" i="19"/>
  <c r="GW10" i="19"/>
  <c r="GM11" i="19"/>
  <c r="GN11" i="19"/>
  <c r="GP11" i="19"/>
  <c r="G13" i="12" s="1"/>
  <c r="GQ11" i="19"/>
  <c r="H13" i="12" s="1"/>
  <c r="GS11" i="19"/>
  <c r="GT11" i="19"/>
  <c r="GV11" i="19"/>
  <c r="GW11" i="19"/>
  <c r="GM12" i="19"/>
  <c r="GN12" i="19"/>
  <c r="GP12" i="19"/>
  <c r="G14" i="12" s="1"/>
  <c r="GQ12" i="19"/>
  <c r="H14" i="12" s="1"/>
  <c r="GS12" i="19"/>
  <c r="GT12" i="19"/>
  <c r="GV12" i="19"/>
  <c r="GW12" i="19"/>
  <c r="GM14" i="19"/>
  <c r="GN14" i="19"/>
  <c r="GP14" i="19"/>
  <c r="G16" i="12" s="1"/>
  <c r="GQ14" i="19"/>
  <c r="H16" i="12" s="1"/>
  <c r="GS14" i="19"/>
  <c r="GT14" i="19"/>
  <c r="GV14" i="19"/>
  <c r="GW14" i="19"/>
  <c r="GM15" i="19"/>
  <c r="GN15" i="19"/>
  <c r="GP15" i="19"/>
  <c r="G17" i="12" s="1"/>
  <c r="GQ15" i="19"/>
  <c r="H17" i="12" s="1"/>
  <c r="GS15" i="19"/>
  <c r="GT15" i="19"/>
  <c r="GV15" i="19"/>
  <c r="GW15" i="19"/>
  <c r="GM16" i="19"/>
  <c r="GN16" i="19"/>
  <c r="GP16" i="19"/>
  <c r="G18" i="12" s="1"/>
  <c r="GQ16" i="19"/>
  <c r="H18" i="12" s="1"/>
  <c r="GS16" i="19"/>
  <c r="GT16" i="19"/>
  <c r="GV16" i="19"/>
  <c r="GW16" i="19"/>
  <c r="GM17" i="19"/>
  <c r="GN17" i="19"/>
  <c r="GP17" i="19"/>
  <c r="G19" i="12" s="1"/>
  <c r="GQ17" i="19"/>
  <c r="H19" i="12" s="1"/>
  <c r="GS17" i="19"/>
  <c r="GT17" i="19"/>
  <c r="GV17" i="19"/>
  <c r="GW17" i="19"/>
  <c r="GM46" i="19"/>
  <c r="GN46" i="19"/>
  <c r="GP46" i="19"/>
  <c r="GQ46" i="19"/>
  <c r="GS46" i="19"/>
  <c r="GT46" i="19"/>
  <c r="GV46" i="19"/>
  <c r="GW46" i="19"/>
  <c r="GM18" i="19"/>
  <c r="GN18" i="19"/>
  <c r="GP18" i="19"/>
  <c r="G20" i="12" s="1"/>
  <c r="GQ18" i="19"/>
  <c r="H20" i="12" s="1"/>
  <c r="GS18" i="19"/>
  <c r="GT18" i="19"/>
  <c r="GV18" i="19"/>
  <c r="GW18" i="19"/>
  <c r="GM19" i="19"/>
  <c r="GN19" i="19"/>
  <c r="GP19" i="19"/>
  <c r="G21" i="12" s="1"/>
  <c r="GQ19" i="19"/>
  <c r="H21" i="12" s="1"/>
  <c r="GS19" i="19"/>
  <c r="GT19" i="19"/>
  <c r="GV19" i="19"/>
  <c r="GW19" i="19"/>
  <c r="GM20" i="19"/>
  <c r="GN20" i="19"/>
  <c r="GP20" i="19"/>
  <c r="G22" i="12" s="1"/>
  <c r="GQ20" i="19"/>
  <c r="H22" i="12" s="1"/>
  <c r="GS20" i="19"/>
  <c r="GT20" i="19"/>
  <c r="GV20" i="19"/>
  <c r="GW20" i="19"/>
  <c r="GM21" i="19"/>
  <c r="GN21" i="19"/>
  <c r="GP21" i="19"/>
  <c r="G23" i="12" s="1"/>
  <c r="GQ21" i="19"/>
  <c r="H23" i="12" s="1"/>
  <c r="GS21" i="19"/>
  <c r="GT21" i="19"/>
  <c r="GV21" i="19"/>
  <c r="GW21" i="19"/>
  <c r="GM22" i="19"/>
  <c r="GN22" i="19"/>
  <c r="GP22" i="19"/>
  <c r="G24" i="12" s="1"/>
  <c r="GQ22" i="19"/>
  <c r="H24" i="12" s="1"/>
  <c r="GS22" i="19"/>
  <c r="GT22" i="19"/>
  <c r="GV22" i="19"/>
  <c r="GW22" i="19"/>
  <c r="GM23" i="19"/>
  <c r="GN23" i="19"/>
  <c r="GP23" i="19"/>
  <c r="GQ23" i="19"/>
  <c r="H25" i="12" s="1"/>
  <c r="GS23" i="19"/>
  <c r="GT23" i="19"/>
  <c r="GV23" i="19"/>
  <c r="GW23" i="19"/>
  <c r="GM24" i="19"/>
  <c r="GN24" i="19"/>
  <c r="GP24" i="19"/>
  <c r="G26" i="12" s="1"/>
  <c r="GQ24" i="19"/>
  <c r="H26" i="12" s="1"/>
  <c r="GS24" i="19"/>
  <c r="GT24" i="19"/>
  <c r="GV24" i="19"/>
  <c r="GW24" i="19"/>
  <c r="GM25" i="19"/>
  <c r="GN25" i="19"/>
  <c r="GP25" i="19"/>
  <c r="G27" i="12" s="1"/>
  <c r="GQ25" i="19"/>
  <c r="H27" i="12" s="1"/>
  <c r="GS25" i="19"/>
  <c r="GT25" i="19"/>
  <c r="GV25" i="19"/>
  <c r="GW25" i="19"/>
  <c r="GM26" i="19"/>
  <c r="GN26" i="19"/>
  <c r="GP26" i="19"/>
  <c r="G28" i="12" s="1"/>
  <c r="GQ26" i="19"/>
  <c r="H28" i="12" s="1"/>
  <c r="GS26" i="19"/>
  <c r="GT26" i="19"/>
  <c r="GV26" i="19"/>
  <c r="GW26" i="19"/>
  <c r="GM27" i="19"/>
  <c r="GN27" i="19"/>
  <c r="GP27" i="19"/>
  <c r="G29" i="12" s="1"/>
  <c r="GQ27" i="19"/>
  <c r="H29" i="12" s="1"/>
  <c r="GS27" i="19"/>
  <c r="GT27" i="19"/>
  <c r="GV27" i="19"/>
  <c r="GW27" i="19"/>
  <c r="GM28" i="19"/>
  <c r="GN28" i="19"/>
  <c r="GP28" i="19"/>
  <c r="GQ28" i="19"/>
  <c r="GS28" i="19"/>
  <c r="GT28" i="19"/>
  <c r="GV28" i="19"/>
  <c r="GW28" i="19"/>
  <c r="GM29" i="19"/>
  <c r="GN29" i="19"/>
  <c r="GP29" i="19"/>
  <c r="G31" i="12" s="1"/>
  <c r="GQ29" i="19"/>
  <c r="H31" i="12" s="1"/>
  <c r="GS29" i="19"/>
  <c r="GT29" i="19"/>
  <c r="GV29" i="19"/>
  <c r="GW29" i="19"/>
  <c r="GM47" i="19"/>
  <c r="GN47" i="19"/>
  <c r="GP47" i="19"/>
  <c r="G49" i="12" s="1"/>
  <c r="G51" i="12" s="1"/>
  <c r="GQ47" i="19"/>
  <c r="H49" i="12" s="1"/>
  <c r="H51" i="12" s="1"/>
  <c r="GS47" i="19"/>
  <c r="GT47" i="19"/>
  <c r="GV47" i="19"/>
  <c r="GW47" i="19"/>
  <c r="GM30" i="19"/>
  <c r="GN30" i="19"/>
  <c r="GP30" i="19"/>
  <c r="G32" i="12" s="1"/>
  <c r="GQ30" i="19"/>
  <c r="H32" i="12" s="1"/>
  <c r="GS30" i="19"/>
  <c r="GT30" i="19"/>
  <c r="GV30" i="19"/>
  <c r="GW30" i="19"/>
  <c r="GM31" i="19"/>
  <c r="GN31" i="19"/>
  <c r="GP31" i="19"/>
  <c r="G33" i="12" s="1"/>
  <c r="GQ31" i="19"/>
  <c r="H33" i="12" s="1"/>
  <c r="GT31" i="19"/>
  <c r="GV31" i="19"/>
  <c r="GW31" i="19"/>
  <c r="GM32" i="19"/>
  <c r="GN32" i="19"/>
  <c r="GP32" i="19"/>
  <c r="GQ32" i="19"/>
  <c r="H34" i="12" s="1"/>
  <c r="GS32" i="19"/>
  <c r="GT32" i="19"/>
  <c r="GV32" i="19"/>
  <c r="GW32" i="19"/>
  <c r="GM33" i="19"/>
  <c r="GN33" i="19"/>
  <c r="GP33" i="19"/>
  <c r="G35" i="12" s="1"/>
  <c r="GQ33" i="19"/>
  <c r="H35" i="12" s="1"/>
  <c r="GS33" i="19"/>
  <c r="GT33" i="19"/>
  <c r="GV33" i="19"/>
  <c r="GW33" i="19"/>
  <c r="GM34" i="19"/>
  <c r="GN34" i="19"/>
  <c r="GP34" i="19"/>
  <c r="G36" i="12" s="1"/>
  <c r="GQ34" i="19"/>
  <c r="H36" i="12" s="1"/>
  <c r="GS34" i="19"/>
  <c r="GT34" i="19"/>
  <c r="GV34" i="19"/>
  <c r="GW34" i="19"/>
  <c r="GM36" i="19"/>
  <c r="GN36" i="19"/>
  <c r="GP36" i="19"/>
  <c r="G38" i="12" s="1"/>
  <c r="GQ36" i="19"/>
  <c r="H38" i="12" s="1"/>
  <c r="GS36" i="19"/>
  <c r="GT36" i="19"/>
  <c r="GV36" i="19"/>
  <c r="GW36" i="19"/>
  <c r="GM37" i="19"/>
  <c r="GN37" i="19"/>
  <c r="GP37" i="19"/>
  <c r="G39" i="12" s="1"/>
  <c r="GQ37" i="19"/>
  <c r="H39" i="12" s="1"/>
  <c r="GS37" i="19"/>
  <c r="GT37" i="19"/>
  <c r="GV37" i="19"/>
  <c r="GW37" i="19"/>
  <c r="GM38" i="19"/>
  <c r="GN38" i="19"/>
  <c r="GP38" i="19"/>
  <c r="G40" i="12" s="1"/>
  <c r="GQ38" i="19"/>
  <c r="H40" i="12" s="1"/>
  <c r="GS38" i="19"/>
  <c r="GT38" i="19"/>
  <c r="GV38" i="19"/>
  <c r="GW38" i="19"/>
  <c r="GM39" i="19"/>
  <c r="GN39" i="19"/>
  <c r="GP39" i="19"/>
  <c r="G41" i="12" s="1"/>
  <c r="GQ39" i="19"/>
  <c r="H41" i="12" s="1"/>
  <c r="GS39" i="19"/>
  <c r="GT39" i="19"/>
  <c r="GV39" i="19"/>
  <c r="GW39" i="19"/>
  <c r="AD42" i="12"/>
  <c r="AE42" i="12" s="1"/>
  <c r="G42" i="24" s="1"/>
  <c r="J42" i="24" s="1"/>
  <c r="S45" i="10"/>
  <c r="K10" i="28" l="1"/>
  <c r="D35" i="28"/>
  <c r="GO8" i="19"/>
  <c r="F10" i="12" s="1"/>
  <c r="GO7" i="19"/>
  <c r="F9" i="12" s="1"/>
  <c r="GR23" i="19"/>
  <c r="I25" i="12" s="1"/>
  <c r="G25" i="12"/>
  <c r="G45" i="12" s="1"/>
  <c r="GR32" i="19"/>
  <c r="I34" i="12" s="1"/>
  <c r="G34" i="12"/>
  <c r="GO39" i="19"/>
  <c r="F41" i="12" s="1"/>
  <c r="GO38" i="19"/>
  <c r="F40" i="12" s="1"/>
  <c r="GW43" i="19"/>
  <c r="GV43" i="19"/>
  <c r="GS43" i="19"/>
  <c r="GM43" i="19"/>
  <c r="GP43" i="19"/>
  <c r="G30" i="12"/>
  <c r="GT43" i="19"/>
  <c r="GU43" i="19" s="1"/>
  <c r="GO28" i="19"/>
  <c r="F30" i="12" s="1"/>
  <c r="GN43" i="19"/>
  <c r="H30" i="12"/>
  <c r="H45" i="12" s="1"/>
  <c r="GQ43" i="19"/>
  <c r="GR30" i="19"/>
  <c r="I32" i="12" s="1"/>
  <c r="I49" i="12"/>
  <c r="I51" i="12" s="1"/>
  <c r="GR28" i="19"/>
  <c r="I30" i="12" s="1"/>
  <c r="GR11" i="19"/>
  <c r="I13" i="12" s="1"/>
  <c r="GR7" i="19"/>
  <c r="I9" i="12" s="1"/>
  <c r="GR38" i="19"/>
  <c r="I40" i="12" s="1"/>
  <c r="GO33" i="19"/>
  <c r="GO32" i="19"/>
  <c r="GO27" i="19"/>
  <c r="GO26" i="19"/>
  <c r="F28" i="12" s="1"/>
  <c r="V28" i="12" s="1"/>
  <c r="AC28" i="12" s="1"/>
  <c r="GO25" i="19"/>
  <c r="GO24" i="19"/>
  <c r="F26" i="12" s="1"/>
  <c r="GO18" i="19"/>
  <c r="GO17" i="19"/>
  <c r="F19" i="12" s="1"/>
  <c r="V19" i="12" s="1"/>
  <c r="AC19" i="12" s="1"/>
  <c r="GO15" i="19"/>
  <c r="GR29" i="19"/>
  <c r="I31" i="12" s="1"/>
  <c r="GR33" i="19"/>
  <c r="I35" i="12" s="1"/>
  <c r="GR24" i="19"/>
  <c r="I26" i="12" s="1"/>
  <c r="GR20" i="19"/>
  <c r="I22" i="12" s="1"/>
  <c r="GR16" i="19"/>
  <c r="I18" i="12" s="1"/>
  <c r="GR39" i="19"/>
  <c r="GO47" i="19"/>
  <c r="F49" i="12" s="1"/>
  <c r="GO23" i="19"/>
  <c r="GO22" i="19"/>
  <c r="GO21" i="19"/>
  <c r="F23" i="12" s="1"/>
  <c r="GR10" i="19"/>
  <c r="I12" i="12" s="1"/>
  <c r="GR6" i="19"/>
  <c r="I8" i="12" s="1"/>
  <c r="GO36" i="19"/>
  <c r="GO31" i="19"/>
  <c r="GR21" i="19"/>
  <c r="I23" i="12" s="1"/>
  <c r="GO11" i="19"/>
  <c r="F13" i="12" s="1"/>
  <c r="GO10" i="19"/>
  <c r="GO9" i="19"/>
  <c r="GR8" i="19"/>
  <c r="I10" i="12" s="1"/>
  <c r="GO5" i="19"/>
  <c r="F7" i="12" s="1"/>
  <c r="GO46" i="19"/>
  <c r="GO14" i="19"/>
  <c r="F16" i="12" s="1"/>
  <c r="V16" i="12" s="1"/>
  <c r="GO29" i="19"/>
  <c r="F31" i="12" s="1"/>
  <c r="GO30" i="19"/>
  <c r="F32" i="12" s="1"/>
  <c r="GO34" i="19"/>
  <c r="F36" i="12" s="1"/>
  <c r="V36" i="12" s="1"/>
  <c r="AC37" i="12"/>
  <c r="AD37" i="12"/>
  <c r="AE37" i="12" s="1"/>
  <c r="G37" i="24" s="1"/>
  <c r="GO37" i="19"/>
  <c r="F39" i="12" s="1"/>
  <c r="V39" i="12" s="1"/>
  <c r="GO12" i="19"/>
  <c r="F14" i="12" s="1"/>
  <c r="V14" i="12" s="1"/>
  <c r="GU11" i="19"/>
  <c r="GO6" i="19"/>
  <c r="F8" i="12" s="1"/>
  <c r="GO20" i="19"/>
  <c r="F22" i="12" s="1"/>
  <c r="GU7" i="19"/>
  <c r="GO19" i="19"/>
  <c r="F21" i="12" s="1"/>
  <c r="V21" i="12" s="1"/>
  <c r="AD44" i="12"/>
  <c r="AE44" i="12" s="1"/>
  <c r="G44" i="24" s="1"/>
  <c r="J44" i="24" s="1"/>
  <c r="AC44" i="12"/>
  <c r="AC50" i="12"/>
  <c r="AD50" i="12"/>
  <c r="AE50" i="12" s="1"/>
  <c r="G50" i="24" s="1"/>
  <c r="J50" i="24" s="1"/>
  <c r="AD43" i="12"/>
  <c r="AE43" i="12" s="1"/>
  <c r="G43" i="24" s="1"/>
  <c r="AC43" i="12"/>
  <c r="GO16" i="19"/>
  <c r="F18" i="12" s="1"/>
  <c r="V18" i="12" s="1"/>
  <c r="D45" i="11"/>
  <c r="E45" i="11"/>
  <c r="C45" i="11"/>
  <c r="F7" i="11"/>
  <c r="F8" i="11"/>
  <c r="F9" i="11"/>
  <c r="F10" i="11"/>
  <c r="F11" i="11"/>
  <c r="F12" i="11"/>
  <c r="F13" i="11"/>
  <c r="H13" i="11"/>
  <c r="F14" i="11"/>
  <c r="F15" i="11"/>
  <c r="H15" i="11"/>
  <c r="F16" i="11"/>
  <c r="F17" i="11"/>
  <c r="F18" i="11"/>
  <c r="F19" i="11"/>
  <c r="F48" i="11"/>
  <c r="F20" i="11"/>
  <c r="F21" i="11"/>
  <c r="F22" i="11"/>
  <c r="F23" i="11"/>
  <c r="F24" i="11"/>
  <c r="H24" i="11"/>
  <c r="F25" i="11"/>
  <c r="F26" i="11"/>
  <c r="F27" i="11"/>
  <c r="H27" i="11"/>
  <c r="F28" i="11"/>
  <c r="F29" i="11"/>
  <c r="F30" i="11"/>
  <c r="F31" i="11"/>
  <c r="F49" i="11"/>
  <c r="F32" i="11"/>
  <c r="F33" i="11"/>
  <c r="F34" i="11"/>
  <c r="F35" i="11"/>
  <c r="H35" i="11"/>
  <c r="F36" i="11"/>
  <c r="F37" i="11"/>
  <c r="F38" i="11"/>
  <c r="F39" i="11"/>
  <c r="F40" i="11"/>
  <c r="F41" i="11"/>
  <c r="F43" i="11"/>
  <c r="F50" i="11"/>
  <c r="F44" i="11"/>
  <c r="T45" i="10"/>
  <c r="V45" i="10"/>
  <c r="U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C45" i="10"/>
  <c r="W7" i="10"/>
  <c r="X7" i="10" s="1"/>
  <c r="H7" i="11"/>
  <c r="H8" i="11"/>
  <c r="H9" i="11"/>
  <c r="H10" i="11"/>
  <c r="H11" i="11"/>
  <c r="H12" i="11"/>
  <c r="H14" i="11"/>
  <c r="H16" i="11"/>
  <c r="H17" i="11"/>
  <c r="H18" i="11"/>
  <c r="H19" i="11"/>
  <c r="H48" i="11"/>
  <c r="H20" i="11"/>
  <c r="H21" i="11"/>
  <c r="H22" i="11"/>
  <c r="H23" i="11"/>
  <c r="H25" i="11"/>
  <c r="H26" i="11"/>
  <c r="H28" i="11"/>
  <c r="H29" i="11"/>
  <c r="H30" i="11"/>
  <c r="H31" i="11"/>
  <c r="H49" i="11"/>
  <c r="H32" i="11"/>
  <c r="H33" i="11"/>
  <c r="H34" i="11"/>
  <c r="H36" i="11"/>
  <c r="H37" i="11"/>
  <c r="H38" i="11"/>
  <c r="H39" i="11"/>
  <c r="H40" i="11"/>
  <c r="H41" i="11"/>
  <c r="H42" i="11"/>
  <c r="H43" i="11"/>
  <c r="H50" i="11"/>
  <c r="H44" i="11"/>
  <c r="J46" i="9"/>
  <c r="R46" i="9"/>
  <c r="W8" i="9"/>
  <c r="V46" i="9"/>
  <c r="C46" i="9"/>
  <c r="D46" i="9"/>
  <c r="E46" i="9"/>
  <c r="F46" i="9"/>
  <c r="G46" i="9"/>
  <c r="H46" i="9"/>
  <c r="V7" i="12" l="1"/>
  <c r="AC7" i="12" s="1"/>
  <c r="AD7" i="12"/>
  <c r="K23" i="28"/>
  <c r="L23" i="28" s="1"/>
  <c r="D39" i="28"/>
  <c r="F39" i="28" s="1"/>
  <c r="H39" i="28" s="1"/>
  <c r="AD8" i="12"/>
  <c r="K38" i="28"/>
  <c r="L38" i="28" s="1"/>
  <c r="D18" i="28"/>
  <c r="F18" i="28" s="1"/>
  <c r="H18" i="28" s="1"/>
  <c r="V49" i="12"/>
  <c r="AC49" i="12" s="1"/>
  <c r="F51" i="12"/>
  <c r="D50" i="28"/>
  <c r="F50" i="28" s="1"/>
  <c r="V9" i="12"/>
  <c r="K41" i="28"/>
  <c r="D28" i="28"/>
  <c r="V10" i="12"/>
  <c r="AC10" i="12" s="1"/>
  <c r="I45" i="12"/>
  <c r="H51" i="11"/>
  <c r="V23" i="12"/>
  <c r="V13" i="12"/>
  <c r="AC13" i="12" s="1"/>
  <c r="V40" i="12"/>
  <c r="AC40" i="12" s="1"/>
  <c r="V22" i="12"/>
  <c r="AC22" i="12" s="1"/>
  <c r="V26" i="12"/>
  <c r="F38" i="12"/>
  <c r="V38" i="12" s="1"/>
  <c r="AC38" i="12" s="1"/>
  <c r="I41" i="12"/>
  <c r="AD41" i="12" s="1"/>
  <c r="AE41" i="12" s="1"/>
  <c r="G41" i="24" s="1"/>
  <c r="F20" i="12"/>
  <c r="V20" i="12" s="1"/>
  <c r="AC20" i="12" s="1"/>
  <c r="F29" i="12"/>
  <c r="V29" i="12" s="1"/>
  <c r="AC29" i="12" s="1"/>
  <c r="V32" i="12"/>
  <c r="F24" i="12"/>
  <c r="V24" i="12" s="1"/>
  <c r="AC24" i="12" s="1"/>
  <c r="F34" i="12"/>
  <c r="V34" i="12" s="1"/>
  <c r="AC34" i="12" s="1"/>
  <c r="V31" i="12"/>
  <c r="F17" i="12"/>
  <c r="V17" i="12" s="1"/>
  <c r="AC17" i="12" s="1"/>
  <c r="F27" i="12"/>
  <c r="V27" i="12" s="1"/>
  <c r="AC27" i="12" s="1"/>
  <c r="F12" i="12"/>
  <c r="AD40" i="12"/>
  <c r="AE40" i="12" s="1"/>
  <c r="G40" i="24" s="1"/>
  <c r="J40" i="24" s="1"/>
  <c r="F11" i="12"/>
  <c r="V11" i="12" s="1"/>
  <c r="AC11" i="12" s="1"/>
  <c r="F33" i="12"/>
  <c r="V33" i="12" s="1"/>
  <c r="AC33" i="12" s="1"/>
  <c r="F25" i="12"/>
  <c r="V25" i="12" s="1"/>
  <c r="AC25" i="12" s="1"/>
  <c r="GO43" i="19"/>
  <c r="GX43" i="19"/>
  <c r="F35" i="12"/>
  <c r="V35" i="12" s="1"/>
  <c r="AC35" i="12" s="1"/>
  <c r="GR43" i="19"/>
  <c r="V30" i="12"/>
  <c r="AC30" i="12" s="1"/>
  <c r="AC26" i="12"/>
  <c r="AD23" i="12"/>
  <c r="AE23" i="12" s="1"/>
  <c r="G23" i="24" s="1"/>
  <c r="J23" i="24" s="1"/>
  <c r="F51" i="11"/>
  <c r="X8" i="9"/>
  <c r="G7" i="11" s="1"/>
  <c r="I7" i="11" s="1"/>
  <c r="J37" i="28" s="1"/>
  <c r="W46" i="9"/>
  <c r="AD30" i="12"/>
  <c r="AE30" i="12" s="1"/>
  <c r="G30" i="24" s="1"/>
  <c r="AD29" i="12"/>
  <c r="AE29" i="12" s="1"/>
  <c r="G29" i="24" s="1"/>
  <c r="AC23" i="12"/>
  <c r="AC18" i="12"/>
  <c r="AD18" i="12"/>
  <c r="AE18" i="12" s="1"/>
  <c r="G18" i="24" s="1"/>
  <c r="J18" i="24" s="1"/>
  <c r="AC9" i="12"/>
  <c r="AE7" i="12"/>
  <c r="G7" i="24" s="1"/>
  <c r="AD26" i="12"/>
  <c r="AE26" i="12" s="1"/>
  <c r="G26" i="24" s="1"/>
  <c r="J26" i="24" s="1"/>
  <c r="V48" i="12"/>
  <c r="AD48" i="12"/>
  <c r="AC16" i="12"/>
  <c r="AD16" i="12"/>
  <c r="AE16" i="12" s="1"/>
  <c r="G16" i="24" s="1"/>
  <c r="AD49" i="12"/>
  <c r="AE49" i="12" s="1"/>
  <c r="G49" i="24" s="1"/>
  <c r="J49" i="24" s="1"/>
  <c r="AC31" i="12"/>
  <c r="AD31" i="12"/>
  <c r="AE31" i="12" s="1"/>
  <c r="G31" i="24" s="1"/>
  <c r="AC32" i="12"/>
  <c r="AD32" i="12"/>
  <c r="AE32" i="12" s="1"/>
  <c r="G32" i="24" s="1"/>
  <c r="AC36" i="12"/>
  <c r="AD36" i="12"/>
  <c r="AE36" i="12" s="1"/>
  <c r="G36" i="24" s="1"/>
  <c r="AC39" i="12"/>
  <c r="AD39" i="12"/>
  <c r="AE39" i="12" s="1"/>
  <c r="G39" i="24" s="1"/>
  <c r="AD28" i="12"/>
  <c r="AE28" i="12" s="1"/>
  <c r="G28" i="24" s="1"/>
  <c r="AC14" i="12"/>
  <c r="AD14" i="12"/>
  <c r="AE14" i="12" s="1"/>
  <c r="G14" i="24" s="1"/>
  <c r="J14" i="24" s="1"/>
  <c r="V8" i="12"/>
  <c r="AC8" i="12" s="1"/>
  <c r="AE8" i="12"/>
  <c r="G8" i="24" s="1"/>
  <c r="J8" i="24" s="1"/>
  <c r="F45" i="11"/>
  <c r="H45" i="11"/>
  <c r="X45" i="10"/>
  <c r="Y45" i="10"/>
  <c r="AD22" i="12"/>
  <c r="AE22" i="12" s="1"/>
  <c r="G22" i="24" s="1"/>
  <c r="AD19" i="12"/>
  <c r="AE19" i="12" s="1"/>
  <c r="G19" i="24" s="1"/>
  <c r="AC21" i="12"/>
  <c r="AD21" i="12"/>
  <c r="AE21" i="12" s="1"/>
  <c r="G21" i="24" s="1"/>
  <c r="J21" i="24" s="1"/>
  <c r="W45" i="10"/>
  <c r="K46" i="9"/>
  <c r="L46" i="9"/>
  <c r="M46" i="9"/>
  <c r="N46" i="9"/>
  <c r="O46" i="9"/>
  <c r="P46" i="9"/>
  <c r="Q46" i="9"/>
  <c r="S46" i="9"/>
  <c r="T46" i="9"/>
  <c r="U46" i="9"/>
  <c r="I46" i="9"/>
  <c r="G49" i="11"/>
  <c r="I49" i="11" s="1"/>
  <c r="G50" i="11"/>
  <c r="I50" i="11" s="1"/>
  <c r="G16" i="11"/>
  <c r="I16" i="11" s="1"/>
  <c r="G20" i="11"/>
  <c r="I20" i="11" s="1"/>
  <c r="J44" i="28" s="1"/>
  <c r="G14" i="11"/>
  <c r="I14" i="11" s="1"/>
  <c r="G8" i="11"/>
  <c r="I8" i="11" s="1"/>
  <c r="G9" i="11"/>
  <c r="I9" i="11" s="1"/>
  <c r="G10" i="11"/>
  <c r="I10" i="11" s="1"/>
  <c r="G11" i="11"/>
  <c r="I11" i="11" s="1"/>
  <c r="G12" i="11"/>
  <c r="I12" i="11" s="1"/>
  <c r="G13" i="11"/>
  <c r="G15" i="11"/>
  <c r="I15" i="11" s="1"/>
  <c r="G17" i="11"/>
  <c r="I17" i="11" s="1"/>
  <c r="G18" i="11"/>
  <c r="I18" i="11" s="1"/>
  <c r="G19" i="11"/>
  <c r="I19" i="11" s="1"/>
  <c r="G21" i="11"/>
  <c r="I21" i="11" s="1"/>
  <c r="G22" i="11"/>
  <c r="I22" i="11" s="1"/>
  <c r="G23" i="11"/>
  <c r="I23" i="11" s="1"/>
  <c r="G24" i="11"/>
  <c r="I24" i="11" s="1"/>
  <c r="G25" i="11"/>
  <c r="I25" i="11" s="1"/>
  <c r="G26" i="11"/>
  <c r="I26" i="11" s="1"/>
  <c r="G27" i="11"/>
  <c r="I27" i="11" s="1"/>
  <c r="G44" i="11"/>
  <c r="I44" i="11" s="1"/>
  <c r="G28" i="11"/>
  <c r="I28" i="11" s="1"/>
  <c r="G29" i="11"/>
  <c r="I29" i="11" s="1"/>
  <c r="G32" i="11"/>
  <c r="I32" i="11" s="1"/>
  <c r="G30" i="11"/>
  <c r="I30" i="11" s="1"/>
  <c r="J27" i="28" s="1"/>
  <c r="G31" i="11"/>
  <c r="I31" i="11" s="1"/>
  <c r="G33" i="11"/>
  <c r="I33" i="11" s="1"/>
  <c r="G34" i="11"/>
  <c r="I34" i="11" s="1"/>
  <c r="G35" i="11"/>
  <c r="I35" i="11" s="1"/>
  <c r="G36" i="11"/>
  <c r="I36" i="11" s="1"/>
  <c r="G37" i="11"/>
  <c r="I37" i="11" s="1"/>
  <c r="G38" i="11"/>
  <c r="I38" i="11" s="1"/>
  <c r="G39" i="11"/>
  <c r="I39" i="11" s="1"/>
  <c r="J43" i="28" s="1"/>
  <c r="G40" i="11"/>
  <c r="I40" i="11" s="1"/>
  <c r="G41" i="11"/>
  <c r="I41" i="11" s="1"/>
  <c r="G42" i="11"/>
  <c r="I42" i="11" s="1"/>
  <c r="J10" i="28" s="1"/>
  <c r="L10" i="28" s="1"/>
  <c r="G43" i="11"/>
  <c r="I43" i="11" s="1"/>
  <c r="G48" i="11"/>
  <c r="I48" i="11" s="1"/>
  <c r="J20" i="28" l="1"/>
  <c r="C19" i="28"/>
  <c r="J33" i="28"/>
  <c r="C26" i="28"/>
  <c r="J26" i="28"/>
  <c r="C43" i="28"/>
  <c r="J34" i="28"/>
  <c r="C23" i="28"/>
  <c r="J18" i="28"/>
  <c r="C24" i="28"/>
  <c r="J30" i="28"/>
  <c r="C29" i="28"/>
  <c r="J25" i="28"/>
  <c r="C9" i="28"/>
  <c r="J29" i="28"/>
  <c r="C27" i="28"/>
  <c r="J32" i="28"/>
  <c r="C25" i="28"/>
  <c r="J36" i="28"/>
  <c r="C38" i="28"/>
  <c r="J19" i="28"/>
  <c r="C40" i="28"/>
  <c r="J24" i="28"/>
  <c r="C20" i="28"/>
  <c r="J28" i="28"/>
  <c r="C32" i="28"/>
  <c r="J39" i="28"/>
  <c r="C36" i="28"/>
  <c r="J42" i="28"/>
  <c r="C10" i="28"/>
  <c r="J40" i="28"/>
  <c r="L40" i="28" s="1"/>
  <c r="C21" i="28"/>
  <c r="F21" i="28" s="1"/>
  <c r="H21" i="28" s="1"/>
  <c r="V12" i="12"/>
  <c r="AC12" i="12" s="1"/>
  <c r="AD12" i="12"/>
  <c r="AE12" i="12" s="1"/>
  <c r="G12" i="24" s="1"/>
  <c r="J12" i="24" s="1"/>
  <c r="K17" i="28" s="1"/>
  <c r="J13" i="28"/>
  <c r="C12" i="28"/>
  <c r="J41" i="28"/>
  <c r="L41" i="28" s="1"/>
  <c r="C28" i="28"/>
  <c r="F28" i="28" s="1"/>
  <c r="H28" i="28" s="1"/>
  <c r="K29" i="28"/>
  <c r="L29" i="28" s="1"/>
  <c r="D27" i="28"/>
  <c r="F27" i="28" s="1"/>
  <c r="H27" i="28" s="1"/>
  <c r="K32" i="28"/>
  <c r="L32" i="28" s="1"/>
  <c r="D25" i="28"/>
  <c r="F25" i="28" s="1"/>
  <c r="H25" i="28" s="1"/>
  <c r="K33" i="28"/>
  <c r="L33" i="28" s="1"/>
  <c r="D26" i="28"/>
  <c r="F26" i="28" s="1"/>
  <c r="H26" i="28" s="1"/>
  <c r="K24" i="28"/>
  <c r="D20" i="28"/>
  <c r="AE48" i="12"/>
  <c r="G48" i="24" s="1"/>
  <c r="J48" i="24" s="1"/>
  <c r="AD51" i="12"/>
  <c r="K30" i="28"/>
  <c r="L30" i="28" s="1"/>
  <c r="D29" i="28"/>
  <c r="K19" i="28"/>
  <c r="L19" i="28" s="1"/>
  <c r="D40" i="28"/>
  <c r="K43" i="28"/>
  <c r="L43" i="28" s="1"/>
  <c r="D11" i="28"/>
  <c r="D48" i="28"/>
  <c r="AC48" i="12"/>
  <c r="AC51" i="12" s="1"/>
  <c r="V51" i="12"/>
  <c r="K15" i="28"/>
  <c r="L15" i="28" s="1"/>
  <c r="D14" i="28"/>
  <c r="F14" i="28" s="1"/>
  <c r="H14" i="28" s="1"/>
  <c r="K27" i="28"/>
  <c r="L27" i="28" s="1"/>
  <c r="D16" i="28"/>
  <c r="K39" i="28"/>
  <c r="L39" i="28" s="1"/>
  <c r="D36" i="28"/>
  <c r="K21" i="28"/>
  <c r="L21" i="28" s="1"/>
  <c r="D44" i="28"/>
  <c r="F44" i="28" s="1"/>
  <c r="H44" i="28" s="1"/>
  <c r="F45" i="12"/>
  <c r="K34" i="28"/>
  <c r="L34" i="28" s="1"/>
  <c r="D23" i="28"/>
  <c r="F23" i="28" s="1"/>
  <c r="H23" i="28" s="1"/>
  <c r="K20" i="28"/>
  <c r="L20" i="28" s="1"/>
  <c r="D19" i="28"/>
  <c r="F19" i="28" s="1"/>
  <c r="H19" i="28" s="1"/>
  <c r="K31" i="28"/>
  <c r="L31" i="28" s="1"/>
  <c r="D22" i="28"/>
  <c r="F22" i="28" s="1"/>
  <c r="H22" i="28" s="1"/>
  <c r="K42" i="28"/>
  <c r="L42" i="28" s="1"/>
  <c r="D10" i="28"/>
  <c r="F10" i="28" s="1"/>
  <c r="H10" i="28" s="1"/>
  <c r="K9" i="28"/>
  <c r="L9" i="28" s="1"/>
  <c r="D17" i="28"/>
  <c r="F17" i="28" s="1"/>
  <c r="H17" i="28" s="1"/>
  <c r="K37" i="28"/>
  <c r="L37" i="28" s="1"/>
  <c r="D30" i="28"/>
  <c r="K11" i="28"/>
  <c r="D37" i="28"/>
  <c r="K7" i="28"/>
  <c r="D8" i="28"/>
  <c r="J11" i="28"/>
  <c r="C37" i="28"/>
  <c r="J8" i="28"/>
  <c r="C7" i="28"/>
  <c r="J7" i="28"/>
  <c r="C8" i="28"/>
  <c r="J17" i="28"/>
  <c r="C15" i="28"/>
  <c r="C35" i="28"/>
  <c r="F35" i="28" s="1"/>
  <c r="H35" i="28" s="1"/>
  <c r="C11" i="28"/>
  <c r="C16" i="28"/>
  <c r="C41" i="28"/>
  <c r="C30" i="28"/>
  <c r="G51" i="24"/>
  <c r="AD24" i="12"/>
  <c r="AE24" i="12" s="1"/>
  <c r="G24" i="24" s="1"/>
  <c r="AD27" i="12"/>
  <c r="AE27" i="12" s="1"/>
  <c r="G27" i="24" s="1"/>
  <c r="J27" i="24" s="1"/>
  <c r="AD17" i="12"/>
  <c r="AE17" i="12" s="1"/>
  <c r="G17" i="24" s="1"/>
  <c r="J17" i="24" s="1"/>
  <c r="AD34" i="12"/>
  <c r="AE34" i="12" s="1"/>
  <c r="G34" i="24" s="1"/>
  <c r="V41" i="12"/>
  <c r="AC41" i="12" s="1"/>
  <c r="AC45" i="12" s="1"/>
  <c r="AD25" i="12"/>
  <c r="AE25" i="12" s="1"/>
  <c r="G25" i="24" s="1"/>
  <c r="J25" i="24" s="1"/>
  <c r="AD11" i="12"/>
  <c r="AE11" i="12" s="1"/>
  <c r="G11" i="24" s="1"/>
  <c r="AD33" i="12"/>
  <c r="AE33" i="12" s="1"/>
  <c r="G33" i="24" s="1"/>
  <c r="J33" i="24" s="1"/>
  <c r="AD20" i="12"/>
  <c r="AE20" i="12" s="1"/>
  <c r="G20" i="24" s="1"/>
  <c r="AD38" i="12"/>
  <c r="AE38" i="12" s="1"/>
  <c r="G38" i="24" s="1"/>
  <c r="J38" i="24" s="1"/>
  <c r="AD35" i="12"/>
  <c r="AE35" i="12" s="1"/>
  <c r="G35" i="24" s="1"/>
  <c r="J35" i="24" s="1"/>
  <c r="I51" i="11"/>
  <c r="I13" i="11"/>
  <c r="AD10" i="12"/>
  <c r="AD13" i="12"/>
  <c r="AE13" i="12" s="1"/>
  <c r="AD9" i="12"/>
  <c r="AE9" i="12" s="1"/>
  <c r="G9" i="24" s="1"/>
  <c r="G45" i="11"/>
  <c r="X46" i="9"/>
  <c r="L24" i="28" l="1"/>
  <c r="F29" i="28"/>
  <c r="H29" i="28" s="1"/>
  <c r="F20" i="28"/>
  <c r="H20" i="28" s="1"/>
  <c r="F40" i="28"/>
  <c r="H40" i="28" s="1"/>
  <c r="F36" i="28"/>
  <c r="H36" i="28" s="1"/>
  <c r="J12" i="28"/>
  <c r="C42" i="28"/>
  <c r="D15" i="28"/>
  <c r="F15" i="28" s="1"/>
  <c r="H15" i="28" s="1"/>
  <c r="F16" i="28"/>
  <c r="H16" i="28" s="1"/>
  <c r="F11" i="28"/>
  <c r="H11" i="28" s="1"/>
  <c r="L17" i="28"/>
  <c r="L11" i="28"/>
  <c r="K8" i="28"/>
  <c r="L8" i="28" s="1"/>
  <c r="D7" i="28"/>
  <c r="K36" i="28"/>
  <c r="L36" i="28" s="1"/>
  <c r="D38" i="28"/>
  <c r="F38" i="28" s="1"/>
  <c r="H38" i="28" s="1"/>
  <c r="K18" i="28"/>
  <c r="L18" i="28" s="1"/>
  <c r="D24" i="28"/>
  <c r="F24" i="28" s="1"/>
  <c r="H24" i="28" s="1"/>
  <c r="K44" i="28"/>
  <c r="L44" i="28" s="1"/>
  <c r="D41" i="28"/>
  <c r="F41" i="28" s="1"/>
  <c r="H41" i="28" s="1"/>
  <c r="F48" i="28"/>
  <c r="K22" i="28"/>
  <c r="L22" i="28" s="1"/>
  <c r="D13" i="28"/>
  <c r="F13" i="28" s="1"/>
  <c r="H13" i="28" s="1"/>
  <c r="K35" i="28"/>
  <c r="L35" i="28" s="1"/>
  <c r="D34" i="28"/>
  <c r="F34" i="28" s="1"/>
  <c r="H34" i="28" s="1"/>
  <c r="K14" i="28"/>
  <c r="L14" i="28" s="1"/>
  <c r="D31" i="28"/>
  <c r="F31" i="28" s="1"/>
  <c r="H31" i="28" s="1"/>
  <c r="V45" i="12"/>
  <c r="K25" i="28"/>
  <c r="L25" i="28" s="1"/>
  <c r="D9" i="28"/>
  <c r="F9" i="28" s="1"/>
  <c r="H9" i="28" s="1"/>
  <c r="K26" i="28"/>
  <c r="L26" i="28" s="1"/>
  <c r="D43" i="28"/>
  <c r="F43" i="28" s="1"/>
  <c r="H43" i="28" s="1"/>
  <c r="K13" i="28"/>
  <c r="L13" i="28" s="1"/>
  <c r="D12" i="28"/>
  <c r="F12" i="28" s="1"/>
  <c r="H12" i="28" s="1"/>
  <c r="K28" i="28"/>
  <c r="L28" i="28" s="1"/>
  <c r="D32" i="28"/>
  <c r="F32" i="28" s="1"/>
  <c r="H32" i="28" s="1"/>
  <c r="L7" i="28"/>
  <c r="D49" i="28"/>
  <c r="F49" i="28" s="1"/>
  <c r="F37" i="28"/>
  <c r="H37" i="28" s="1"/>
  <c r="F8" i="28"/>
  <c r="H8" i="28" s="1"/>
  <c r="C45" i="28"/>
  <c r="F30" i="28"/>
  <c r="J51" i="24"/>
  <c r="AE10" i="12"/>
  <c r="AD45" i="12"/>
  <c r="I45" i="11"/>
  <c r="G13" i="24"/>
  <c r="J13" i="24" s="1"/>
  <c r="K12" i="28" l="1"/>
  <c r="L12" i="28" s="1"/>
  <c r="D42" i="28"/>
  <c r="F42" i="28" s="1"/>
  <c r="H42" i="28" s="1"/>
  <c r="F7" i="28"/>
  <c r="H7" i="28" s="1"/>
  <c r="F51" i="28"/>
  <c r="D51" i="28"/>
  <c r="H30" i="28"/>
  <c r="G10" i="24"/>
  <c r="J10" i="24" s="1"/>
  <c r="AE45" i="12"/>
  <c r="AE51" i="12" s="1"/>
  <c r="G45" i="24" l="1"/>
  <c r="K16" i="28" l="1"/>
  <c r="L16" i="28" s="1"/>
  <c r="D33" i="28"/>
  <c r="J45" i="24"/>
  <c r="F33" i="28" l="1"/>
  <c r="D45" i="28"/>
  <c r="H33" i="28" l="1"/>
  <c r="H45" i="28" s="1"/>
  <c r="F45" i="28"/>
</calcChain>
</file>

<file path=xl/sharedStrings.xml><?xml version="1.0" encoding="utf-8"?>
<sst xmlns="http://schemas.openxmlformats.org/spreadsheetml/2006/main" count="1385" uniqueCount="338">
  <si>
    <t>Раздел I</t>
  </si>
  <si>
    <t>Качество условий обеспечения образовательного процесса</t>
  </si>
  <si>
    <t xml:space="preserve">1.1.Учебно-методическое и материально-техническое обеспечение </t>
  </si>
  <si>
    <t>№ п/п</t>
  </si>
  <si>
    <t>Наименование общеобразовательной организации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</si>
  <si>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</si>
  <si>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</si>
  <si>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</si>
  <si>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</si>
  <si>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</si>
  <si>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</si>
  <si>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</si>
  <si>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</si>
  <si>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</si>
  <si>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</si>
  <si>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</si>
  <si>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</si>
  <si>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S1</t>
  </si>
  <si>
    <t>S2</t>
  </si>
  <si>
    <t>S1-S2</t>
  </si>
  <si>
    <t>1.2.2.1.</t>
  </si>
  <si>
    <t>1.2.2.2.</t>
  </si>
  <si>
    <t>1.2.5.1.</t>
  </si>
  <si>
    <t>1.2.5.2.</t>
  </si>
  <si>
    <t>1.2.6.1.</t>
  </si>
  <si>
    <t>1.2.6.2.</t>
  </si>
  <si>
    <t>"+"</t>
  </si>
  <si>
    <t>"-"</t>
  </si>
  <si>
    <t>1.3. Условия для удовлетворения образовательных потребностей</t>
  </si>
  <si>
    <t>К=1</t>
  </si>
  <si>
    <t>итог 1.1.</t>
  </si>
  <si>
    <t>итог 1.2.</t>
  </si>
  <si>
    <t>итого по разделу 1</t>
  </si>
  <si>
    <t>Раздел II</t>
  </si>
  <si>
    <t>Качество результатов образовательного процесса</t>
  </si>
  <si>
    <t>2.1. Предметные результаты обучения (внутреннее оценивание)</t>
  </si>
  <si>
    <r>
      <t xml:space="preserve">2.1.1. Доля обучающихся, успевающих на "4" и "5" (предметные результаты по итогам годового оценивания </t>
    </r>
    <r>
      <rPr>
        <sz val="10"/>
        <color indexed="8"/>
        <rFont val="Times New Roman"/>
        <family val="1"/>
        <charset val="204"/>
      </rPr>
      <t>по всем предметам федерального компонента учебного плана), в т.ч.:</t>
    </r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</si>
  <si>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</si>
  <si>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</si>
  <si>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</si>
  <si>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</si>
  <si>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</si>
  <si>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</si>
  <si>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</si>
  <si>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</si>
  <si>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</si>
  <si>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2.1.3.4.</t>
  </si>
  <si>
    <t>2.1.4.1.</t>
  </si>
  <si>
    <t>2.1.4.2.</t>
  </si>
  <si>
    <t>2.1.5.1.</t>
  </si>
  <si>
    <t>2.1.5.2.</t>
  </si>
  <si>
    <t>2.1.6.1.</t>
  </si>
  <si>
    <t>2.1.6.2.</t>
  </si>
  <si>
    <t>муниципальный уровень</t>
  </si>
  <si>
    <t>федеральный уровень</t>
  </si>
  <si>
    <t>международный уровень</t>
  </si>
  <si>
    <t>2.2.1.4</t>
  </si>
  <si>
    <t>среднее</t>
  </si>
  <si>
    <t>2.2.2.1</t>
  </si>
  <si>
    <t>2.2.1.1</t>
  </si>
  <si>
    <t>2.2.1.2</t>
  </si>
  <si>
    <t>2.2.2.2</t>
  </si>
  <si>
    <t>2.2.1.3</t>
  </si>
  <si>
    <t>зачет с первого раза</t>
  </si>
  <si>
    <t>зачет по всем пяти критериям (абсолютный зачет)</t>
  </si>
  <si>
    <t>получивших абс зачет и набравших на ЕГЭ по русскому яз менее 50 баллов</t>
  </si>
  <si>
    <t>"незачёт" по критерию грамотн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</si>
  <si>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</si>
  <si>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</si>
  <si>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</si>
  <si>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</si>
  <si>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</si>
  <si>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</si>
  <si>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</si>
  <si>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</si>
  <si>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</si>
  <si>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</si>
  <si>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</si>
  <si>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</si>
  <si>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</si>
  <si>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1.2.10. Результативность участия пед.работников в конкурсах проф.мастерства:</t>
  </si>
  <si>
    <t>1.2.10.1.</t>
  </si>
  <si>
    <t>1.2.10.2.</t>
  </si>
  <si>
    <t>имеющих пед. стаж до 3 лет</t>
  </si>
  <si>
    <t>имеющих пед. стаж свыше 25 лет</t>
  </si>
  <si>
    <t>1.2.8. Доля пед.работников, привл. к проведению ВсОШ на региональном этапе в качестве членов жюри</t>
  </si>
  <si>
    <t>1.2.9. Доля пед.работников, привл. к проведению ГИА в форме ЕГЭ и ОГЭ в качестве экспертов предметных комиссий</t>
  </si>
  <si>
    <t>1.2.11. Обеспеченность кадрами для психолого-пед. сопровождения обр. процесса</t>
  </si>
  <si>
    <t>1.2.3. Выполнение плана курсовой подготовки</t>
  </si>
  <si>
    <t>1.2.1. Обеспеченность образовательного процесса пед. работниками</t>
  </si>
  <si>
    <t>1.2.2. Доля пед. работников, имеющих:</t>
  </si>
  <si>
    <t>1.2.4. Доля пед. работников, имеющих высшую и первую квалиф. категории</t>
  </si>
  <si>
    <t>повысили или сохранили прежнюю квал. категорию</t>
  </si>
  <si>
    <t>К=1,5</t>
  </si>
  <si>
    <t>среднее N=3</t>
  </si>
  <si>
    <t>сумма</t>
  </si>
  <si>
    <t>K=1,5</t>
  </si>
  <si>
    <t>среднее 1.1.</t>
  </si>
  <si>
    <t>итог 1.3.</t>
  </si>
  <si>
    <r>
      <t xml:space="preserve">2.1.2. Доля обучающихся, имеющих "2" по одному и более </t>
    </r>
    <r>
      <rPr>
        <sz val="10"/>
        <color indexed="8"/>
        <rFont val="Times New Roman"/>
        <family val="1"/>
        <charset val="204"/>
      </rPr>
      <t>предметам федерального компонента уч. плана (предметные результаты по итогам годового оценивания), в т.ч.:</t>
    </r>
  </si>
  <si>
    <t>2.1.3. Доля обучающихся-победителей и призеров ВсОШ</t>
  </si>
  <si>
    <t>региональный уровень</t>
  </si>
  <si>
    <t>среднее 2.1.</t>
  </si>
  <si>
    <t>итог 2.1.</t>
  </si>
  <si>
    <t>К=2</t>
  </si>
  <si>
    <t>2.2.1.Результаты итогового сочинения "+"</t>
  </si>
  <si>
    <t>2.2.2. ВПР-4  русский яз "+"</t>
  </si>
  <si>
    <t>"4" и "5"</t>
  </si>
  <si>
    <t>2.2.3. ВПР-4  математика "+"</t>
  </si>
  <si>
    <t>2.2.3.1</t>
  </si>
  <si>
    <t xml:space="preserve"> "+"</t>
  </si>
  <si>
    <t>2.2.1. Результаты итоговго сочинения "-"</t>
  </si>
  <si>
    <t>2.2.2. ВПР-4 русский яз"-"</t>
  </si>
  <si>
    <t>"2"</t>
  </si>
  <si>
    <t>2.2.3. ВПР-4  математика "-"</t>
  </si>
  <si>
    <t>2.2.3.2.</t>
  </si>
  <si>
    <t>2.2.4.2.</t>
  </si>
  <si>
    <t>итог 2.2.</t>
  </si>
  <si>
    <t>1.2.5. Доля пед. работников, которые по результатам аттестации:</t>
  </si>
  <si>
    <t>спорт. зал</t>
  </si>
  <si>
    <t>ИТОГО</t>
  </si>
  <si>
    <t>среднее 2.2.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</si>
  <si>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</si>
  <si>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"-"</t>
  </si>
  <si>
    <t>сведения о наличии выпускников</t>
  </si>
  <si>
    <t xml:space="preserve">2.2. Результаты ГИА, ВПР и других оценочных процедур (внешнее оценивание) </t>
  </si>
  <si>
    <t>2.3. Результаты надзорных и контрольных мероприятий</t>
  </si>
  <si>
    <t>итог 2.3.</t>
  </si>
  <si>
    <t>Роспотребнадзора</t>
  </si>
  <si>
    <t>МЧС</t>
  </si>
  <si>
    <t>Прокуратуры</t>
  </si>
  <si>
    <r>
      <t xml:space="preserve">Управления по надзору и контролю </t>
    </r>
    <r>
      <rPr>
        <sz val="12"/>
        <color indexed="8"/>
        <rFont val="Times New Roman"/>
        <family val="1"/>
        <charset val="204"/>
      </rPr>
      <t>за соблюдением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законодательства в сфере образования</t>
    </r>
    <r>
      <rPr>
        <sz val="12"/>
        <color indexed="8"/>
        <rFont val="Times New Roman"/>
        <family val="1"/>
        <charset val="204"/>
      </rPr>
      <t xml:space="preserve"> МОНМ РК</t>
    </r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</si>
  <si>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</si>
  <si>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</si>
  <si>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2.2. Результаты ГИА, ВПР и других оценочных процедур (внешнее оценивание)</t>
  </si>
  <si>
    <t>общая численность педагогических работников</t>
  </si>
  <si>
    <t>в т.ч.внешних совместителей</t>
  </si>
  <si>
    <t>соответствие средней заработной платы пед. работников целевым показателям Указа Президента РФ от 07.05.2017 г. №597</t>
  </si>
  <si>
    <t>общая численность обучающихся (чел.):</t>
  </si>
  <si>
    <t>обучавшихся в форме самообразования, получивших аттестат</t>
  </si>
  <si>
    <t>сведения о реализуемых ООП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</si>
  <si>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</si>
  <si>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</si>
  <si>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</si>
  <si>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</si>
  <si>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</si>
  <si>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«Донская школа»</t>
  </si>
  <si>
    <t>МБОУ «Журавлевская школа»</t>
  </si>
  <si>
    <t>МБОУ «Залесская школа»</t>
  </si>
  <si>
    <t>МБОУ «Кольчугинская  школа №1»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</si>
  <si>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</si>
  <si>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</si>
  <si>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</si>
  <si>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</si>
  <si>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</si>
  <si>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</si>
  <si>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</si>
  <si>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</si>
  <si>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Новоандреевская школа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</si>
  <si>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</si>
  <si>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</si>
  <si>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</si>
  <si>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</si>
  <si>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</si>
  <si>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</si>
  <si>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</si>
  <si>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</si>
  <si>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</si>
  <si>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</si>
  <si>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</si>
  <si>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</si>
  <si>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</si>
  <si>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</si>
  <si>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</si>
  <si>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</si>
  <si>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МБОУ «Кленовская основная  школа»</t>
  </si>
  <si>
    <t>МБОУ «Краснолесская основная школа»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</si>
  <si>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</si>
  <si>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</si>
  <si>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</si>
  <si>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«Добровская школа-гимназия им. Я. М. Слонимского»</t>
  </si>
  <si>
    <t>МБОУ «Кольчугинская  школа №2 с крымскотатарскимя языком обучения»</t>
  </si>
  <si>
    <t>1.2.7. Доля пед. работников, привл. к проведению аккредит, меропр по контролю (надзору) в кач экспертов</t>
  </si>
  <si>
    <t>высшее проф образование</t>
  </si>
  <si>
    <t>среднее проф образование</t>
  </si>
  <si>
    <t>понизили или лишились квал категории</t>
  </si>
  <si>
    <t>1.3.1.Доля обучающихся, охваченных профильным обучением</t>
  </si>
  <si>
    <t>1.3.2. Доля реализуемых часов внеурочной деятельности по уровням образования:</t>
  </si>
  <si>
    <t>1.3.2.1.</t>
  </si>
  <si>
    <t>1.3.2.2.</t>
  </si>
  <si>
    <t>2.2.6. Выпускников, набравших по результатам ЕГЭ более 80 баллов по одному и более предметам</t>
  </si>
  <si>
    <t>2.2.7. Доля медалистов относительно количества претендентов</t>
  </si>
  <si>
    <r>
      <t xml:space="preserve">2.2.7.2 Медалистов, набравших не менее 70 баллов при сдаче ЕГЭ </t>
    </r>
    <r>
      <rPr>
        <b/>
        <u/>
        <sz val="10"/>
        <rFont val="Times New Roman"/>
        <family val="1"/>
        <charset val="204"/>
      </rPr>
      <t>по всем выбранным предметам</t>
    </r>
  </si>
  <si>
    <t>2.2.4. Не  получивших аттестат об образовании (по итогам осн периода ГИА)</t>
  </si>
  <si>
    <t>2.2.5. Не преодолевших мин. порог баллов при прохождении ГИА</t>
  </si>
  <si>
    <t>2.2.4.1.</t>
  </si>
  <si>
    <t>2.2.5.1. по русскому яз.</t>
  </si>
  <si>
    <t>2.2.5.2. по математике</t>
  </si>
  <si>
    <t>2.3.1.1.</t>
  </si>
  <si>
    <t>2.3.1.2.</t>
  </si>
  <si>
    <t>2.3.1.3.</t>
  </si>
  <si>
    <t>2.3.1.4.</t>
  </si>
  <si>
    <t>К=-1,5</t>
  </si>
  <si>
    <t>математика</t>
  </si>
  <si>
    <t>русский язык</t>
  </si>
  <si>
    <t>средний балл по итогам ЕГЭ</t>
  </si>
  <si>
    <t>средний балл по итогам ОГЭ</t>
  </si>
  <si>
    <t>средний балл по итогам годового оценивания (11 кл)</t>
  </si>
  <si>
    <t>средний балл по итогам годового оценивания ( 9 кл)</t>
  </si>
  <si>
    <t>обучающихся, охваченных угл изуч отдельных предметов</t>
  </si>
  <si>
    <t>количество выпускников</t>
  </si>
  <si>
    <t>соответствие площади помещений, в которых осуществляется образовательная деятельность, СанПиН</t>
  </si>
  <si>
    <t>1.2.10.3.</t>
  </si>
  <si>
    <t>1.2.10.4.</t>
  </si>
  <si>
    <t>1.2.10.5.</t>
  </si>
  <si>
    <t>1.2.10.6.</t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</si>
  <si>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</si>
  <si>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</si>
  <si>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региональном уровне </t>
    </r>
    <r>
      <rPr>
        <sz val="10"/>
        <color rgb="FF000000"/>
        <rFont val="Times New Roman"/>
        <family val="1"/>
        <charset val="204"/>
      </rPr>
      <t xml:space="preserve">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</si>
  <si>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региональном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</si>
  <si>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</si>
  <si>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</si>
  <si>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t>1.1.2.7.</t>
  </si>
  <si>
    <t>ОБЖ</t>
  </si>
  <si>
    <t>1.1.5. Наличие  психологического кабинета</t>
  </si>
  <si>
    <t>Предметные олимпиады 2018/2019 год</t>
  </si>
  <si>
    <t>№
п/п</t>
  </si>
  <si>
    <t>Математика</t>
  </si>
  <si>
    <t xml:space="preserve">Физика 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</si>
  <si>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</si>
  <si>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</si>
  <si>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</si>
  <si>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</si>
  <si>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</si>
  <si>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</si>
  <si>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</si>
  <si>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 и ИКТ</t>
  </si>
  <si>
    <t>География</t>
  </si>
  <si>
    <t>Иностранный язык</t>
  </si>
  <si>
    <t>Немецкий язык</t>
  </si>
  <si>
    <t>Тех. труд</t>
  </si>
  <si>
    <t>Обсл. труд</t>
  </si>
  <si>
    <t>Украинский язык и литература</t>
  </si>
  <si>
    <t>Крымскотатарский язык</t>
  </si>
  <si>
    <t>Астрономия</t>
  </si>
  <si>
    <t>Краеведение</t>
  </si>
  <si>
    <t xml:space="preserve">Экономика </t>
  </si>
  <si>
    <t>Обществознание</t>
  </si>
  <si>
    <t>Физкультура</t>
  </si>
  <si>
    <t>МХК</t>
  </si>
  <si>
    <t xml:space="preserve">кол-во принявших </t>
  </si>
  <si>
    <t>кол-во побед. и приз.</t>
  </si>
  <si>
    <t>доля</t>
  </si>
  <si>
    <t>S</t>
  </si>
  <si>
    <t>2.1.4.3.</t>
  </si>
  <si>
    <t>2.1.4.4.</t>
  </si>
  <si>
    <t>2.1.4. Доля обучающихся–победителей и призеров предметных конкурсов:</t>
  </si>
  <si>
    <t>2.1.5.3.</t>
  </si>
  <si>
    <t>2.1.5. Доля обучающихся–победителей и призеров конкурса-защиты научно-исслед. работ МАН "Искатель", Шаг в науку</t>
  </si>
  <si>
    <t>2.1.6. Доля обучающихся -победителей и призеров спортивных соревнований</t>
  </si>
  <si>
    <t>2.1.6.3.</t>
  </si>
  <si>
    <t>2.1.7. Доля обучающихся-претендентов на получение аттестата об образовании особого образца:</t>
  </si>
  <si>
    <t>2.1.8. Доля обучающихся, не допущенных к ГИА:</t>
  </si>
  <si>
    <t>2.1.8.1.</t>
  </si>
  <si>
    <t>2.1.8.2.</t>
  </si>
  <si>
    <t>2.1.7.1.</t>
  </si>
  <si>
    <t>2.1.7.2.</t>
  </si>
  <si>
    <t>2.3.1.Предписания надзорных органов:</t>
  </si>
  <si>
    <r>
      <t xml:space="preserve">2.3.4. "Сомнительные» результатами ВПР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</si>
  <si>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r>
      <t>2.3.4.Обращений граждан, в ходе рассмотрения которых изложенные факты подтверждены или подтверждены частично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(1 - если  да, 0- если нет)</t>
    </r>
  </si>
  <si>
    <r>
      <t xml:space="preserve">2.3.2.  ОО, в которых аккредитованы не все образовательные программы </t>
    </r>
    <r>
      <rPr>
        <i/>
        <sz val="12"/>
        <color rgb="FF000000"/>
        <rFont val="Times New Roman"/>
        <family val="1"/>
        <charset val="204"/>
      </rPr>
      <t xml:space="preserve">(ОО, в которых нет выпускников соответствующего уровня образования, не берутся в расчет)  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</si>
  <si>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t xml:space="preserve">2.4. Результаты Муниципальных мониторинговых исследований </t>
  </si>
  <si>
    <t>2.4.3.</t>
  </si>
  <si>
    <t>итого по разделу 2</t>
  </si>
  <si>
    <t>Доля экстернов, получивших неудовлетворительные оценки за обе диагностические работы (русский язык и математика)</t>
  </si>
  <si>
    <t>итог 2.4.</t>
  </si>
  <si>
    <t>К=3</t>
  </si>
  <si>
    <t>среднее N=4</t>
  </si>
  <si>
    <t>среднее 2.4..</t>
  </si>
  <si>
    <t>сумма 2.3.</t>
  </si>
  <si>
    <t>Охват приоритетных направлений деятельности психологической службы</t>
  </si>
  <si>
    <t xml:space="preserve">Участие в социально-психологических исследованиях, мониторингах республиканского уровня </t>
  </si>
  <si>
    <t>1.2.10. Результативность участия пед.работников в конкурсах проф.мастерства</t>
  </si>
  <si>
    <t>соответствует</t>
  </si>
  <si>
    <t>2,7/0</t>
  </si>
  <si>
    <t>3,73/48,2</t>
  </si>
  <si>
    <t>4,000(баз.)/ 33,000 (проф.)</t>
  </si>
  <si>
    <t>4,000(баз.)/37,300(проф.)</t>
  </si>
  <si>
    <t>4/56</t>
  </si>
  <si>
    <t>да</t>
  </si>
  <si>
    <t>4 (баз)/27 (проф.)</t>
  </si>
  <si>
    <t>3,5/45,636</t>
  </si>
  <si>
    <t>3,7</t>
  </si>
  <si>
    <t>3,9 / 53</t>
  </si>
  <si>
    <t>4,000/52,000</t>
  </si>
  <si>
    <t>3,000 /48,000</t>
  </si>
  <si>
    <t>0.129</t>
  </si>
  <si>
    <t>0.09</t>
  </si>
  <si>
    <t>4  48</t>
  </si>
  <si>
    <t>3,5 / 55</t>
  </si>
  <si>
    <t>2,833/50,000</t>
  </si>
  <si>
    <t>4,444/57</t>
  </si>
  <si>
    <t>0.028</t>
  </si>
  <si>
    <t>базовая-3</t>
  </si>
  <si>
    <t>70 / 3</t>
  </si>
  <si>
    <t>4,222/29</t>
  </si>
  <si>
    <t>3,25/70,0</t>
  </si>
  <si>
    <t>3,642/ 0</t>
  </si>
  <si>
    <t>0.083</t>
  </si>
  <si>
    <t xml:space="preserve">соответсвует </t>
  </si>
  <si>
    <t>204,1/407,5</t>
  </si>
  <si>
    <t>ман</t>
  </si>
  <si>
    <t>шаг в науку</t>
  </si>
  <si>
    <t>региональный (Республика Крым) уровень</t>
  </si>
  <si>
    <t xml:space="preserve"> </t>
  </si>
  <si>
    <t>мини-футбол юноши</t>
  </si>
  <si>
    <t>мини-футбол девушки</t>
  </si>
  <si>
    <t>волейбол юноши</t>
  </si>
  <si>
    <t>волейбол девушки</t>
  </si>
  <si>
    <t>баскетбол девушки</t>
  </si>
  <si>
    <t>баскетбол юноши</t>
  </si>
  <si>
    <t>президентские состязания</t>
  </si>
  <si>
    <t>президентские спортивные игры</t>
  </si>
  <si>
    <t>шашки шахматы</t>
  </si>
  <si>
    <t>игры школьных спортивных клубов</t>
  </si>
  <si>
    <t>ВЕСЕЛЫЕ СТАРТЫ</t>
  </si>
  <si>
    <t>МУНИЦИПАЛЬНЫЙ (Республика Крым) уровень</t>
  </si>
  <si>
    <t>К</t>
  </si>
  <si>
    <t>Ср</t>
  </si>
  <si>
    <t>итого по разделу 3</t>
  </si>
  <si>
    <t>итог</t>
  </si>
  <si>
    <t>-</t>
  </si>
  <si>
    <t>-0.293</t>
  </si>
  <si>
    <t>-0.056</t>
  </si>
  <si>
    <t>-0.076</t>
  </si>
  <si>
    <t>-0.600</t>
  </si>
  <si>
    <r>
      <t xml:space="preserve">2.2.7.1.Медалистов, </t>
    </r>
    <r>
      <rPr>
        <b/>
        <sz val="10"/>
        <rFont val="Times New Roman"/>
        <family val="1"/>
        <charset val="204"/>
      </rPr>
      <t>не преодолевших</t>
    </r>
    <r>
      <rPr>
        <sz val="10"/>
        <rFont val="Times New Roman"/>
        <family val="1"/>
        <charset val="204"/>
      </rPr>
      <t xml:space="preserve"> мин порог по результатам ЕГЭ при сдаче предметов по выбору, </t>
    </r>
    <r>
      <rPr>
        <b/>
        <u/>
        <sz val="10"/>
        <rFont val="Times New Roman"/>
        <family val="1"/>
        <charset val="204"/>
      </rPr>
      <t>относительно общего количества медалистов</t>
    </r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</si>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</sst>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00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8"/>
      <color theme="1"/>
      <name val="Tahoma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14" borderId="0" applyNumberFormat="0" applyBorder="0" applyAlignment="0" applyProtection="0"/>
    <xf numFmtId="0" fontId="40" fillId="0" borderId="0"/>
  </cellStyleXfs>
  <cellXfs count="398">
    <xf numFmtId="0" fontId="0" fillId="0" borderId="0" xfId="0"/>
    <xf numFmtId="0" fontId="3" fillId="0" borderId="0" xfId="10" applyFont="1" applyAlignment="1">
      <alignment horizontal="center"/>
    </xf>
    <xf numFmtId="0" fontId="1" fillId="0" borderId="0" xfId="10"/>
    <xf numFmtId="0" fontId="3" fillId="0" borderId="0" xfId="10" applyFont="1" applyBorder="1" applyAlignment="1">
      <alignment horizontal="center"/>
    </xf>
    <xf numFmtId="0" fontId="4" fillId="5" borderId="3" xfId="10" applyFont="1" applyFill="1" applyBorder="1" applyAlignment="1">
      <alignment horizontal="center" vertical="center" wrapText="1"/>
    </xf>
    <xf numFmtId="0" fontId="4" fillId="5" borderId="8" xfId="10" applyFont="1" applyFill="1" applyBorder="1" applyAlignment="1">
      <alignment horizontal="center" vertical="center" wrapText="1"/>
    </xf>
    <xf numFmtId="0" fontId="4" fillId="4" borderId="2" xfId="10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0" fontId="5" fillId="4" borderId="1" xfId="10" applyNumberFormat="1" applyFont="1" applyFill="1" applyBorder="1" applyAlignment="1">
      <alignment horizontal="center" vertical="center"/>
    </xf>
    <xf numFmtId="0" fontId="4" fillId="5" borderId="10" xfId="10" applyFont="1" applyFill="1" applyBorder="1" applyAlignment="1">
      <alignment horizontal="center" vertical="center" wrapText="1"/>
    </xf>
    <xf numFmtId="0" fontId="4" fillId="5" borderId="9" xfId="10" applyFont="1" applyFill="1" applyBorder="1" applyAlignment="1">
      <alignment horizontal="center" vertical="center" wrapText="1"/>
    </xf>
    <xf numFmtId="0" fontId="4" fillId="4" borderId="8" xfId="10" applyFont="1" applyFill="1" applyBorder="1" applyAlignment="1">
      <alignment horizontal="center" vertical="center" wrapText="1"/>
    </xf>
    <xf numFmtId="0" fontId="4" fillId="4" borderId="26" xfId="10" applyFont="1" applyFill="1" applyBorder="1" applyAlignment="1">
      <alignment horizontal="center" vertical="center" wrapText="1"/>
    </xf>
    <xf numFmtId="0" fontId="4" fillId="4" borderId="27" xfId="10" applyFont="1" applyFill="1" applyBorder="1" applyAlignment="1">
      <alignment horizontal="center" vertical="center" wrapText="1"/>
    </xf>
    <xf numFmtId="0" fontId="5" fillId="4" borderId="1" xfId="10" applyFont="1" applyFill="1" applyBorder="1" applyAlignment="1">
      <alignment horizontal="center" vertical="center" wrapText="1"/>
    </xf>
    <xf numFmtId="0" fontId="4" fillId="5" borderId="6" xfId="10" applyFont="1" applyFill="1" applyBorder="1" applyAlignment="1">
      <alignment horizontal="center" vertical="center" wrapText="1"/>
    </xf>
    <xf numFmtId="0" fontId="4" fillId="5" borderId="12" xfId="10" applyFont="1" applyFill="1" applyBorder="1" applyAlignment="1">
      <alignment horizontal="center" vertical="center" wrapText="1"/>
    </xf>
    <xf numFmtId="0" fontId="7" fillId="4" borderId="1" xfId="10" applyFont="1" applyFill="1" applyBorder="1" applyAlignment="1">
      <alignment horizontal="center" vertical="center" wrapText="1"/>
    </xf>
    <xf numFmtId="0" fontId="7" fillId="0" borderId="0" xfId="10" applyFont="1" applyAlignment="1">
      <alignment horizontal="center" vertical="center"/>
    </xf>
    <xf numFmtId="0" fontId="1" fillId="0" borderId="0" xfId="8" applyBorder="1"/>
    <xf numFmtId="0" fontId="1" fillId="0" borderId="0" xfId="8"/>
    <xf numFmtId="0" fontId="5" fillId="4" borderId="1" xfId="8" applyFont="1" applyFill="1" applyBorder="1" applyAlignment="1">
      <alignment horizontal="center" vertical="center" wrapText="1"/>
    </xf>
    <xf numFmtId="0" fontId="4" fillId="5" borderId="1" xfId="8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4" fillId="5" borderId="6" xfId="8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1" fillId="0" borderId="1" xfId="8" applyBorder="1"/>
    <xf numFmtId="165" fontId="7" fillId="3" borderId="1" xfId="8" applyNumberFormat="1" applyFont="1" applyFill="1" applyBorder="1" applyAlignment="1">
      <alignment horizontal="center" vertical="center" wrapText="1"/>
    </xf>
    <xf numFmtId="165" fontId="4" fillId="7" borderId="1" xfId="8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/>
    </xf>
    <xf numFmtId="0" fontId="3" fillId="0" borderId="0" xfId="8" applyFont="1" applyAlignment="1">
      <alignment horizontal="center"/>
    </xf>
    <xf numFmtId="0" fontId="3" fillId="0" borderId="0" xfId="8" applyFont="1"/>
    <xf numFmtId="0" fontId="4" fillId="8" borderId="1" xfId="8" applyFont="1" applyFill="1" applyBorder="1" applyAlignment="1">
      <alignment horizontal="center" vertical="center" wrapText="1"/>
    </xf>
    <xf numFmtId="0" fontId="4" fillId="8" borderId="5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 wrapText="1"/>
    </xf>
    <xf numFmtId="0" fontId="1" fillId="0" borderId="0" xfId="9"/>
    <xf numFmtId="165" fontId="4" fillId="6" borderId="1" xfId="9" applyNumberFormat="1" applyFont="1" applyFill="1" applyBorder="1" applyAlignment="1">
      <alignment horizontal="center" vertical="center" wrapText="1"/>
    </xf>
    <xf numFmtId="0" fontId="1" fillId="0" borderId="0" xfId="8" applyFill="1"/>
    <xf numFmtId="0" fontId="12" fillId="0" borderId="0" xfId="8" applyFont="1" applyFill="1"/>
    <xf numFmtId="0" fontId="7" fillId="4" borderId="5" xfId="8" applyFont="1" applyFill="1" applyBorder="1" applyAlignment="1">
      <alignment horizontal="center" vertical="center" wrapText="1"/>
    </xf>
    <xf numFmtId="0" fontId="13" fillId="4" borderId="3" xfId="8" applyFont="1" applyFill="1" applyBorder="1" applyAlignment="1">
      <alignment horizontal="center" vertical="center" wrapText="1"/>
    </xf>
    <xf numFmtId="0" fontId="7" fillId="4" borderId="3" xfId="8" applyFont="1" applyFill="1" applyBorder="1" applyAlignment="1">
      <alignment horizontal="center" vertical="center" wrapText="1"/>
    </xf>
    <xf numFmtId="165" fontId="7" fillId="4" borderId="1" xfId="8" applyNumberFormat="1" applyFont="1" applyFill="1" applyBorder="1" applyAlignment="1">
      <alignment horizontal="center" vertical="center" wrapText="1"/>
    </xf>
    <xf numFmtId="165" fontId="7" fillId="4" borderId="5" xfId="8" applyNumberFormat="1" applyFont="1" applyFill="1" applyBorder="1" applyAlignment="1">
      <alignment horizontal="center" vertical="center" wrapText="1"/>
    </xf>
    <xf numFmtId="0" fontId="14" fillId="4" borderId="1" xfId="8" applyFont="1" applyFill="1" applyBorder="1" applyAlignment="1">
      <alignment horizontal="center" vertical="center" wrapText="1"/>
    </xf>
    <xf numFmtId="1" fontId="7" fillId="2" borderId="1" xfId="8" applyNumberFormat="1" applyFont="1" applyFill="1" applyBorder="1" applyAlignment="1">
      <alignment horizontal="center" vertical="center" wrapText="1"/>
    </xf>
    <xf numFmtId="1" fontId="22" fillId="2" borderId="1" xfId="8" applyNumberFormat="1" applyFont="1" applyFill="1" applyBorder="1" applyAlignment="1">
      <alignment horizontal="center" vertical="center" wrapText="1"/>
    </xf>
    <xf numFmtId="165" fontId="7" fillId="2" borderId="1" xfId="8" applyNumberFormat="1" applyFont="1" applyFill="1" applyBorder="1" applyAlignment="1">
      <alignment horizontal="center" vertical="center" wrapText="1"/>
    </xf>
    <xf numFmtId="0" fontId="4" fillId="4" borderId="3" xfId="10" applyFont="1" applyFill="1" applyBorder="1" applyAlignment="1">
      <alignment horizontal="center" vertical="center" wrapText="1"/>
    </xf>
    <xf numFmtId="0" fontId="5" fillId="4" borderId="7" xfId="10" applyFont="1" applyFill="1" applyBorder="1" applyAlignment="1">
      <alignment horizontal="center" vertical="center" wrapText="1"/>
    </xf>
    <xf numFmtId="0" fontId="5" fillId="4" borderId="2" xfId="10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horizontal="center" vertical="center" wrapText="1"/>
    </xf>
    <xf numFmtId="0" fontId="1" fillId="0" borderId="0" xfId="10" applyAlignment="1">
      <alignment horizontal="left"/>
    </xf>
    <xf numFmtId="0" fontId="7" fillId="4" borderId="18" xfId="10" applyFont="1" applyFill="1" applyBorder="1" applyAlignment="1">
      <alignment horizontal="center" vertical="center" wrapText="1"/>
    </xf>
    <xf numFmtId="0" fontId="7" fillId="4" borderId="19" xfId="10" applyFont="1" applyFill="1" applyBorder="1" applyAlignment="1">
      <alignment horizontal="left" vertical="center" wrapText="1"/>
    </xf>
    <xf numFmtId="0" fontId="22" fillId="4" borderId="19" xfId="10" applyFont="1" applyFill="1" applyBorder="1" applyAlignment="1">
      <alignment horizontal="left" vertical="center" wrapText="1"/>
    </xf>
    <xf numFmtId="1" fontId="7" fillId="3" borderId="20" xfId="10" applyNumberFormat="1" applyFont="1" applyFill="1" applyBorder="1" applyAlignment="1">
      <alignment horizontal="center" vertical="center" wrapText="1"/>
    </xf>
    <xf numFmtId="0" fontId="7" fillId="4" borderId="5" xfId="10" applyFont="1" applyFill="1" applyBorder="1" applyAlignment="1">
      <alignment horizontal="left" vertical="center" wrapText="1"/>
    </xf>
    <xf numFmtId="0" fontId="22" fillId="4" borderId="5" xfId="10" applyFont="1" applyFill="1" applyBorder="1" applyAlignment="1">
      <alignment horizontal="left" vertical="center" wrapText="1"/>
    </xf>
    <xf numFmtId="165" fontId="7" fillId="2" borderId="18" xfId="8" applyNumberFormat="1" applyFont="1" applyFill="1" applyBorder="1" applyAlignment="1">
      <alignment horizontal="center" vertical="center" wrapText="1"/>
    </xf>
    <xf numFmtId="0" fontId="17" fillId="4" borderId="16" xfId="8" applyFont="1" applyFill="1" applyBorder="1" applyAlignment="1">
      <alignment horizontal="center" vertical="center" wrapText="1"/>
    </xf>
    <xf numFmtId="165" fontId="14" fillId="4" borderId="15" xfId="8" applyNumberFormat="1" applyFont="1" applyFill="1" applyBorder="1" applyAlignment="1">
      <alignment horizontal="center" vertical="center" wrapText="1"/>
    </xf>
    <xf numFmtId="165" fontId="7" fillId="4" borderId="15" xfId="8" applyNumberFormat="1" applyFont="1" applyFill="1" applyBorder="1" applyAlignment="1">
      <alignment horizontal="center" vertical="center" wrapText="1"/>
    </xf>
    <xf numFmtId="165" fontId="7" fillId="4" borderId="40" xfId="8" applyNumberFormat="1" applyFont="1" applyFill="1" applyBorder="1" applyAlignment="1">
      <alignment horizontal="center" vertical="center" wrapText="1"/>
    </xf>
    <xf numFmtId="0" fontId="7" fillId="4" borderId="1" xfId="10" applyFont="1" applyFill="1" applyBorder="1" applyAlignment="1">
      <alignment horizontal="left" vertical="center" wrapText="1"/>
    </xf>
    <xf numFmtId="0" fontId="22" fillId="4" borderId="1" xfId="1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30" fillId="4" borderId="5" xfId="10" applyFont="1" applyFill="1" applyBorder="1" applyAlignment="1">
      <alignment horizontal="center" vertical="center" wrapText="1"/>
    </xf>
    <xf numFmtId="0" fontId="30" fillId="5" borderId="5" xfId="1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29" fillId="5" borderId="1" xfId="0" applyNumberFormat="1" applyFont="1" applyFill="1" applyBorder="1" applyAlignment="1">
      <alignment horizontal="center" vertical="center"/>
    </xf>
    <xf numFmtId="165" fontId="17" fillId="2" borderId="7" xfId="9" applyNumberFormat="1" applyFont="1" applyFill="1" applyBorder="1" applyAlignment="1">
      <alignment horizontal="center" vertical="center" wrapText="1"/>
    </xf>
    <xf numFmtId="0" fontId="30" fillId="4" borderId="1" xfId="10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4" fillId="5" borderId="3" xfId="8" applyFont="1" applyFill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14" fillId="5" borderId="1" xfId="8" applyFont="1" applyFill="1" applyBorder="1" applyAlignment="1">
      <alignment horizontal="center" vertical="center" wrapText="1"/>
    </xf>
    <xf numFmtId="165" fontId="14" fillId="5" borderId="1" xfId="8" applyNumberFormat="1" applyFont="1" applyFill="1" applyBorder="1" applyAlignment="1">
      <alignment horizontal="center" vertical="center" wrapText="1"/>
    </xf>
    <xf numFmtId="165" fontId="4" fillId="10" borderId="1" xfId="8" applyNumberFormat="1" applyFont="1" applyFill="1" applyBorder="1" applyAlignment="1">
      <alignment horizontal="center" vertical="center" wrapText="1"/>
    </xf>
    <xf numFmtId="165" fontId="1" fillId="7" borderId="0" xfId="8" applyNumberFormat="1" applyFill="1"/>
    <xf numFmtId="165" fontId="7" fillId="4" borderId="44" xfId="8" applyNumberFormat="1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3" fillId="0" borderId="0" xfId="8" applyFont="1" applyBorder="1" applyAlignment="1"/>
    <xf numFmtId="165" fontId="33" fillId="0" borderId="1" xfId="0" applyNumberFormat="1" applyFont="1" applyBorder="1" applyAlignment="1">
      <alignment horizontal="center"/>
    </xf>
    <xf numFmtId="165" fontId="22" fillId="2" borderId="1" xfId="8" applyNumberFormat="1" applyFont="1" applyFill="1" applyBorder="1" applyAlignment="1">
      <alignment horizontal="center" vertical="center" wrapText="1"/>
    </xf>
    <xf numFmtId="49" fontId="7" fillId="2" borderId="1" xfId="8" applyNumberFormat="1" applyFont="1" applyFill="1" applyBorder="1" applyAlignment="1">
      <alignment horizontal="center" vertical="center" wrapText="1"/>
    </xf>
    <xf numFmtId="165" fontId="7" fillId="2" borderId="1" xfId="10" applyNumberFormat="1" applyFont="1" applyFill="1" applyBorder="1" applyAlignment="1">
      <alignment horizontal="center" vertical="center" wrapText="1"/>
    </xf>
    <xf numFmtId="165" fontId="7" fillId="2" borderId="1" xfId="9" applyNumberFormat="1" applyFont="1" applyFill="1" applyBorder="1" applyAlignment="1">
      <alignment horizontal="center" vertical="center" wrapText="1"/>
    </xf>
    <xf numFmtId="1" fontId="7" fillId="2" borderId="1" xfId="1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2" fontId="7" fillId="2" borderId="1" xfId="8" applyNumberFormat="1" applyFont="1" applyFill="1" applyBorder="1" applyAlignment="1">
      <alignment horizontal="center" vertical="center" wrapText="1"/>
    </xf>
    <xf numFmtId="12" fontId="7" fillId="2" borderId="1" xfId="8" applyNumberFormat="1" applyFont="1" applyFill="1" applyBorder="1" applyAlignment="1">
      <alignment horizontal="center" vertical="center" wrapText="1"/>
    </xf>
    <xf numFmtId="165" fontId="8" fillId="3" borderId="1" xfId="8" applyNumberFormat="1" applyFont="1" applyFill="1" applyBorder="1" applyAlignment="1">
      <alignment horizontal="center" vertical="center" wrapText="1"/>
    </xf>
    <xf numFmtId="0" fontId="4" fillId="4" borderId="1" xfId="9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1" fontId="8" fillId="3" borderId="1" xfId="10" applyNumberFormat="1" applyFont="1" applyFill="1" applyBorder="1" applyAlignment="1">
      <alignment horizontal="center" vertical="center" wrapText="1"/>
    </xf>
    <xf numFmtId="165" fontId="8" fillId="3" borderId="1" xfId="10" applyNumberFormat="1" applyFont="1" applyFill="1" applyBorder="1" applyAlignment="1">
      <alignment horizontal="center" vertical="center" wrapText="1"/>
    </xf>
    <xf numFmtId="165" fontId="8" fillId="7" borderId="1" xfId="1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" xfId="10" applyNumberFormat="1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/>
    </xf>
    <xf numFmtId="0" fontId="6" fillId="5" borderId="1" xfId="8" applyFont="1" applyFill="1" applyBorder="1" applyAlignment="1">
      <alignment horizontal="center" vertical="center" wrapText="1"/>
    </xf>
    <xf numFmtId="0" fontId="6" fillId="5" borderId="4" xfId="8" applyFont="1" applyFill="1" applyBorder="1" applyAlignment="1">
      <alignment horizontal="center" vertical="center" wrapText="1"/>
    </xf>
    <xf numFmtId="0" fontId="6" fillId="5" borderId="11" xfId="8" applyFont="1" applyFill="1" applyBorder="1" applyAlignment="1">
      <alignment horizontal="center" vertical="center" wrapText="1"/>
    </xf>
    <xf numFmtId="0" fontId="6" fillId="5" borderId="3" xfId="8" applyFont="1" applyFill="1" applyBorder="1" applyAlignment="1">
      <alignment horizontal="center" vertical="center" wrapText="1"/>
    </xf>
    <xf numFmtId="0" fontId="6" fillId="5" borderId="10" xfId="8" applyFont="1" applyFill="1" applyBorder="1" applyAlignment="1">
      <alignment horizontal="center" vertical="center" wrapText="1"/>
    </xf>
    <xf numFmtId="165" fontId="6" fillId="5" borderId="1" xfId="8" applyNumberFormat="1" applyFont="1" applyFill="1" applyBorder="1" applyAlignment="1">
      <alignment horizontal="center" vertical="center" wrapText="1"/>
    </xf>
    <xf numFmtId="165" fontId="6" fillId="7" borderId="1" xfId="8" applyNumberFormat="1" applyFont="1" applyFill="1" applyBorder="1" applyAlignment="1">
      <alignment horizontal="center" vertical="center" wrapText="1"/>
    </xf>
    <xf numFmtId="0" fontId="2" fillId="0" borderId="0" xfId="8" applyFont="1"/>
    <xf numFmtId="165" fontId="6" fillId="9" borderId="1" xfId="8" applyNumberFormat="1" applyFont="1" applyFill="1" applyBorder="1" applyAlignment="1">
      <alignment horizontal="center" vertical="center" wrapText="1"/>
    </xf>
    <xf numFmtId="165" fontId="4" fillId="7" borderId="6" xfId="8" applyNumberFormat="1" applyFont="1" applyFill="1" applyBorder="1" applyAlignment="1">
      <alignment horizontal="center" vertical="center" wrapText="1"/>
    </xf>
    <xf numFmtId="165" fontId="6" fillId="5" borderId="1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 wrapText="1"/>
    </xf>
    <xf numFmtId="0" fontId="2" fillId="0" borderId="0" xfId="9" applyFont="1"/>
    <xf numFmtId="0" fontId="6" fillId="5" borderId="1" xfId="9" applyFont="1" applyFill="1" applyBorder="1" applyAlignment="1">
      <alignment horizontal="center" vertical="center" wrapText="1"/>
    </xf>
    <xf numFmtId="0" fontId="6" fillId="5" borderId="3" xfId="9" applyFont="1" applyFill="1" applyBorder="1" applyAlignment="1">
      <alignment horizontal="center" vertical="center" wrapText="1"/>
    </xf>
    <xf numFmtId="165" fontId="6" fillId="5" borderId="3" xfId="9" applyNumberFormat="1" applyFont="1" applyFill="1" applyBorder="1" applyAlignment="1">
      <alignment horizontal="center" vertical="center" wrapText="1"/>
    </xf>
    <xf numFmtId="0" fontId="35" fillId="0" borderId="0" xfId="9" applyFont="1"/>
    <xf numFmtId="0" fontId="8" fillId="5" borderId="5" xfId="9" applyFont="1" applyFill="1" applyBorder="1" applyAlignment="1">
      <alignment horizontal="center" vertical="center" wrapText="1"/>
    </xf>
    <xf numFmtId="0" fontId="8" fillId="5" borderId="4" xfId="9" applyFont="1" applyFill="1" applyBorder="1" applyAlignment="1">
      <alignment horizontal="center" vertical="center" wrapText="1"/>
    </xf>
    <xf numFmtId="0" fontId="8" fillId="5" borderId="3" xfId="9" applyFont="1" applyFill="1" applyBorder="1" applyAlignment="1">
      <alignment horizontal="center" vertical="center" wrapText="1"/>
    </xf>
    <xf numFmtId="0" fontId="8" fillId="5" borderId="11" xfId="9" applyFont="1" applyFill="1" applyBorder="1" applyAlignment="1">
      <alignment horizontal="center" vertical="center" wrapText="1"/>
    </xf>
    <xf numFmtId="0" fontId="8" fillId="5" borderId="6" xfId="9" applyFont="1" applyFill="1" applyBorder="1" applyAlignment="1">
      <alignment horizontal="center" vertical="center" wrapText="1"/>
    </xf>
    <xf numFmtId="165" fontId="8" fillId="5" borderId="3" xfId="9" applyNumberFormat="1" applyFont="1" applyFill="1" applyBorder="1" applyAlignment="1">
      <alignment horizontal="center" vertical="center" wrapText="1"/>
    </xf>
    <xf numFmtId="165" fontId="8" fillId="7" borderId="1" xfId="9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6" fillId="5" borderId="3" xfId="8" applyNumberFormat="1" applyFont="1" applyFill="1" applyBorder="1" applyAlignment="1">
      <alignment horizontal="center" vertical="center" wrapText="1"/>
    </xf>
    <xf numFmtId="0" fontId="6" fillId="5" borderId="7" xfId="8" applyFont="1" applyFill="1" applyBorder="1" applyAlignment="1">
      <alignment horizontal="center" vertical="center" wrapText="1"/>
    </xf>
    <xf numFmtId="0" fontId="6" fillId="5" borderId="6" xfId="8" applyFont="1" applyFill="1" applyBorder="1" applyAlignment="1">
      <alignment horizontal="center" vertical="center" wrapText="1"/>
    </xf>
    <xf numFmtId="0" fontId="6" fillId="5" borderId="13" xfId="8" applyFont="1" applyFill="1" applyBorder="1" applyAlignment="1">
      <alignment horizontal="center" vertical="center" wrapText="1"/>
    </xf>
    <xf numFmtId="165" fontId="34" fillId="2" borderId="1" xfId="8" applyNumberFormat="1" applyFont="1" applyFill="1" applyBorder="1" applyAlignment="1">
      <alignment horizontal="center" vertical="center" wrapText="1"/>
    </xf>
    <xf numFmtId="165" fontId="20" fillId="2" borderId="1" xfId="8" applyNumberFormat="1" applyFont="1" applyFill="1" applyBorder="1" applyAlignment="1">
      <alignment horizontal="center" vertical="top" wrapText="1"/>
    </xf>
    <xf numFmtId="165" fontId="20" fillId="2" borderId="1" xfId="8" applyNumberFormat="1" applyFont="1" applyFill="1" applyBorder="1" applyAlignment="1">
      <alignment horizontal="center" wrapText="1"/>
    </xf>
    <xf numFmtId="165" fontId="17" fillId="6" borderId="1" xfId="9" applyNumberFormat="1" applyFont="1" applyFill="1" applyBorder="1" applyAlignment="1">
      <alignment horizontal="center" vertical="center" wrapText="1"/>
    </xf>
    <xf numFmtId="165" fontId="29" fillId="6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8" fillId="12" borderId="1" xfId="9" applyNumberFormat="1" applyFont="1" applyFill="1" applyBorder="1" applyAlignment="1">
      <alignment horizontal="center" vertical="center" wrapText="1"/>
    </xf>
    <xf numFmtId="165" fontId="8" fillId="12" borderId="1" xfId="8" applyNumberFormat="1" applyFont="1" applyFill="1" applyBorder="1" applyAlignment="1">
      <alignment horizontal="center" vertical="center" wrapText="1"/>
    </xf>
    <xf numFmtId="165" fontId="7" fillId="2" borderId="5" xfId="8" applyNumberFormat="1" applyFont="1" applyFill="1" applyBorder="1" applyAlignment="1">
      <alignment horizontal="center" vertical="center" wrapText="1"/>
    </xf>
    <xf numFmtId="165" fontId="7" fillId="11" borderId="1" xfId="1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 wrapText="1"/>
    </xf>
    <xf numFmtId="165" fontId="7" fillId="0" borderId="1" xfId="10" applyNumberFormat="1" applyFont="1" applyFill="1" applyBorder="1" applyAlignment="1">
      <alignment horizontal="center" vertical="center" wrapText="1"/>
    </xf>
    <xf numFmtId="165" fontId="37" fillId="15" borderId="1" xfId="10" applyNumberFormat="1" applyFont="1" applyFill="1" applyBorder="1" applyAlignment="1">
      <alignment horizontal="center" vertical="center" wrapText="1"/>
    </xf>
    <xf numFmtId="165" fontId="7" fillId="15" borderId="1" xfId="10" applyNumberFormat="1" applyFont="1" applyFill="1" applyBorder="1" applyAlignment="1">
      <alignment horizontal="center" vertical="center" wrapText="1"/>
    </xf>
    <xf numFmtId="165" fontId="7" fillId="15" borderId="1" xfId="0" applyNumberFormat="1" applyFont="1" applyFill="1" applyBorder="1" applyAlignment="1">
      <alignment horizontal="center" vertical="center" wrapText="1"/>
    </xf>
    <xf numFmtId="165" fontId="7" fillId="15" borderId="1" xfId="8" applyNumberFormat="1" applyFont="1" applyFill="1" applyBorder="1" applyAlignment="1">
      <alignment horizontal="center" vertical="center" wrapText="1"/>
    </xf>
    <xf numFmtId="165" fontId="37" fillId="15" borderId="1" xfId="8" applyNumberFormat="1" applyFont="1" applyFill="1" applyBorder="1" applyAlignment="1">
      <alignment horizontal="center" vertical="center" wrapText="1"/>
    </xf>
    <xf numFmtId="165" fontId="37" fillId="15" borderId="1" xfId="8" applyNumberFormat="1" applyFont="1" applyFill="1" applyBorder="1" applyAlignment="1">
      <alignment horizontal="center" vertical="center"/>
    </xf>
    <xf numFmtId="165" fontId="38" fillId="15" borderId="1" xfId="8" applyNumberFormat="1" applyFont="1" applyFill="1" applyBorder="1" applyAlignment="1">
      <alignment horizontal="center"/>
    </xf>
    <xf numFmtId="165" fontId="38" fillId="15" borderId="0" xfId="0" applyNumberFormat="1" applyFont="1" applyFill="1" applyAlignment="1">
      <alignment horizontal="center" wrapText="1"/>
    </xf>
    <xf numFmtId="165" fontId="39" fillId="15" borderId="1" xfId="8" applyNumberFormat="1" applyFont="1" applyFill="1" applyBorder="1" applyAlignment="1">
      <alignment horizontal="center"/>
    </xf>
    <xf numFmtId="165" fontId="16" fillId="15" borderId="1" xfId="0" applyNumberFormat="1" applyFont="1" applyFill="1" applyBorder="1" applyAlignment="1">
      <alignment horizontal="center" vertical="center" wrapText="1"/>
    </xf>
    <xf numFmtId="165" fontId="7" fillId="16" borderId="1" xfId="10" applyNumberFormat="1" applyFont="1" applyFill="1" applyBorder="1" applyAlignment="1">
      <alignment horizontal="center" vertical="center" wrapText="1"/>
    </xf>
    <xf numFmtId="165" fontId="7" fillId="16" borderId="1" xfId="0" applyNumberFormat="1" applyFont="1" applyFill="1" applyBorder="1" applyAlignment="1">
      <alignment horizontal="center" vertical="center" wrapText="1"/>
    </xf>
    <xf numFmtId="165" fontId="17" fillId="12" borderId="1" xfId="0" applyNumberFormat="1" applyFont="1" applyFill="1" applyBorder="1" applyAlignment="1">
      <alignment horizontal="center" vertical="center"/>
    </xf>
    <xf numFmtId="1" fontId="30" fillId="4" borderId="1" xfId="10" applyNumberFormat="1" applyFont="1" applyFill="1" applyBorder="1" applyAlignment="1">
      <alignment horizontal="center" vertical="center" wrapText="1"/>
    </xf>
    <xf numFmtId="165" fontId="17" fillId="12" borderId="5" xfId="0" applyNumberFormat="1" applyFont="1" applyFill="1" applyBorder="1" applyAlignment="1">
      <alignment horizontal="center" vertical="center"/>
    </xf>
    <xf numFmtId="165" fontId="27" fillId="13" borderId="1" xfId="0" applyNumberFormat="1" applyFont="1" applyFill="1" applyBorder="1" applyAlignment="1">
      <alignment horizontal="center" vertical="center"/>
    </xf>
    <xf numFmtId="0" fontId="2" fillId="0" borderId="0" xfId="0" applyFont="1"/>
    <xf numFmtId="165" fontId="33" fillId="0" borderId="1" xfId="0" applyNumberFormat="1" applyFont="1" applyBorder="1" applyAlignment="1">
      <alignment horizontal="center" vertical="center" wrapText="1"/>
    </xf>
    <xf numFmtId="0" fontId="30" fillId="5" borderId="1" xfId="10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165" fontId="7" fillId="11" borderId="1" xfId="8" applyNumberFormat="1" applyFont="1" applyFill="1" applyBorder="1" applyAlignment="1">
      <alignment horizontal="center" vertical="center" wrapText="1"/>
    </xf>
    <xf numFmtId="165" fontId="2" fillId="3" borderId="1" xfId="9" applyNumberFormat="1" applyFont="1" applyFill="1" applyBorder="1" applyAlignment="1">
      <alignment horizontal="center"/>
    </xf>
    <xf numFmtId="165" fontId="7" fillId="11" borderId="1" xfId="9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165" fontId="20" fillId="2" borderId="1" xfId="13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1" fillId="2" borderId="0" xfId="8" applyFill="1"/>
    <xf numFmtId="165" fontId="4" fillId="2" borderId="1" xfId="8" applyNumberFormat="1" applyFont="1" applyFill="1" applyBorder="1" applyAlignment="1">
      <alignment horizontal="center" vertical="center" wrapText="1"/>
    </xf>
    <xf numFmtId="165" fontId="5" fillId="2" borderId="1" xfId="8" applyNumberFormat="1" applyFont="1" applyFill="1" applyBorder="1" applyAlignment="1">
      <alignment horizontal="center" vertical="center" wrapText="1"/>
    </xf>
    <xf numFmtId="165" fontId="11" fillId="2" borderId="1" xfId="8" applyNumberFormat="1" applyFont="1" applyFill="1" applyBorder="1" applyAlignment="1">
      <alignment horizontal="center" vertical="center" wrapText="1"/>
    </xf>
    <xf numFmtId="0" fontId="21" fillId="17" borderId="1" xfId="8" applyFont="1" applyFill="1" applyBorder="1" applyAlignment="1">
      <alignment horizontal="center" vertical="center" wrapText="1"/>
    </xf>
    <xf numFmtId="165" fontId="33" fillId="18" borderId="1" xfId="0" applyNumberFormat="1" applyFont="1" applyFill="1" applyBorder="1" applyAlignment="1">
      <alignment horizontal="center" vertical="center" wrapText="1"/>
    </xf>
    <xf numFmtId="165" fontId="3" fillId="18" borderId="1" xfId="0" applyNumberFormat="1" applyFont="1" applyFill="1" applyBorder="1" applyAlignment="1">
      <alignment horizontal="center" vertical="center" wrapText="1"/>
    </xf>
    <xf numFmtId="0" fontId="0" fillId="18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0" fontId="7" fillId="16" borderId="18" xfId="10" applyFont="1" applyFill="1" applyBorder="1" applyAlignment="1">
      <alignment horizontal="center" vertical="center" wrapText="1"/>
    </xf>
    <xf numFmtId="0" fontId="7" fillId="16" borderId="5" xfId="10" applyFont="1" applyFill="1" applyBorder="1" applyAlignment="1">
      <alignment horizontal="left" vertical="center" wrapText="1"/>
    </xf>
    <xf numFmtId="165" fontId="33" fillId="16" borderId="1" xfId="0" applyNumberFormat="1" applyFont="1" applyFill="1" applyBorder="1" applyAlignment="1">
      <alignment horizontal="center" vertical="center" wrapText="1"/>
    </xf>
    <xf numFmtId="165" fontId="3" fillId="16" borderId="1" xfId="0" applyNumberFormat="1" applyFont="1" applyFill="1" applyBorder="1" applyAlignment="1">
      <alignment horizontal="center" vertical="center" wrapText="1"/>
    </xf>
    <xf numFmtId="0" fontId="0" fillId="16" borderId="0" xfId="0" applyFill="1"/>
    <xf numFmtId="0" fontId="7" fillId="7" borderId="18" xfId="10" applyFont="1" applyFill="1" applyBorder="1" applyAlignment="1">
      <alignment horizontal="center" vertical="center" wrapText="1"/>
    </xf>
    <xf numFmtId="0" fontId="7" fillId="7" borderId="5" xfId="10" applyFont="1" applyFill="1" applyBorder="1" applyAlignment="1">
      <alignment horizontal="left" vertical="center" wrapText="1"/>
    </xf>
    <xf numFmtId="165" fontId="33" fillId="7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165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165" fontId="8" fillId="3" borderId="36" xfId="10" applyNumberFormat="1" applyFont="1" applyFill="1" applyBorder="1" applyAlignment="1">
      <alignment vertical="center" wrapText="1"/>
    </xf>
    <xf numFmtId="165" fontId="5" fillId="19" borderId="50" xfId="0" applyNumberFormat="1" applyFont="1" applyFill="1" applyBorder="1" applyAlignment="1">
      <alignment horizontal="center" vertical="center" wrapText="1"/>
    </xf>
    <xf numFmtId="165" fontId="5" fillId="19" borderId="51" xfId="0" applyNumberFormat="1" applyFont="1" applyFill="1" applyBorder="1" applyAlignment="1">
      <alignment horizontal="center" vertical="center" wrapText="1"/>
    </xf>
    <xf numFmtId="165" fontId="5" fillId="19" borderId="52" xfId="0" applyNumberFormat="1" applyFont="1" applyFill="1" applyBorder="1" applyAlignment="1">
      <alignment horizontal="center" vertical="center" wrapText="1"/>
    </xf>
    <xf numFmtId="165" fontId="5" fillId="19" borderId="53" xfId="0" applyNumberFormat="1" applyFont="1" applyFill="1" applyBorder="1" applyAlignment="1">
      <alignment horizontal="center" vertical="center" wrapText="1"/>
    </xf>
    <xf numFmtId="165" fontId="5" fillId="11" borderId="53" xfId="0" applyNumberFormat="1" applyFont="1" applyFill="1" applyBorder="1" applyAlignment="1">
      <alignment horizontal="center" vertical="center" wrapText="1"/>
    </xf>
    <xf numFmtId="165" fontId="5" fillId="11" borderId="52" xfId="0" applyNumberFormat="1" applyFont="1" applyFill="1" applyBorder="1" applyAlignment="1">
      <alignment horizontal="center" vertical="center" wrapText="1"/>
    </xf>
    <xf numFmtId="165" fontId="7" fillId="11" borderId="1" xfId="10" applyNumberFormat="1" applyFont="1" applyFill="1" applyBorder="1" applyAlignment="1">
      <alignment horizontal="center" vertical="center"/>
    </xf>
    <xf numFmtId="165" fontId="5" fillId="20" borderId="53" xfId="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/>
    </xf>
    <xf numFmtId="0" fontId="7" fillId="21" borderId="18" xfId="10" applyFont="1" applyFill="1" applyBorder="1" applyAlignment="1">
      <alignment horizontal="center" vertical="center" wrapText="1"/>
    </xf>
    <xf numFmtId="0" fontId="7" fillId="21" borderId="5" xfId="10" applyFont="1" applyFill="1" applyBorder="1" applyAlignment="1">
      <alignment horizontal="left" vertical="center" wrapText="1"/>
    </xf>
    <xf numFmtId="165" fontId="33" fillId="21" borderId="1" xfId="0" applyNumberFormat="1" applyFont="1" applyFill="1" applyBorder="1" applyAlignment="1">
      <alignment horizontal="center" vertical="center" wrapText="1"/>
    </xf>
    <xf numFmtId="165" fontId="3" fillId="21" borderId="1" xfId="0" applyNumberFormat="1" applyFont="1" applyFill="1" applyBorder="1" applyAlignment="1">
      <alignment horizontal="center" vertical="center" wrapText="1"/>
    </xf>
    <xf numFmtId="0" fontId="0" fillId="21" borderId="0" xfId="0" applyFill="1"/>
    <xf numFmtId="0" fontId="25" fillId="21" borderId="1" xfId="0" applyFont="1" applyFill="1" applyBorder="1" applyAlignment="1">
      <alignment horizontal="center" vertical="center"/>
    </xf>
    <xf numFmtId="0" fontId="22" fillId="21" borderId="5" xfId="10" applyFont="1" applyFill="1" applyBorder="1" applyAlignment="1">
      <alignment horizontal="left" vertical="center" wrapText="1"/>
    </xf>
    <xf numFmtId="0" fontId="7" fillId="18" borderId="18" xfId="10" applyFont="1" applyFill="1" applyBorder="1" applyAlignment="1">
      <alignment horizontal="center" vertical="center" wrapText="1"/>
    </xf>
    <xf numFmtId="0" fontId="7" fillId="18" borderId="5" xfId="10" applyFont="1" applyFill="1" applyBorder="1" applyAlignment="1">
      <alignment horizontal="left" vertical="center" wrapText="1"/>
    </xf>
    <xf numFmtId="0" fontId="25" fillId="18" borderId="1" xfId="0" applyFont="1" applyFill="1" applyBorder="1" applyAlignment="1">
      <alignment horizontal="center" vertical="center"/>
    </xf>
    <xf numFmtId="0" fontId="7" fillId="22" borderId="18" xfId="10" applyFont="1" applyFill="1" applyBorder="1" applyAlignment="1">
      <alignment horizontal="center" vertical="center" wrapText="1"/>
    </xf>
    <xf numFmtId="0" fontId="7" fillId="22" borderId="5" xfId="10" applyFont="1" applyFill="1" applyBorder="1" applyAlignment="1">
      <alignment horizontal="left" vertical="center" wrapText="1"/>
    </xf>
    <xf numFmtId="165" fontId="33" fillId="22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0" fontId="0" fillId="22" borderId="0" xfId="0" applyFill="1"/>
    <xf numFmtId="0" fontId="25" fillId="22" borderId="1" xfId="0" applyFont="1" applyFill="1" applyBorder="1" applyAlignment="1">
      <alignment horizontal="center" vertical="center"/>
    </xf>
    <xf numFmtId="0" fontId="4" fillId="18" borderId="1" xfId="8" applyFont="1" applyFill="1" applyBorder="1" applyAlignment="1">
      <alignment horizontal="center" vertical="center" wrapText="1"/>
    </xf>
    <xf numFmtId="0" fontId="4" fillId="18" borderId="3" xfId="8" applyFont="1" applyFill="1" applyBorder="1" applyAlignment="1">
      <alignment horizontal="center" vertical="center" wrapText="1"/>
    </xf>
    <xf numFmtId="165" fontId="7" fillId="18" borderId="1" xfId="8" applyNumberFormat="1" applyFont="1" applyFill="1" applyBorder="1" applyAlignment="1">
      <alignment horizontal="center" vertical="center" wrapText="1"/>
    </xf>
    <xf numFmtId="165" fontId="20" fillId="18" borderId="1" xfId="8" applyNumberFormat="1" applyFont="1" applyFill="1" applyBorder="1" applyAlignment="1">
      <alignment horizontal="center"/>
    </xf>
    <xf numFmtId="0" fontId="1" fillId="18" borderId="0" xfId="8" applyFill="1"/>
    <xf numFmtId="0" fontId="6" fillId="12" borderId="37" xfId="10" applyFont="1" applyFill="1" applyBorder="1" applyAlignment="1">
      <alignment horizontal="center" vertical="center" wrapText="1"/>
    </xf>
    <xf numFmtId="0" fontId="6" fillId="12" borderId="5" xfId="10" applyFont="1" applyFill="1" applyBorder="1" applyAlignment="1">
      <alignment horizontal="center" vertical="center" wrapText="1"/>
    </xf>
    <xf numFmtId="1" fontId="8" fillId="3" borderId="36" xfId="10" applyNumberFormat="1" applyFont="1" applyFill="1" applyBorder="1" applyAlignment="1">
      <alignment horizontal="center" vertical="center" wrapText="1"/>
    </xf>
    <xf numFmtId="1" fontId="8" fillId="3" borderId="46" xfId="10" applyNumberFormat="1" applyFont="1" applyFill="1" applyBorder="1" applyAlignment="1">
      <alignment horizontal="center" vertical="center" wrapText="1"/>
    </xf>
    <xf numFmtId="165" fontId="8" fillId="3" borderId="36" xfId="10" applyNumberFormat="1" applyFont="1" applyFill="1" applyBorder="1" applyAlignment="1">
      <alignment horizontal="center" vertical="center" wrapText="1"/>
    </xf>
    <xf numFmtId="165" fontId="8" fillId="3" borderId="49" xfId="10" applyNumberFormat="1" applyFont="1" applyFill="1" applyBorder="1" applyAlignment="1">
      <alignment horizontal="center" vertical="center" wrapText="1"/>
    </xf>
    <xf numFmtId="9" fontId="6" fillId="12" borderId="48" xfId="10" applyNumberFormat="1" applyFont="1" applyFill="1" applyBorder="1" applyAlignment="1">
      <alignment horizontal="center" vertical="center" wrapText="1"/>
    </xf>
    <xf numFmtId="0" fontId="6" fillId="12" borderId="10" xfId="10" applyFont="1" applyFill="1" applyBorder="1" applyAlignment="1">
      <alignment horizontal="center" vertical="center" wrapText="1"/>
    </xf>
    <xf numFmtId="0" fontId="6" fillId="12" borderId="6" xfId="10" applyFont="1" applyFill="1" applyBorder="1" applyAlignment="1">
      <alignment horizontal="center" vertical="center" wrapText="1"/>
    </xf>
    <xf numFmtId="9" fontId="6" fillId="12" borderId="39" xfId="10" applyNumberFormat="1" applyFont="1" applyFill="1" applyBorder="1" applyAlignment="1">
      <alignment horizontal="center" vertical="center" wrapText="1"/>
    </xf>
    <xf numFmtId="9" fontId="6" fillId="12" borderId="11" xfId="10" applyNumberFormat="1" applyFont="1" applyFill="1" applyBorder="1" applyAlignment="1">
      <alignment horizontal="center" vertical="center" wrapText="1"/>
    </xf>
    <xf numFmtId="9" fontId="6" fillId="12" borderId="42" xfId="10" applyNumberFormat="1" applyFont="1" applyFill="1" applyBorder="1" applyAlignment="1">
      <alignment horizontal="center" vertical="center" wrapText="1"/>
    </xf>
    <xf numFmtId="0" fontId="6" fillId="12" borderId="29" xfId="10" applyFont="1" applyFill="1" applyBorder="1" applyAlignment="1">
      <alignment horizontal="center" vertical="center" wrapText="1"/>
    </xf>
    <xf numFmtId="0" fontId="6" fillId="12" borderId="30" xfId="10" applyFont="1" applyFill="1" applyBorder="1" applyAlignment="1">
      <alignment horizontal="center" vertical="center" wrapText="1"/>
    </xf>
    <xf numFmtId="0" fontId="6" fillId="12" borderId="31" xfId="10" applyFont="1" applyFill="1" applyBorder="1" applyAlignment="1">
      <alignment horizontal="center" vertical="center" wrapText="1"/>
    </xf>
    <xf numFmtId="0" fontId="5" fillId="4" borderId="3" xfId="10" applyFont="1" applyFill="1" applyBorder="1" applyAlignment="1">
      <alignment horizontal="center" vertical="center" wrapText="1"/>
    </xf>
    <xf numFmtId="0" fontId="5" fillId="4" borderId="10" xfId="10" applyFont="1" applyFill="1" applyBorder="1" applyAlignment="1">
      <alignment horizontal="center" vertical="center" wrapText="1"/>
    </xf>
    <xf numFmtId="0" fontId="5" fillId="4" borderId="6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/>
    </xf>
    <xf numFmtId="0" fontId="3" fillId="0" borderId="0" xfId="10" applyFont="1" applyBorder="1" applyAlignment="1">
      <alignment horizontal="center"/>
    </xf>
    <xf numFmtId="0" fontId="4" fillId="4" borderId="29" xfId="10" applyFont="1" applyFill="1" applyBorder="1" applyAlignment="1">
      <alignment horizontal="center" vertical="center" wrapText="1"/>
    </xf>
    <xf numFmtId="0" fontId="4" fillId="4" borderId="30" xfId="10" applyFont="1" applyFill="1" applyBorder="1" applyAlignment="1">
      <alignment horizontal="center" vertical="center" wrapText="1"/>
    </xf>
    <xf numFmtId="0" fontId="4" fillId="4" borderId="31" xfId="10" applyFont="1" applyFill="1" applyBorder="1" applyAlignment="1">
      <alignment horizontal="center" vertical="center" wrapText="1"/>
    </xf>
    <xf numFmtId="0" fontId="4" fillId="4" borderId="17" xfId="10" applyFont="1" applyFill="1" applyBorder="1" applyAlignment="1">
      <alignment horizontal="center" vertical="center" wrapText="1"/>
    </xf>
    <xf numFmtId="0" fontId="4" fillId="4" borderId="19" xfId="10" applyFont="1" applyFill="1" applyBorder="1" applyAlignment="1">
      <alignment horizontal="center" vertical="center" wrapText="1"/>
    </xf>
    <xf numFmtId="0" fontId="4" fillId="4" borderId="21" xfId="10" applyFont="1" applyFill="1" applyBorder="1" applyAlignment="1">
      <alignment horizontal="center" vertical="center" wrapText="1"/>
    </xf>
    <xf numFmtId="0" fontId="4" fillId="4" borderId="22" xfId="10" applyFont="1" applyFill="1" applyBorder="1" applyAlignment="1">
      <alignment horizontal="center" vertical="center" wrapText="1"/>
    </xf>
    <xf numFmtId="0" fontId="4" fillId="4" borderId="14" xfId="10" applyFont="1" applyFill="1" applyBorder="1" applyAlignment="1">
      <alignment horizontal="center" vertical="center" wrapText="1"/>
    </xf>
    <xf numFmtId="0" fontId="4" fillId="4" borderId="24" xfId="10" applyFont="1" applyFill="1" applyBorder="1" applyAlignment="1">
      <alignment horizontal="center" vertical="center" wrapText="1"/>
    </xf>
    <xf numFmtId="0" fontId="4" fillId="4" borderId="23" xfId="10" applyFont="1" applyFill="1" applyBorder="1" applyAlignment="1">
      <alignment horizontal="center" vertical="center" wrapText="1"/>
    </xf>
    <xf numFmtId="0" fontId="1" fillId="0" borderId="21" xfId="10" applyBorder="1" applyAlignment="1">
      <alignment horizontal="center" vertical="center" wrapText="1"/>
    </xf>
    <xf numFmtId="0" fontId="1" fillId="0" borderId="22" xfId="10" applyBorder="1" applyAlignment="1">
      <alignment horizontal="center" vertical="center" wrapText="1"/>
    </xf>
    <xf numFmtId="0" fontId="1" fillId="0" borderId="25" xfId="10" applyBorder="1" applyAlignment="1">
      <alignment horizontal="center" vertical="center" wrapText="1"/>
    </xf>
    <xf numFmtId="0" fontId="1" fillId="0" borderId="14" xfId="10" applyBorder="1" applyAlignment="1">
      <alignment horizontal="center" vertical="center" wrapText="1"/>
    </xf>
    <xf numFmtId="0" fontId="1" fillId="0" borderId="24" xfId="10" applyBorder="1" applyAlignment="1">
      <alignment horizontal="center" vertical="center" wrapText="1"/>
    </xf>
    <xf numFmtId="0" fontId="5" fillId="4" borderId="7" xfId="10" applyFont="1" applyFill="1" applyBorder="1" applyAlignment="1">
      <alignment horizontal="center" vertical="center" wrapText="1"/>
    </xf>
    <xf numFmtId="0" fontId="5" fillId="4" borderId="2" xfId="10" applyFont="1" applyFill="1" applyBorder="1" applyAlignment="1">
      <alignment horizontal="center" vertical="center" wrapText="1"/>
    </xf>
    <xf numFmtId="0" fontId="5" fillId="4" borderId="5" xfId="10" applyFont="1" applyFill="1" applyBorder="1" applyAlignment="1">
      <alignment horizontal="center" vertical="center" wrapText="1"/>
    </xf>
    <xf numFmtId="165" fontId="8" fillId="3" borderId="5" xfId="8" applyNumberFormat="1" applyFont="1" applyFill="1" applyBorder="1" applyAlignment="1">
      <alignment horizontal="center" vertical="center" wrapText="1"/>
    </xf>
    <xf numFmtId="165" fontId="8" fillId="3" borderId="2" xfId="8" applyNumberFormat="1" applyFont="1" applyFill="1" applyBorder="1" applyAlignment="1">
      <alignment horizontal="center" vertical="center" wrapText="1"/>
    </xf>
    <xf numFmtId="0" fontId="4" fillId="18" borderId="4" xfId="8" applyFont="1" applyFill="1" applyBorder="1" applyAlignment="1">
      <alignment horizontal="center" vertical="center" wrapText="1"/>
    </xf>
    <xf numFmtId="0" fontId="4" fillId="18" borderId="13" xfId="8" applyFont="1" applyFill="1" applyBorder="1" applyAlignment="1">
      <alignment horizontal="center" vertical="center" wrapText="1"/>
    </xf>
    <xf numFmtId="0" fontId="4" fillId="18" borderId="8" xfId="8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horizontal="center" vertical="center" wrapText="1"/>
    </xf>
    <xf numFmtId="0" fontId="4" fillId="4" borderId="10" xfId="8" applyFont="1" applyFill="1" applyBorder="1" applyAlignment="1">
      <alignment horizontal="center" vertical="center" wrapText="1"/>
    </xf>
    <xf numFmtId="0" fontId="1" fillId="4" borderId="10" xfId="8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4" borderId="1" xfId="8" applyFont="1" applyFill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165" fontId="8" fillId="3" borderId="1" xfId="8" applyNumberFormat="1" applyFont="1" applyFill="1" applyBorder="1" applyAlignment="1">
      <alignment horizontal="center" vertical="center" wrapText="1"/>
    </xf>
    <xf numFmtId="0" fontId="17" fillId="3" borderId="5" xfId="8" applyFont="1" applyFill="1" applyBorder="1" applyAlignment="1">
      <alignment horizontal="center" vertical="center" wrapText="1"/>
    </xf>
    <xf numFmtId="0" fontId="17" fillId="3" borderId="2" xfId="8" applyFont="1" applyFill="1" applyBorder="1" applyAlignment="1">
      <alignment horizontal="center" vertical="center" wrapText="1"/>
    </xf>
    <xf numFmtId="0" fontId="4" fillId="8" borderId="3" xfId="8" applyFont="1" applyFill="1" applyBorder="1" applyAlignment="1">
      <alignment horizontal="center" vertical="center" wrapText="1"/>
    </xf>
    <xf numFmtId="0" fontId="4" fillId="8" borderId="10" xfId="8" applyFont="1" applyFill="1" applyBorder="1" applyAlignment="1">
      <alignment horizontal="center" vertical="center" wrapText="1"/>
    </xf>
    <xf numFmtId="0" fontId="1" fillId="8" borderId="6" xfId="8" applyFill="1" applyBorder="1" applyAlignment="1">
      <alignment horizontal="center" vertical="center" wrapText="1"/>
    </xf>
    <xf numFmtId="0" fontId="4" fillId="8" borderId="1" xfId="8" applyFont="1" applyFill="1" applyBorder="1" applyAlignment="1">
      <alignment horizontal="center" vertical="center" wrapText="1"/>
    </xf>
    <xf numFmtId="0" fontId="6" fillId="5" borderId="3" xfId="8" applyFont="1" applyFill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17" fillId="6" borderId="5" xfId="9" applyFont="1" applyFill="1" applyBorder="1" applyAlignment="1">
      <alignment horizontal="center" vertical="center" wrapText="1"/>
    </xf>
    <xf numFmtId="0" fontId="17" fillId="6" borderId="2" xfId="9" applyFont="1" applyFill="1" applyBorder="1" applyAlignment="1">
      <alignment horizontal="center" vertical="center" wrapText="1"/>
    </xf>
    <xf numFmtId="0" fontId="4" fillId="4" borderId="5" xfId="9" applyFont="1" applyFill="1" applyBorder="1" applyAlignment="1">
      <alignment horizontal="center" vertical="center" wrapText="1"/>
    </xf>
    <xf numFmtId="0" fontId="4" fillId="4" borderId="7" xfId="9" applyFont="1" applyFill="1" applyBorder="1" applyAlignment="1">
      <alignment horizontal="center" vertical="center" wrapText="1"/>
    </xf>
    <xf numFmtId="0" fontId="4" fillId="4" borderId="2" xfId="9" applyFont="1" applyFill="1" applyBorder="1" applyAlignment="1">
      <alignment horizontal="center" vertical="center" wrapText="1"/>
    </xf>
    <xf numFmtId="0" fontId="7" fillId="4" borderId="5" xfId="9" applyFont="1" applyFill="1" applyBorder="1" applyAlignment="1">
      <alignment horizontal="center" vertical="center" wrapText="1"/>
    </xf>
    <xf numFmtId="0" fontId="7" fillId="4" borderId="2" xfId="9" applyFont="1" applyFill="1" applyBorder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 applyFill="1" applyBorder="1" applyAlignment="1">
      <alignment horizontal="center" vertical="center" wrapText="1"/>
    </xf>
    <xf numFmtId="0" fontId="4" fillId="4" borderId="34" xfId="10" applyFont="1" applyFill="1" applyBorder="1" applyAlignment="1">
      <alignment horizontal="center" vertical="center" wrapText="1"/>
    </xf>
    <xf numFmtId="0" fontId="4" fillId="4" borderId="32" xfId="10" applyFont="1" applyFill="1" applyBorder="1" applyAlignment="1">
      <alignment horizontal="center" vertical="center" wrapText="1"/>
    </xf>
    <xf numFmtId="0" fontId="4" fillId="4" borderId="45" xfId="10" applyFont="1" applyFill="1" applyBorder="1" applyAlignment="1">
      <alignment horizontal="center" vertical="center" wrapText="1"/>
    </xf>
    <xf numFmtId="0" fontId="4" fillId="4" borderId="47" xfId="9" applyFont="1" applyFill="1" applyBorder="1" applyAlignment="1">
      <alignment horizontal="center" vertical="center" wrapText="1"/>
    </xf>
    <xf numFmtId="0" fontId="17" fillId="6" borderId="7" xfId="9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 wrapText="1"/>
    </xf>
    <xf numFmtId="0" fontId="17" fillId="6" borderId="1" xfId="9" applyFont="1" applyFill="1" applyBorder="1" applyAlignment="1">
      <alignment horizontal="center" vertical="center" wrapText="1"/>
    </xf>
    <xf numFmtId="0" fontId="4" fillId="4" borderId="37" xfId="10" applyFont="1" applyFill="1" applyBorder="1" applyAlignment="1">
      <alignment horizontal="center" vertical="center" wrapText="1"/>
    </xf>
    <xf numFmtId="0" fontId="4" fillId="4" borderId="5" xfId="1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4" fillId="5" borderId="5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4" fillId="5" borderId="2" xfId="9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/>
    </xf>
    <xf numFmtId="0" fontId="34" fillId="13" borderId="11" xfId="0" applyFont="1" applyFill="1" applyBorder="1" applyAlignment="1">
      <alignment horizontal="center" vertical="center" wrapText="1"/>
    </xf>
    <xf numFmtId="0" fontId="34" fillId="13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12" borderId="11" xfId="0" applyFont="1" applyFill="1" applyBorder="1" applyAlignment="1">
      <alignment horizontal="center" vertical="center" wrapText="1"/>
    </xf>
    <xf numFmtId="0" fontId="14" fillId="12" borderId="0" xfId="0" applyFont="1" applyFill="1" applyBorder="1" applyAlignment="1">
      <alignment horizontal="center" vertical="center" wrapText="1"/>
    </xf>
    <xf numFmtId="0" fontId="4" fillId="4" borderId="37" xfId="10" applyFont="1" applyFill="1" applyBorder="1" applyAlignment="1">
      <alignment horizontal="left" vertical="center" wrapText="1"/>
    </xf>
    <xf numFmtId="0" fontId="4" fillId="4" borderId="5" xfId="10" applyFont="1" applyFill="1" applyBorder="1" applyAlignment="1">
      <alignment horizontal="left" vertical="center" wrapText="1"/>
    </xf>
    <xf numFmtId="0" fontId="27" fillId="13" borderId="3" xfId="0" applyFont="1" applyFill="1" applyBorder="1" applyAlignment="1">
      <alignment horizontal="center" vertical="center"/>
    </xf>
    <xf numFmtId="0" fontId="27" fillId="13" borderId="10" xfId="0" applyFont="1" applyFill="1" applyBorder="1" applyAlignment="1">
      <alignment horizontal="center" vertical="center"/>
    </xf>
    <xf numFmtId="0" fontId="27" fillId="13" borderId="6" xfId="0" applyFont="1" applyFill="1" applyBorder="1" applyAlignment="1">
      <alignment horizontal="center" vertical="center"/>
    </xf>
    <xf numFmtId="0" fontId="14" fillId="12" borderId="42" xfId="0" applyFont="1" applyFill="1" applyBorder="1" applyAlignment="1">
      <alignment horizontal="center" vertical="center" wrapText="1"/>
    </xf>
    <xf numFmtId="0" fontId="14" fillId="12" borderId="14" xfId="0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horizontal="center" vertical="center" wrapText="1"/>
    </xf>
    <xf numFmtId="0" fontId="29" fillId="13" borderId="11" xfId="0" applyFont="1" applyFill="1" applyBorder="1" applyAlignment="1">
      <alignment horizontal="center" vertical="center" wrapText="1"/>
    </xf>
    <xf numFmtId="0" fontId="29" fillId="13" borderId="0" xfId="0" applyFont="1" applyFill="1" applyBorder="1" applyAlignment="1">
      <alignment horizontal="center" vertical="center" wrapText="1"/>
    </xf>
    <xf numFmtId="0" fontId="8" fillId="3" borderId="5" xfId="8" applyFont="1" applyFill="1" applyBorder="1" applyAlignment="1">
      <alignment horizontal="center" vertical="center" wrapText="1"/>
    </xf>
    <xf numFmtId="0" fontId="8" fillId="3" borderId="2" xfId="8" applyFont="1" applyFill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7" fillId="4" borderId="2" xfId="8" applyFont="1" applyFill="1" applyBorder="1" applyAlignment="1">
      <alignment horizontal="center" vertical="center" wrapText="1"/>
    </xf>
    <xf numFmtId="0" fontId="7" fillId="4" borderId="7" xfId="8" applyFont="1" applyFill="1" applyBorder="1" applyAlignment="1">
      <alignment horizontal="center" vertical="center" wrapText="1"/>
    </xf>
    <xf numFmtId="0" fontId="7" fillId="4" borderId="3" xfId="8" applyFont="1" applyFill="1" applyBorder="1" applyAlignment="1">
      <alignment horizontal="center" vertical="top" wrapText="1"/>
    </xf>
    <xf numFmtId="0" fontId="7" fillId="4" borderId="10" xfId="8" applyFont="1" applyFill="1" applyBorder="1" applyAlignment="1">
      <alignment horizontal="center" vertical="top" wrapText="1"/>
    </xf>
    <xf numFmtId="0" fontId="20" fillId="4" borderId="6" xfId="8" applyFont="1" applyFill="1" applyBorder="1" applyAlignment="1">
      <alignment horizontal="center" vertical="top" wrapText="1"/>
    </xf>
    <xf numFmtId="0" fontId="25" fillId="4" borderId="5" xfId="8" applyFont="1" applyFill="1" applyBorder="1" applyAlignment="1">
      <alignment horizontal="center" vertical="center" wrapText="1"/>
    </xf>
    <xf numFmtId="0" fontId="25" fillId="4" borderId="2" xfId="8" applyFont="1" applyFill="1" applyBorder="1" applyAlignment="1">
      <alignment horizontal="center" vertical="center" wrapText="1"/>
    </xf>
    <xf numFmtId="0" fontId="1" fillId="4" borderId="2" xfId="8" applyFill="1" applyBorder="1" applyAlignment="1">
      <alignment horizontal="center" vertical="center" wrapText="1"/>
    </xf>
    <xf numFmtId="0" fontId="7" fillId="4" borderId="6" xfId="8" applyFont="1" applyFill="1" applyBorder="1" applyAlignment="1">
      <alignment horizontal="center" vertical="top" wrapText="1"/>
    </xf>
    <xf numFmtId="0" fontId="12" fillId="0" borderId="0" xfId="8" applyFont="1" applyFill="1" applyBorder="1" applyAlignment="1">
      <alignment horizontal="center" vertical="center" wrapText="1"/>
    </xf>
    <xf numFmtId="0" fontId="14" fillId="8" borderId="1" xfId="8" applyFont="1" applyFill="1" applyBorder="1" applyAlignment="1">
      <alignment horizontal="center" vertical="center" wrapText="1"/>
    </xf>
    <xf numFmtId="0" fontId="14" fillId="4" borderId="3" xfId="8" applyFont="1" applyFill="1" applyBorder="1" applyAlignment="1">
      <alignment horizontal="center" vertical="top" wrapText="1"/>
    </xf>
    <xf numFmtId="0" fontId="1" fillId="0" borderId="10" xfId="8" applyBorder="1" applyAlignment="1">
      <alignment horizontal="center" vertical="top" wrapText="1"/>
    </xf>
    <xf numFmtId="0" fontId="1" fillId="0" borderId="6" xfId="8" applyBorder="1" applyAlignment="1">
      <alignment horizontal="center" vertical="top" wrapText="1"/>
    </xf>
    <xf numFmtId="0" fontId="1" fillId="0" borderId="6" xfId="8" applyBorder="1" applyAlignment="1">
      <alignment horizontal="center" wrapText="1"/>
    </xf>
    <xf numFmtId="0" fontId="14" fillId="4" borderId="10" xfId="8" applyFont="1" applyFill="1" applyBorder="1" applyAlignment="1">
      <alignment horizontal="center" vertical="top" wrapText="1"/>
    </xf>
    <xf numFmtId="0" fontId="32" fillId="10" borderId="43" xfId="10" applyFont="1" applyFill="1" applyBorder="1" applyAlignment="1">
      <alignment horizontal="center" vertical="center" wrapText="1"/>
    </xf>
    <xf numFmtId="0" fontId="32" fillId="10" borderId="41" xfId="10" applyFont="1" applyFill="1" applyBorder="1" applyAlignment="1">
      <alignment horizontal="center" vertical="center" wrapText="1"/>
    </xf>
    <xf numFmtId="0" fontId="14" fillId="5" borderId="3" xfId="8" applyFont="1" applyFill="1" applyBorder="1" applyAlignment="1">
      <alignment horizontal="center" vertical="center" wrapText="1"/>
    </xf>
    <xf numFmtId="0" fontId="14" fillId="5" borderId="10" xfId="8" applyFont="1" applyFill="1" applyBorder="1" applyAlignment="1">
      <alignment horizontal="center" vertical="center" wrapText="1"/>
    </xf>
    <xf numFmtId="0" fontId="14" fillId="5" borderId="6" xfId="8" applyFont="1" applyFill="1" applyBorder="1" applyAlignment="1">
      <alignment horizontal="center" vertical="center" wrapText="1"/>
    </xf>
    <xf numFmtId="0" fontId="21" fillId="4" borderId="29" xfId="10" applyFont="1" applyFill="1" applyBorder="1" applyAlignment="1">
      <alignment horizontal="center" vertical="center" wrapText="1"/>
    </xf>
    <xf numFmtId="0" fontId="21" fillId="4" borderId="30" xfId="10" applyFont="1" applyFill="1" applyBorder="1" applyAlignment="1">
      <alignment horizontal="center" vertical="center" wrapText="1"/>
    </xf>
    <xf numFmtId="0" fontId="21" fillId="4" borderId="31" xfId="10" applyFont="1" applyFill="1" applyBorder="1" applyAlignment="1">
      <alignment horizontal="center" vertical="center" wrapText="1"/>
    </xf>
    <xf numFmtId="0" fontId="21" fillId="4" borderId="17" xfId="10" applyFont="1" applyFill="1" applyBorder="1" applyAlignment="1">
      <alignment horizontal="center" vertical="center" wrapText="1"/>
    </xf>
    <xf numFmtId="0" fontId="21" fillId="4" borderId="5" xfId="10" applyFont="1" applyFill="1" applyBorder="1" applyAlignment="1">
      <alignment horizontal="center" vertical="center" wrapText="1"/>
    </xf>
    <xf numFmtId="0" fontId="4" fillId="5" borderId="3" xfId="10" applyFont="1" applyFill="1" applyBorder="1" applyAlignment="1">
      <alignment horizontal="center" vertical="center" wrapText="1"/>
    </xf>
    <xf numFmtId="0" fontId="4" fillId="5" borderId="10" xfId="10" applyFont="1" applyFill="1" applyBorder="1" applyAlignment="1">
      <alignment horizontal="center" vertical="center" wrapText="1"/>
    </xf>
    <xf numFmtId="0" fontId="4" fillId="5" borderId="6" xfId="10" applyFont="1" applyFill="1" applyBorder="1" applyAlignment="1">
      <alignment horizontal="center" vertical="center" wrapText="1"/>
    </xf>
    <xf numFmtId="0" fontId="4" fillId="5" borderId="3" xfId="8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 wrapText="1"/>
    </xf>
    <xf numFmtId="0" fontId="21" fillId="17" borderId="5" xfId="8" applyFont="1" applyFill="1" applyBorder="1" applyAlignment="1">
      <alignment horizontal="center" vertical="center" wrapText="1"/>
    </xf>
    <xf numFmtId="0" fontId="21" fillId="17" borderId="2" xfId="8" applyFont="1" applyFill="1" applyBorder="1" applyAlignment="1">
      <alignment horizontal="center" vertical="center" wrapText="1"/>
    </xf>
    <xf numFmtId="0" fontId="30" fillId="17" borderId="1" xfId="8" applyFont="1" applyFill="1" applyBorder="1" applyAlignment="1">
      <alignment horizontal="center" vertical="center" wrapText="1"/>
    </xf>
    <xf numFmtId="0" fontId="4" fillId="4" borderId="5" xfId="8" applyFont="1" applyFill="1" applyBorder="1" applyAlignment="1">
      <alignment horizontal="center" vertical="center" wrapText="1"/>
    </xf>
    <xf numFmtId="0" fontId="1" fillId="0" borderId="7" xfId="8" applyBorder="1" applyAlignment="1">
      <alignment horizontal="center" vertical="center" wrapText="1"/>
    </xf>
    <xf numFmtId="0" fontId="1" fillId="0" borderId="2" xfId="8" applyBorder="1" applyAlignment="1">
      <alignment horizontal="center" vertical="center" wrapText="1"/>
    </xf>
    <xf numFmtId="0" fontId="1" fillId="0" borderId="40" xfId="8" applyBorder="1" applyAlignment="1">
      <alignment horizontal="center" vertical="center" wrapText="1"/>
    </xf>
    <xf numFmtId="0" fontId="4" fillId="4" borderId="7" xfId="8" applyFont="1" applyFill="1" applyBorder="1" applyAlignment="1">
      <alignment horizontal="center" vertical="center" wrapText="1"/>
    </xf>
    <xf numFmtId="0" fontId="4" fillId="4" borderId="2" xfId="8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4" fillId="4" borderId="33" xfId="10" applyFont="1" applyFill="1" applyBorder="1" applyAlignment="1">
      <alignment horizontal="center" vertical="center" wrapText="1"/>
    </xf>
    <xf numFmtId="0" fontId="4" fillId="4" borderId="35" xfId="10" applyFont="1" applyFill="1" applyBorder="1" applyAlignment="1">
      <alignment horizontal="center" vertical="center" wrapText="1"/>
    </xf>
    <xf numFmtId="0" fontId="17" fillId="4" borderId="37" xfId="8" applyFont="1" applyFill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17" fillId="4" borderId="39" xfId="8" applyFont="1" applyFill="1" applyBorder="1" applyAlignment="1">
      <alignment horizontal="center" vertical="center" wrapText="1"/>
    </xf>
    <xf numFmtId="0" fontId="17" fillId="4" borderId="21" xfId="8" applyFont="1" applyFill="1" applyBorder="1" applyAlignment="1">
      <alignment horizontal="center" vertical="center" wrapText="1"/>
    </xf>
    <xf numFmtId="0" fontId="2" fillId="0" borderId="21" xfId="8" applyFont="1" applyBorder="1" applyAlignment="1">
      <alignment horizontal="center" vertical="center" wrapText="1"/>
    </xf>
    <xf numFmtId="0" fontId="6" fillId="4" borderId="37" xfId="8" applyFont="1" applyFill="1" applyBorder="1" applyAlignment="1">
      <alignment horizontal="center" vertical="center" wrapText="1"/>
    </xf>
    <xf numFmtId="0" fontId="6" fillId="4" borderId="38" xfId="8" applyFont="1" applyFill="1" applyBorder="1" applyAlignment="1">
      <alignment horizontal="center" vertical="center" wrapText="1"/>
    </xf>
    <xf numFmtId="0" fontId="18" fillId="4" borderId="28" xfId="8" applyFont="1" applyFill="1" applyBorder="1" applyAlignment="1">
      <alignment horizontal="center" vertical="center" wrapText="1"/>
    </xf>
    <xf numFmtId="0" fontId="18" fillId="4" borderId="38" xfId="8" applyFont="1" applyFill="1" applyBorder="1" applyAlignment="1">
      <alignment horizontal="center" vertical="center" wrapText="1"/>
    </xf>
    <xf numFmtId="0" fontId="19" fillId="4" borderId="2" xfId="8" applyFont="1" applyFill="1" applyBorder="1" applyAlignment="1">
      <alignment horizontal="center" vertical="center" wrapText="1"/>
    </xf>
    <xf numFmtId="0" fontId="19" fillId="4" borderId="7" xfId="8" applyFont="1" applyFill="1" applyBorder="1" applyAlignment="1">
      <alignment horizontal="center" vertical="center" wrapText="1"/>
    </xf>
    <xf numFmtId="0" fontId="4" fillId="4" borderId="27" xfId="8" applyFont="1" applyFill="1" applyBorder="1" applyAlignment="1">
      <alignment horizontal="center" vertical="center" wrapText="1"/>
    </xf>
    <xf numFmtId="0" fontId="1" fillId="0" borderId="33" xfId="8" applyBorder="1" applyAlignment="1">
      <alignment horizontal="center" vertical="center" wrapText="1"/>
    </xf>
  </cellXfs>
  <cellStyles count="15">
    <cellStyle name="Excel Built-in Normal" xfId="1"/>
    <cellStyle name="Акцент2" xfId="13" builtinId="33"/>
    <cellStyle name="Обычный" xfId="0" builtinId="0"/>
    <cellStyle name="Обычный 2" xfId="3"/>
    <cellStyle name="Обычный 3" xfId="2"/>
    <cellStyle name="Обычный 4" xfId="8"/>
    <cellStyle name="Обычный 4 2" xfId="9"/>
    <cellStyle name="Обычный 4 3" xfId="10"/>
    <cellStyle name="Обычный 4 4" xfId="12"/>
    <cellStyle name="Обычный 5" xfId="7"/>
    <cellStyle name="Обычный 5 2" xfId="11"/>
    <cellStyle name="Обычный 6" xfId="14"/>
    <cellStyle name="Процентный 2" xfId="5"/>
    <cellStyle name="Финансовый 2" xfId="4"/>
    <cellStyle name="Финансовый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M51"/>
  <sheetViews>
    <sheetView tabSelected="1" zoomScale="80" zoomScaleNormal="80" workbookViewId="0">
      <selection activeCell="B1" sqref="B1"/>
    </sheetView>
  </sheetViews>
  <sheetFormatPr defaultRowHeight="15" x14ac:dyDescent="0.25"/>
  <cols>
    <col min="2" max="2" width="39.28515625" customWidth="1"/>
    <col min="3" max="6" width="11.85546875" hidden="1" customWidth="1"/>
    <col min="7" max="7" width="11.85546875" style="166" hidden="1" customWidth="1"/>
    <col min="8" max="8" width="11.85546875" hidden="1" customWidth="1"/>
    <col min="9" max="9" width="0" hidden="1" customWidth="1"/>
    <col min="10" max="12" width="11.85546875" customWidth="1"/>
  </cols>
  <sheetData>
    <row r="3" spans="1:13" ht="15.75" thickBot="1" x14ac:dyDescent="0.3"/>
    <row r="4" spans="1:13" ht="15" customHeight="1" x14ac:dyDescent="0.25">
      <c r="A4" s="244" t="s">
        <v>3</v>
      </c>
      <c r="B4" s="232" t="s">
        <v>4</v>
      </c>
      <c r="C4" s="232" t="str">
        <f>'1.3. 19'!I4</f>
        <v>итого по разделу 1</v>
      </c>
      <c r="D4" s="232" t="str">
        <f>'2.4. 19'!J4</f>
        <v>итого по разделу 2</v>
      </c>
      <c r="E4" s="232" t="s">
        <v>329</v>
      </c>
      <c r="F4" s="232" t="s">
        <v>57</v>
      </c>
      <c r="G4" s="238">
        <v>-0.25</v>
      </c>
      <c r="H4" s="241" t="s">
        <v>330</v>
      </c>
      <c r="J4" s="232" t="s">
        <v>32</v>
      </c>
      <c r="K4" s="232" t="s">
        <v>273</v>
      </c>
      <c r="L4" s="232" t="s">
        <v>57</v>
      </c>
      <c r="M4" s="232" t="s">
        <v>337</v>
      </c>
    </row>
    <row r="5" spans="1:13" ht="15" customHeight="1" x14ac:dyDescent="0.25">
      <c r="A5" s="245"/>
      <c r="B5" s="233"/>
      <c r="C5" s="233"/>
      <c r="D5" s="233"/>
      <c r="E5" s="233"/>
      <c r="F5" s="233"/>
      <c r="G5" s="239"/>
      <c r="H5" s="242"/>
      <c r="J5" s="233"/>
      <c r="K5" s="233"/>
      <c r="L5" s="233"/>
      <c r="M5" s="233"/>
    </row>
    <row r="6" spans="1:13" ht="15" customHeight="1" x14ac:dyDescent="0.25">
      <c r="A6" s="246"/>
      <c r="B6" s="233"/>
      <c r="C6" s="233"/>
      <c r="D6" s="233"/>
      <c r="E6" s="233"/>
      <c r="F6" s="233"/>
      <c r="G6" s="240"/>
      <c r="H6" s="243"/>
      <c r="J6" s="233"/>
      <c r="K6" s="233"/>
      <c r="L6" s="233"/>
      <c r="M6" s="233"/>
    </row>
    <row r="7" spans="1:13" ht="15.75" x14ac:dyDescent="0.25">
      <c r="A7" s="211">
        <v>1</v>
      </c>
      <c r="B7" s="212" t="s">
        <v>142</v>
      </c>
      <c r="C7" s="213">
        <f>'1.3. 19'!I9</f>
        <v>0.65054448621553884</v>
      </c>
      <c r="D7" s="213">
        <f>'2.4. 19'!J9</f>
        <v>0.49361921000284176</v>
      </c>
      <c r="E7" s="213" t="e">
        <f>#REF!</f>
        <v>#REF!</v>
      </c>
      <c r="F7" s="214" t="e">
        <f t="shared" ref="F7:F42" si="0">AVERAGE(C7:E7)</f>
        <v>#REF!</v>
      </c>
      <c r="G7" s="214"/>
      <c r="H7" s="214" t="e">
        <f>F7</f>
        <v>#REF!</v>
      </c>
      <c r="I7" s="215"/>
      <c r="J7" s="213">
        <f>'1.3. 19'!I8</f>
        <v>0.76732121971595657</v>
      </c>
      <c r="K7" s="213">
        <f>'2.4. 19'!J8</f>
        <v>0.50923589109837841</v>
      </c>
      <c r="L7" s="214">
        <f t="shared" ref="L7:L42" si="1">AVERAGE(J7:K7)</f>
        <v>0.63827855540716749</v>
      </c>
      <c r="M7" s="216">
        <v>1</v>
      </c>
    </row>
    <row r="8" spans="1:13" ht="15.75" x14ac:dyDescent="0.25">
      <c r="A8" s="211">
        <v>2</v>
      </c>
      <c r="B8" s="212" t="s">
        <v>143</v>
      </c>
      <c r="C8" s="213">
        <f>'1.3. 19'!I8</f>
        <v>0.76732121971595657</v>
      </c>
      <c r="D8" s="213">
        <f>'2.4. 19'!J8</f>
        <v>0.50923589109837841</v>
      </c>
      <c r="E8" s="213" t="e">
        <f>#REF!</f>
        <v>#REF!</v>
      </c>
      <c r="F8" s="214" t="e">
        <f t="shared" si="0"/>
        <v>#REF!</v>
      </c>
      <c r="G8" s="214" t="s">
        <v>331</v>
      </c>
      <c r="H8" s="214" t="e">
        <f>F8-25%</f>
        <v>#REF!</v>
      </c>
      <c r="I8" s="215"/>
      <c r="J8" s="213">
        <f>'1.3. 19'!I9</f>
        <v>0.65054448621553884</v>
      </c>
      <c r="K8" s="213">
        <f>'2.4. 19'!J9</f>
        <v>0.49361921000284176</v>
      </c>
      <c r="L8" s="214">
        <f t="shared" si="1"/>
        <v>0.57208184810919027</v>
      </c>
      <c r="M8" s="216">
        <v>2</v>
      </c>
    </row>
    <row r="9" spans="1:13" ht="15.75" x14ac:dyDescent="0.25">
      <c r="A9" s="211">
        <v>3</v>
      </c>
      <c r="B9" s="212" t="s">
        <v>156</v>
      </c>
      <c r="C9" s="213">
        <f>'1.3. 19'!I24</f>
        <v>0.53927151211361746</v>
      </c>
      <c r="D9" s="213">
        <f>'2.4. 19'!J24</f>
        <v>0.13130342765125372</v>
      </c>
      <c r="E9" s="213" t="e">
        <f>#REF!</f>
        <v>#REF!</v>
      </c>
      <c r="F9" s="214" t="e">
        <f t="shared" si="0"/>
        <v>#REF!</v>
      </c>
      <c r="G9" s="214"/>
      <c r="H9" s="214" t="e">
        <f t="shared" ref="H9:H15" si="2">F9</f>
        <v>#REF!</v>
      </c>
      <c r="I9" s="215"/>
      <c r="J9" s="213">
        <f>'1.3. 19'!I26</f>
        <v>0.60518629908103605</v>
      </c>
      <c r="K9" s="213">
        <f>'2.4. 19'!J26</f>
        <v>0.47767287784679091</v>
      </c>
      <c r="L9" s="214">
        <f t="shared" si="1"/>
        <v>0.54142958846391354</v>
      </c>
      <c r="M9" s="216">
        <v>3</v>
      </c>
    </row>
    <row r="10" spans="1:13" ht="15.75" x14ac:dyDescent="0.25">
      <c r="A10" s="211">
        <v>4</v>
      </c>
      <c r="B10" s="212" t="s">
        <v>173</v>
      </c>
      <c r="C10" s="213">
        <f>'1.3. 19'!I16</f>
        <v>0.33308375104427729</v>
      </c>
      <c r="D10" s="213">
        <f>'2.4. 19'!J16</f>
        <v>0.1108020050125313</v>
      </c>
      <c r="E10" s="213" t="e">
        <f>#REF!</f>
        <v>#REF!</v>
      </c>
      <c r="F10" s="214" t="e">
        <f t="shared" si="0"/>
        <v>#REF!</v>
      </c>
      <c r="G10" s="214"/>
      <c r="H10" s="214" t="e">
        <f t="shared" si="2"/>
        <v>#REF!</v>
      </c>
      <c r="I10" s="215"/>
      <c r="J10" s="213">
        <f>'1.3. 19'!I42</f>
        <v>0.68045029239766075</v>
      </c>
      <c r="K10" s="213">
        <f>'2.4. 19'!J42</f>
        <v>0.35805984878753755</v>
      </c>
      <c r="L10" s="214">
        <f t="shared" si="1"/>
        <v>0.51925507059259912</v>
      </c>
      <c r="M10" s="216">
        <v>4</v>
      </c>
    </row>
    <row r="11" spans="1:13" ht="15.75" x14ac:dyDescent="0.25">
      <c r="A11" s="211">
        <v>5</v>
      </c>
      <c r="B11" s="212" t="s">
        <v>161</v>
      </c>
      <c r="C11" s="213">
        <f>'1.3. 19'!I39</f>
        <v>0.3650843776106934</v>
      </c>
      <c r="D11" s="213">
        <f>'2.4. 19'!J39</f>
        <v>6.9549114331722969E-3</v>
      </c>
      <c r="E11" s="213" t="e">
        <f>#REF!</f>
        <v>#REF!</v>
      </c>
      <c r="F11" s="214" t="e">
        <f t="shared" si="0"/>
        <v>#REF!</v>
      </c>
      <c r="G11" s="214"/>
      <c r="H11" s="214" t="e">
        <f t="shared" si="2"/>
        <v>#REF!</v>
      </c>
      <c r="I11" s="215"/>
      <c r="J11" s="213">
        <f>'1.3. 19'!I32</f>
        <v>0.80944172932330838</v>
      </c>
      <c r="K11" s="213">
        <f>'2.4. 19'!J32</f>
        <v>0.18183413848631239</v>
      </c>
      <c r="L11" s="214">
        <f t="shared" si="1"/>
        <v>0.49563793390481037</v>
      </c>
      <c r="M11" s="216">
        <v>5</v>
      </c>
    </row>
    <row r="12" spans="1:13" ht="15.75" x14ac:dyDescent="0.25">
      <c r="A12" s="211">
        <v>6</v>
      </c>
      <c r="B12" s="217" t="s">
        <v>146</v>
      </c>
      <c r="C12" s="213">
        <f>'1.3. 19'!I25</f>
        <v>0.68583918128654975</v>
      </c>
      <c r="D12" s="213">
        <f>'2.4. 19'!J25</f>
        <v>0.15018925831202043</v>
      </c>
      <c r="E12" s="213" t="e">
        <f>#REF!</f>
        <v>#REF!</v>
      </c>
      <c r="F12" s="214" t="e">
        <f t="shared" si="0"/>
        <v>#REF!</v>
      </c>
      <c r="G12" s="214"/>
      <c r="H12" s="214" t="e">
        <f t="shared" si="2"/>
        <v>#REF!</v>
      </c>
      <c r="I12" s="215"/>
      <c r="J12" s="213">
        <f>'1.3. 19'!I13</f>
        <v>0.71051774042950511</v>
      </c>
      <c r="K12" s="213">
        <f>'2.4. 19'!J13</f>
        <v>0.23986312399355877</v>
      </c>
      <c r="L12" s="214">
        <f t="shared" si="1"/>
        <v>0.47519043221153195</v>
      </c>
      <c r="M12" s="216">
        <v>6</v>
      </c>
    </row>
    <row r="13" spans="1:13" ht="15.75" x14ac:dyDescent="0.25">
      <c r="A13" s="211">
        <v>7</v>
      </c>
      <c r="B13" s="212" t="s">
        <v>155</v>
      </c>
      <c r="C13" s="213">
        <f>'1.3. 19'!I35</f>
        <v>0.55016284300494822</v>
      </c>
      <c r="D13" s="213">
        <f>'2.4. 19'!J35</f>
        <v>0.17354199781829516</v>
      </c>
      <c r="E13" s="213" t="e">
        <f>#REF!</f>
        <v>#REF!</v>
      </c>
      <c r="F13" s="214" t="e">
        <f t="shared" si="0"/>
        <v>#REF!</v>
      </c>
      <c r="G13" s="214"/>
      <c r="H13" s="214" t="e">
        <f t="shared" si="2"/>
        <v>#REF!</v>
      </c>
      <c r="I13" s="215"/>
      <c r="J13" s="213">
        <f>'1.3. 19'!I25</f>
        <v>0.68583918128654975</v>
      </c>
      <c r="K13" s="213">
        <f>'2.4. 19'!J25</f>
        <v>0.15018925831202043</v>
      </c>
      <c r="L13" s="214">
        <f t="shared" si="1"/>
        <v>0.4180142197992851</v>
      </c>
      <c r="M13" s="216">
        <v>7</v>
      </c>
    </row>
    <row r="14" spans="1:13" ht="15.75" x14ac:dyDescent="0.25">
      <c r="A14" s="211">
        <v>8</v>
      </c>
      <c r="B14" s="212" t="s">
        <v>149</v>
      </c>
      <c r="C14" s="213">
        <f>'1.3. 19'!I18</f>
        <v>0.6067192982456141</v>
      </c>
      <c r="D14" s="213">
        <f>'2.4. 19'!J18</f>
        <v>0.20521048999309868</v>
      </c>
      <c r="E14" s="213" t="e">
        <f>#REF!</f>
        <v>#REF!</v>
      </c>
      <c r="F14" s="214" t="e">
        <f t="shared" si="0"/>
        <v>#REF!</v>
      </c>
      <c r="G14" s="214"/>
      <c r="H14" s="214" t="e">
        <f t="shared" si="2"/>
        <v>#REF!</v>
      </c>
      <c r="I14" s="215"/>
      <c r="J14" s="213">
        <f>'1.3. 19'!I17</f>
        <v>0.64099039264828728</v>
      </c>
      <c r="K14" s="213">
        <f>'2.4. 19'!J17</f>
        <v>0.17962705732270953</v>
      </c>
      <c r="L14" s="214">
        <f t="shared" si="1"/>
        <v>0.41030872498549842</v>
      </c>
      <c r="M14" s="216">
        <v>8</v>
      </c>
    </row>
    <row r="15" spans="1:13" ht="25.5" x14ac:dyDescent="0.25">
      <c r="A15" s="211">
        <v>9</v>
      </c>
      <c r="B15" s="212" t="s">
        <v>181</v>
      </c>
      <c r="C15" s="213">
        <f>'1.3. 19'!I12</f>
        <v>0.56185275689223058</v>
      </c>
      <c r="D15" s="213">
        <f>'2.4. 19'!J12</f>
        <v>0.24232045088566825</v>
      </c>
      <c r="E15" s="213" t="e">
        <f>#REF!</f>
        <v>#REF!</v>
      </c>
      <c r="F15" s="214" t="e">
        <f t="shared" si="0"/>
        <v>#REF!</v>
      </c>
      <c r="G15" s="214"/>
      <c r="H15" s="214" t="e">
        <f t="shared" si="2"/>
        <v>#REF!</v>
      </c>
      <c r="I15" s="215"/>
      <c r="J15" s="213">
        <f>'1.3. 19'!I18</f>
        <v>0.6067192982456141</v>
      </c>
      <c r="K15" s="213">
        <f>'2.4. 19'!J18</f>
        <v>0.20521048999309868</v>
      </c>
      <c r="L15" s="214">
        <f t="shared" si="1"/>
        <v>0.40596489411935638</v>
      </c>
      <c r="M15" s="216">
        <v>9</v>
      </c>
    </row>
    <row r="16" spans="1:13" ht="15.75" x14ac:dyDescent="0.25">
      <c r="A16" s="211">
        <v>10</v>
      </c>
      <c r="B16" s="212" t="s">
        <v>144</v>
      </c>
      <c r="C16" s="213">
        <f>'1.3. 19'!I30</f>
        <v>0.57709126984126968</v>
      </c>
      <c r="D16" s="213">
        <f>'2.4. 19'!J30</f>
        <v>8.5265210389974103E-2</v>
      </c>
      <c r="E16" s="213" t="e">
        <f>#REF!</f>
        <v>#REF!</v>
      </c>
      <c r="F16" s="214" t="e">
        <f t="shared" si="0"/>
        <v>#REF!</v>
      </c>
      <c r="G16" s="214" t="s">
        <v>331</v>
      </c>
      <c r="H16" s="214" t="e">
        <f>F16-25%</f>
        <v>#REF!</v>
      </c>
      <c r="I16" s="215"/>
      <c r="J16" s="213">
        <f>'1.3. 19'!I10</f>
        <v>0.56343796992481199</v>
      </c>
      <c r="K16" s="213">
        <f>'2.4. 19'!J10</f>
        <v>0.2482652525032388</v>
      </c>
      <c r="L16" s="214">
        <f t="shared" si="1"/>
        <v>0.40585161121402541</v>
      </c>
      <c r="M16" s="216">
        <v>9</v>
      </c>
    </row>
    <row r="17" spans="1:13" ht="25.5" x14ac:dyDescent="0.25">
      <c r="A17" s="211">
        <v>11</v>
      </c>
      <c r="B17" s="212" t="s">
        <v>180</v>
      </c>
      <c r="C17" s="213">
        <f>'1.3. 19'!I26</f>
        <v>0.60518629908103605</v>
      </c>
      <c r="D17" s="213">
        <f>'2.4. 19'!J26</f>
        <v>0.47767287784679091</v>
      </c>
      <c r="E17" s="213" t="e">
        <f>#REF!</f>
        <v>#REF!</v>
      </c>
      <c r="F17" s="214" t="e">
        <f t="shared" si="0"/>
        <v>#REF!</v>
      </c>
      <c r="G17" s="214"/>
      <c r="H17" s="214" t="e">
        <f>F17</f>
        <v>#REF!</v>
      </c>
      <c r="I17" s="215"/>
      <c r="J17" s="213">
        <f>'1.3. 19'!I12</f>
        <v>0.56185275689223058</v>
      </c>
      <c r="K17" s="213">
        <f>'2.4. 19'!J12</f>
        <v>0.24232045088566825</v>
      </c>
      <c r="L17" s="214">
        <f t="shared" si="1"/>
        <v>0.4020866038889494</v>
      </c>
      <c r="M17" s="216">
        <v>10</v>
      </c>
    </row>
    <row r="18" spans="1:13" ht="15.75" x14ac:dyDescent="0.25">
      <c r="A18" s="218">
        <v>12</v>
      </c>
      <c r="B18" s="219" t="s">
        <v>165</v>
      </c>
      <c r="C18" s="182">
        <f>'1.3. 19'!I37</f>
        <v>0.44136445279866332</v>
      </c>
      <c r="D18" s="182">
        <f>'2.4. 19'!J37</f>
        <v>0.11564872325741889</v>
      </c>
      <c r="E18" s="182" t="e">
        <f>#REF!</f>
        <v>#REF!</v>
      </c>
      <c r="F18" s="183" t="e">
        <f t="shared" si="0"/>
        <v>#REF!</v>
      </c>
      <c r="G18" s="183"/>
      <c r="H18" s="183" t="e">
        <f>F18</f>
        <v>#REF!</v>
      </c>
      <c r="I18" s="184"/>
      <c r="J18" s="182">
        <f>'1.3. 19'!I34</f>
        <v>0.5753800334168756</v>
      </c>
      <c r="K18" s="182">
        <f>'2.4. 19'!J34</f>
        <v>0.19335574500331532</v>
      </c>
      <c r="L18" s="183">
        <f t="shared" si="1"/>
        <v>0.38436788921009546</v>
      </c>
      <c r="M18" s="220">
        <v>11</v>
      </c>
    </row>
    <row r="19" spans="1:13" ht="15.75" x14ac:dyDescent="0.25">
      <c r="A19" s="218">
        <v>13</v>
      </c>
      <c r="B19" s="219" t="s">
        <v>163</v>
      </c>
      <c r="C19" s="182">
        <f>'1.3. 19'!I19</f>
        <v>0.6856946532999163</v>
      </c>
      <c r="D19" s="182">
        <f>'2.4. 19'!J19</f>
        <v>4.8234856930509114E-2</v>
      </c>
      <c r="E19" s="182" t="e">
        <f>#REF!</f>
        <v>#REF!</v>
      </c>
      <c r="F19" s="183" t="e">
        <f t="shared" si="0"/>
        <v>#REF!</v>
      </c>
      <c r="G19" s="183"/>
      <c r="H19" s="183" t="e">
        <f>F19</f>
        <v>#REF!</v>
      </c>
      <c r="I19" s="184"/>
      <c r="J19" s="182">
        <f>'1.3. 19'!I31</f>
        <v>0.53861654135338344</v>
      </c>
      <c r="K19" s="182">
        <f>'2.4. 19'!J31</f>
        <v>0.22624953548866597</v>
      </c>
      <c r="L19" s="183">
        <f t="shared" si="1"/>
        <v>0.38243303842102472</v>
      </c>
      <c r="M19" s="220">
        <v>12</v>
      </c>
    </row>
    <row r="20" spans="1:13" ht="15.75" x14ac:dyDescent="0.25">
      <c r="A20" s="218">
        <v>14</v>
      </c>
      <c r="B20" s="219" t="s">
        <v>150</v>
      </c>
      <c r="C20" s="182">
        <f>'1.3. 19'!I28</f>
        <v>0.52919590643274861</v>
      </c>
      <c r="D20" s="182">
        <f>'2.4. 19'!J28</f>
        <v>0.15359133235314712</v>
      </c>
      <c r="E20" s="182" t="e">
        <f>#REF!</f>
        <v>#REF!</v>
      </c>
      <c r="F20" s="183" t="e">
        <f t="shared" si="0"/>
        <v>#REF!</v>
      </c>
      <c r="G20" s="183"/>
      <c r="H20" s="183" t="e">
        <f>F20</f>
        <v>#REF!</v>
      </c>
      <c r="I20" s="184"/>
      <c r="J20" s="182">
        <f>'1.3. 19'!I19</f>
        <v>0.6856946532999163</v>
      </c>
      <c r="K20" s="182">
        <f>'2.4. 19'!J19</f>
        <v>4.8234856930509114E-2</v>
      </c>
      <c r="L20" s="183">
        <f t="shared" si="1"/>
        <v>0.3669647551152127</v>
      </c>
      <c r="M20" s="220">
        <v>13</v>
      </c>
    </row>
    <row r="21" spans="1:13" ht="15.75" x14ac:dyDescent="0.25">
      <c r="A21" s="218">
        <v>15</v>
      </c>
      <c r="B21" s="219" t="s">
        <v>171</v>
      </c>
      <c r="C21" s="182">
        <f>'1.3. 19'!I15</f>
        <v>0.47906892230576442</v>
      </c>
      <c r="D21" s="182">
        <f>'2.4. 19'!J15</f>
        <v>4.8602254428341395E-2</v>
      </c>
      <c r="E21" s="182" t="e">
        <f>#REF!</f>
        <v>#REF!</v>
      </c>
      <c r="F21" s="183" t="e">
        <f t="shared" si="0"/>
        <v>#REF!</v>
      </c>
      <c r="G21" s="183" t="s">
        <v>331</v>
      </c>
      <c r="H21" s="183" t="e">
        <f>F21-25%</f>
        <v>#REF!</v>
      </c>
      <c r="I21" s="184"/>
      <c r="J21" s="182">
        <f>'1.3. 19'!I40</f>
        <v>0.46741583124477865</v>
      </c>
      <c r="K21" s="182">
        <f>'2.4. 19'!J40</f>
        <v>0.25696529513021266</v>
      </c>
      <c r="L21" s="183">
        <f t="shared" si="1"/>
        <v>0.36219056318749565</v>
      </c>
      <c r="M21" s="220">
        <v>14</v>
      </c>
    </row>
    <row r="22" spans="1:13" ht="15.75" x14ac:dyDescent="0.25">
      <c r="A22" s="218">
        <v>16</v>
      </c>
      <c r="B22" s="219" t="s">
        <v>166</v>
      </c>
      <c r="C22" s="182">
        <f>'1.3. 19'!I14</f>
        <v>0.59398955722639935</v>
      </c>
      <c r="D22" s="182">
        <f>'2.4. 19'!J14</f>
        <v>2.4744893635053819E-2</v>
      </c>
      <c r="E22" s="182" t="e">
        <f>#REF!</f>
        <v>#REF!</v>
      </c>
      <c r="F22" s="183" t="e">
        <f t="shared" si="0"/>
        <v>#REF!</v>
      </c>
      <c r="G22" s="183" t="s">
        <v>331</v>
      </c>
      <c r="H22" s="183" t="e">
        <f>F22-25%</f>
        <v>#REF!</v>
      </c>
      <c r="I22" s="184"/>
      <c r="J22" s="182">
        <f>'1.3. 19'!I35</f>
        <v>0.55016284300494822</v>
      </c>
      <c r="K22" s="182">
        <f>'2.4. 19'!J35</f>
        <v>0.17354199781829516</v>
      </c>
      <c r="L22" s="183">
        <f t="shared" si="1"/>
        <v>0.36185242041162169</v>
      </c>
      <c r="M22" s="220">
        <v>14</v>
      </c>
    </row>
    <row r="23" spans="1:13" ht="15.75" x14ac:dyDescent="0.25">
      <c r="A23" s="218">
        <v>17</v>
      </c>
      <c r="B23" s="219" t="s">
        <v>174</v>
      </c>
      <c r="C23" s="182">
        <f>'1.3. 19'!I36</f>
        <v>0.55347751322751337</v>
      </c>
      <c r="D23" s="182">
        <f>'2.4. 19'!J36</f>
        <v>5.9545041204887746E-2</v>
      </c>
      <c r="E23" s="182" t="e">
        <f>#REF!</f>
        <v>#REF!</v>
      </c>
      <c r="F23" s="183" t="e">
        <f t="shared" si="0"/>
        <v>#REF!</v>
      </c>
      <c r="G23" s="183" t="s">
        <v>331</v>
      </c>
      <c r="H23" s="183" t="e">
        <f>F23-25%</f>
        <v>#REF!</v>
      </c>
      <c r="I23" s="184"/>
      <c r="J23" s="182">
        <f>'1.3. 19'!I43</f>
        <v>0.52673862351958323</v>
      </c>
      <c r="K23" s="182">
        <f>'2.4. 19'!J43</f>
        <v>0.1779834577660665</v>
      </c>
      <c r="L23" s="183">
        <f t="shared" si="1"/>
        <v>0.35236104064282486</v>
      </c>
      <c r="M23" s="220">
        <v>15</v>
      </c>
    </row>
    <row r="24" spans="1:13" ht="15.75" x14ac:dyDescent="0.25">
      <c r="A24" s="218">
        <v>18</v>
      </c>
      <c r="B24" s="219" t="s">
        <v>159</v>
      </c>
      <c r="C24" s="182">
        <f>'1.3. 19'!I34</f>
        <v>0.5753800334168756</v>
      </c>
      <c r="D24" s="182">
        <f>'2.4. 19'!J34</f>
        <v>0.19335574500331532</v>
      </c>
      <c r="E24" s="182" t="e">
        <f>#REF!</f>
        <v>#REF!</v>
      </c>
      <c r="F24" s="183" t="e">
        <f t="shared" si="0"/>
        <v>#REF!</v>
      </c>
      <c r="G24" s="183" t="s">
        <v>331</v>
      </c>
      <c r="H24" s="183" t="e">
        <f>F24-25%</f>
        <v>#REF!</v>
      </c>
      <c r="I24" s="184"/>
      <c r="J24" s="182">
        <f>'1.3. 19'!I28</f>
        <v>0.52919590643274861</v>
      </c>
      <c r="K24" s="182">
        <f>'2.4. 19'!J28</f>
        <v>0.15359133235314712</v>
      </c>
      <c r="L24" s="183">
        <f t="shared" si="1"/>
        <v>0.34139361939294788</v>
      </c>
      <c r="M24" s="220">
        <v>16</v>
      </c>
    </row>
    <row r="25" spans="1:13" ht="15.75" x14ac:dyDescent="0.25">
      <c r="A25" s="218">
        <v>19</v>
      </c>
      <c r="B25" s="219" t="s">
        <v>154</v>
      </c>
      <c r="C25" s="182">
        <f>'1.3. 19'!I41</f>
        <v>0.51568776106934011</v>
      </c>
      <c r="D25" s="182">
        <f>'2.4. 19'!J41</f>
        <v>0.10217946582264424</v>
      </c>
      <c r="E25" s="182" t="e">
        <f>#REF!</f>
        <v>#REF!</v>
      </c>
      <c r="F25" s="183" t="e">
        <f t="shared" si="0"/>
        <v>#REF!</v>
      </c>
      <c r="G25" s="183"/>
      <c r="H25" s="183" t="e">
        <f>F25</f>
        <v>#REF!</v>
      </c>
      <c r="I25" s="184"/>
      <c r="J25" s="182">
        <f>'1.3. 19'!I24</f>
        <v>0.53927151211361746</v>
      </c>
      <c r="K25" s="182">
        <f>'2.4. 19'!J24</f>
        <v>0.13130342765125372</v>
      </c>
      <c r="L25" s="183">
        <f t="shared" si="1"/>
        <v>0.33528746988243557</v>
      </c>
      <c r="M25" s="220">
        <v>17</v>
      </c>
    </row>
    <row r="26" spans="1:13" ht="15.75" x14ac:dyDescent="0.25">
      <c r="A26" s="218">
        <v>20</v>
      </c>
      <c r="B26" s="219" t="s">
        <v>169</v>
      </c>
      <c r="C26" s="182">
        <f>'1.3. 19'!I21</f>
        <v>0.5145568086883876</v>
      </c>
      <c r="D26" s="182">
        <f>'2.4. 19'!J21</f>
        <v>0.10035807348850827</v>
      </c>
      <c r="E26" s="182" t="e">
        <f>#REF!</f>
        <v>#REF!</v>
      </c>
      <c r="F26" s="183" t="e">
        <f t="shared" si="0"/>
        <v>#REF!</v>
      </c>
      <c r="G26" s="183"/>
      <c r="H26" s="183" t="e">
        <f>F26</f>
        <v>#REF!</v>
      </c>
      <c r="I26" s="184"/>
      <c r="J26" s="182">
        <f>'1.3. 19'!I38</f>
        <v>0.62729741019214702</v>
      </c>
      <c r="K26" s="182">
        <f>'2.4. 19'!J38</f>
        <v>4.2152979066022556E-2</v>
      </c>
      <c r="L26" s="183">
        <f t="shared" si="1"/>
        <v>0.33472519462908479</v>
      </c>
      <c r="M26" s="220">
        <v>17</v>
      </c>
    </row>
    <row r="27" spans="1:13" ht="15.75" x14ac:dyDescent="0.25">
      <c r="A27" s="218">
        <v>21</v>
      </c>
      <c r="B27" s="219" t="s">
        <v>162</v>
      </c>
      <c r="C27" s="182">
        <f>'1.3. 19'!I22</f>
        <v>0.54936299081035933</v>
      </c>
      <c r="D27" s="182">
        <f>'2.4. 19'!J22</f>
        <v>0.10170209339774557</v>
      </c>
      <c r="E27" s="182" t="e">
        <f>#REF!</f>
        <v>#REF!</v>
      </c>
      <c r="F27" s="183" t="e">
        <f t="shared" si="0"/>
        <v>#REF!</v>
      </c>
      <c r="G27" s="183" t="s">
        <v>331</v>
      </c>
      <c r="H27" s="183" t="e">
        <f>F27-25%</f>
        <v>#REF!</v>
      </c>
      <c r="I27" s="184"/>
      <c r="J27" s="182">
        <f>'1.3. 19'!I30</f>
        <v>0.57709126984126968</v>
      </c>
      <c r="K27" s="182">
        <f>'2.4. 19'!J30</f>
        <v>8.5265210389974103E-2</v>
      </c>
      <c r="L27" s="183">
        <f t="shared" si="1"/>
        <v>0.33117824011562191</v>
      </c>
      <c r="M27" s="220">
        <v>18</v>
      </c>
    </row>
    <row r="28" spans="1:13" ht="15.75" x14ac:dyDescent="0.25">
      <c r="A28" s="218">
        <v>22</v>
      </c>
      <c r="B28" s="219" t="s">
        <v>157</v>
      </c>
      <c r="C28" s="182">
        <f>'1.3. 19'!I44</f>
        <v>0.46767752715121141</v>
      </c>
      <c r="D28" s="182">
        <f>'2.4. 19'!J44</f>
        <v>2.4696065514479837E-2</v>
      </c>
      <c r="E28" s="182" t="e">
        <f>#REF!</f>
        <v>#REF!</v>
      </c>
      <c r="F28" s="183" t="e">
        <f t="shared" si="0"/>
        <v>#REF!</v>
      </c>
      <c r="G28" s="183"/>
      <c r="H28" s="183" t="e">
        <f>F28</f>
        <v>#REF!</v>
      </c>
      <c r="I28" s="184"/>
      <c r="J28" s="182">
        <f>'1.3. 19'!I27</f>
        <v>0.53950292397660815</v>
      </c>
      <c r="K28" s="182">
        <f>'2.4. 19'!J27</f>
        <v>0.12081952674456424</v>
      </c>
      <c r="L28" s="183">
        <f t="shared" si="1"/>
        <v>0.33016122536058617</v>
      </c>
      <c r="M28" s="220">
        <v>19</v>
      </c>
    </row>
    <row r="29" spans="1:13" ht="15.75" x14ac:dyDescent="0.25">
      <c r="A29" s="218">
        <v>23</v>
      </c>
      <c r="B29" s="219" t="s">
        <v>152</v>
      </c>
      <c r="C29" s="182">
        <f>'1.3. 19'!I29</f>
        <v>0.5586850459482039</v>
      </c>
      <c r="D29" s="182">
        <f>'2.4. 19'!J29</f>
        <v>9.1554500060893898E-2</v>
      </c>
      <c r="E29" s="182" t="e">
        <f>#REF!</f>
        <v>#REF!</v>
      </c>
      <c r="F29" s="183" t="e">
        <f t="shared" si="0"/>
        <v>#REF!</v>
      </c>
      <c r="G29" s="183"/>
      <c r="H29" s="183" t="e">
        <f>F29</f>
        <v>#REF!</v>
      </c>
      <c r="I29" s="184"/>
      <c r="J29" s="182">
        <f>'1.3. 19'!I22</f>
        <v>0.54936299081035933</v>
      </c>
      <c r="K29" s="182">
        <f>'2.4. 19'!J22</f>
        <v>0.10170209339774557</v>
      </c>
      <c r="L29" s="183">
        <f t="shared" si="1"/>
        <v>0.32553254210405247</v>
      </c>
      <c r="M29" s="220">
        <v>20</v>
      </c>
    </row>
    <row r="30" spans="1:13" ht="15.75" x14ac:dyDescent="0.25">
      <c r="A30" s="218">
        <v>24</v>
      </c>
      <c r="B30" s="219" t="s">
        <v>160</v>
      </c>
      <c r="C30" s="182">
        <f>'1.3. 19'!I7</f>
        <v>0.51379866332497903</v>
      </c>
      <c r="D30" s="182">
        <f>'2.4. 19'!J7</f>
        <v>7.3531599886331372E-2</v>
      </c>
      <c r="E30" s="182" t="e">
        <f>#REF!</f>
        <v>#REF!</v>
      </c>
      <c r="F30" s="183" t="e">
        <f t="shared" si="0"/>
        <v>#REF!</v>
      </c>
      <c r="G30" s="183"/>
      <c r="H30" s="183" t="e">
        <f>F30</f>
        <v>#REF!</v>
      </c>
      <c r="I30" s="184"/>
      <c r="J30" s="182">
        <f>'1.3. 19'!I29</f>
        <v>0.5586850459482039</v>
      </c>
      <c r="K30" s="182">
        <f>'2.4. 19'!J29</f>
        <v>9.1554500060893898E-2</v>
      </c>
      <c r="L30" s="183">
        <f t="shared" si="1"/>
        <v>0.32511977300454892</v>
      </c>
      <c r="M30" s="220">
        <v>21</v>
      </c>
    </row>
    <row r="31" spans="1:13" ht="15.75" x14ac:dyDescent="0.25">
      <c r="A31" s="218">
        <v>25</v>
      </c>
      <c r="B31" s="219" t="s">
        <v>147</v>
      </c>
      <c r="C31" s="182">
        <f>'1.3. 19'!I17</f>
        <v>0.64099039264828728</v>
      </c>
      <c r="D31" s="182">
        <f>'2.4. 19'!J17</f>
        <v>0.17962705732270953</v>
      </c>
      <c r="E31" s="182" t="e">
        <f>#REF!</f>
        <v>#REF!</v>
      </c>
      <c r="F31" s="183" t="e">
        <f t="shared" si="0"/>
        <v>#REF!</v>
      </c>
      <c r="G31" s="183"/>
      <c r="H31" s="183" t="e">
        <f>F31</f>
        <v>#REF!</v>
      </c>
      <c r="I31" s="184"/>
      <c r="J31" s="182">
        <f>'1.3. 19'!I14</f>
        <v>0.59398955722639935</v>
      </c>
      <c r="K31" s="182">
        <f>'2.4. 19'!J14</f>
        <v>2.4744893635053819E-2</v>
      </c>
      <c r="L31" s="183">
        <f t="shared" si="1"/>
        <v>0.30936722543072659</v>
      </c>
      <c r="M31" s="220">
        <v>22</v>
      </c>
    </row>
    <row r="32" spans="1:13" ht="15.75" x14ac:dyDescent="0.25">
      <c r="A32" s="218">
        <v>26</v>
      </c>
      <c r="B32" s="219" t="s">
        <v>172</v>
      </c>
      <c r="C32" s="182">
        <f>'1.3. 19'!I27</f>
        <v>0.53950292397660815</v>
      </c>
      <c r="D32" s="182">
        <f>'2.4. 19'!J27</f>
        <v>0.12081952674456424</v>
      </c>
      <c r="E32" s="182" t="e">
        <f>#REF!</f>
        <v>#REF!</v>
      </c>
      <c r="F32" s="183" t="e">
        <f t="shared" si="0"/>
        <v>#REF!</v>
      </c>
      <c r="G32" s="183" t="s">
        <v>331</v>
      </c>
      <c r="H32" s="183" t="e">
        <f>F32-25%</f>
        <v>#REF!</v>
      </c>
      <c r="I32" s="184"/>
      <c r="J32" s="182">
        <f>'1.3. 19'!I41</f>
        <v>0.51568776106934011</v>
      </c>
      <c r="K32" s="182">
        <f>'2.4. 19'!J41</f>
        <v>0.10217946582264424</v>
      </c>
      <c r="L32" s="183">
        <f t="shared" si="1"/>
        <v>0.30893361344599218</v>
      </c>
      <c r="M32" s="220">
        <v>22</v>
      </c>
    </row>
    <row r="33" spans="1:13" ht="15.75" x14ac:dyDescent="0.25">
      <c r="A33" s="221">
        <v>27</v>
      </c>
      <c r="B33" s="222" t="s">
        <v>151</v>
      </c>
      <c r="C33" s="223">
        <f>'1.3. 19'!I10</f>
        <v>0.56343796992481199</v>
      </c>
      <c r="D33" s="223">
        <f>'2.4. 19'!J10</f>
        <v>0.2482652525032388</v>
      </c>
      <c r="E33" s="223" t="e">
        <f>#REF!</f>
        <v>#REF!</v>
      </c>
      <c r="F33" s="224" t="e">
        <f t="shared" si="0"/>
        <v>#REF!</v>
      </c>
      <c r="G33" s="224" t="s">
        <v>331</v>
      </c>
      <c r="H33" s="224" t="e">
        <f>F33-25%</f>
        <v>#REF!</v>
      </c>
      <c r="I33" s="225"/>
      <c r="J33" s="223">
        <f>'1.3. 19'!I21</f>
        <v>0.5145568086883876</v>
      </c>
      <c r="K33" s="223">
        <f>'2.4. 19'!J21</f>
        <v>0.10035807348850827</v>
      </c>
      <c r="L33" s="224">
        <f t="shared" si="1"/>
        <v>0.30745744108844791</v>
      </c>
      <c r="M33" s="226">
        <v>23</v>
      </c>
    </row>
    <row r="34" spans="1:13" ht="15.75" x14ac:dyDescent="0.25">
      <c r="A34" s="221">
        <v>28</v>
      </c>
      <c r="B34" s="222" t="s">
        <v>167</v>
      </c>
      <c r="C34" s="223">
        <f>'1.3. 19'!I11</f>
        <v>0.44514327485380106</v>
      </c>
      <c r="D34" s="223">
        <f>'2.4. 19'!J11</f>
        <v>0.16214170692431562</v>
      </c>
      <c r="E34" s="223" t="e">
        <f>#REF!</f>
        <v>#REF!</v>
      </c>
      <c r="F34" s="224" t="e">
        <f t="shared" si="0"/>
        <v>#REF!</v>
      </c>
      <c r="G34" s="224" t="s">
        <v>331</v>
      </c>
      <c r="H34" s="224" t="e">
        <f>F34-25%</f>
        <v>#REF!</v>
      </c>
      <c r="I34" s="225"/>
      <c r="J34" s="223">
        <f>'1.3. 19'!I36</f>
        <v>0.55347751322751337</v>
      </c>
      <c r="K34" s="223">
        <f>'2.4. 19'!J36</f>
        <v>5.9545041204887746E-2</v>
      </c>
      <c r="L34" s="224">
        <f t="shared" si="1"/>
        <v>0.30651127721620058</v>
      </c>
      <c r="M34" s="226">
        <v>23</v>
      </c>
    </row>
    <row r="35" spans="1:13" ht="15.75" x14ac:dyDescent="0.25">
      <c r="A35" s="221">
        <v>29</v>
      </c>
      <c r="B35" s="222" t="s">
        <v>145</v>
      </c>
      <c r="C35" s="223">
        <f>'1.3. 19'!I42</f>
        <v>0.68045029239766075</v>
      </c>
      <c r="D35" s="223">
        <f>'2.4. 19'!J42</f>
        <v>0.35805984878753755</v>
      </c>
      <c r="E35" s="223" t="e">
        <f>#REF!</f>
        <v>#REF!</v>
      </c>
      <c r="F35" s="224" t="e">
        <f t="shared" si="0"/>
        <v>#REF!</v>
      </c>
      <c r="G35" s="224" t="s">
        <v>331</v>
      </c>
      <c r="H35" s="224" t="e">
        <f>F35-25%</f>
        <v>#REF!</v>
      </c>
      <c r="I35" s="225"/>
      <c r="J35" s="223">
        <f>'1.3. 19'!I11</f>
        <v>0.44514327485380106</v>
      </c>
      <c r="K35" s="223">
        <f>'2.4. 19'!J11</f>
        <v>0.16214170692431562</v>
      </c>
      <c r="L35" s="224">
        <f t="shared" si="1"/>
        <v>0.30364249088905837</v>
      </c>
      <c r="M35" s="226">
        <v>24</v>
      </c>
    </row>
    <row r="36" spans="1:13" ht="15.75" x14ac:dyDescent="0.25">
      <c r="A36" s="221">
        <v>30</v>
      </c>
      <c r="B36" s="222" t="s">
        <v>164</v>
      </c>
      <c r="C36" s="223">
        <f>'1.3. 19'!I23</f>
        <v>0.4569728487886382</v>
      </c>
      <c r="D36" s="223">
        <f>'2.4. 19'!J23</f>
        <v>8.7632974111234982E-2</v>
      </c>
      <c r="E36" s="223" t="e">
        <f>#REF!</f>
        <v>#REF!</v>
      </c>
      <c r="F36" s="224" t="e">
        <f t="shared" si="0"/>
        <v>#REF!</v>
      </c>
      <c r="G36" s="224"/>
      <c r="H36" s="224" t="e">
        <f>F36</f>
        <v>#REF!</v>
      </c>
      <c r="I36" s="225"/>
      <c r="J36" s="223">
        <f>'1.3. 19'!I33</f>
        <v>0.53685254803675864</v>
      </c>
      <c r="K36" s="223">
        <f>'2.4. 19'!J33</f>
        <v>5.1802205300363002E-2</v>
      </c>
      <c r="L36" s="224">
        <f t="shared" si="1"/>
        <v>0.29432737666856079</v>
      </c>
      <c r="M36" s="226">
        <v>25</v>
      </c>
    </row>
    <row r="37" spans="1:13" ht="15.75" x14ac:dyDescent="0.25">
      <c r="A37" s="221">
        <v>31</v>
      </c>
      <c r="B37" s="222" t="s">
        <v>141</v>
      </c>
      <c r="C37" s="223">
        <f>'1.3. 19'!I32</f>
        <v>0.80944172932330838</v>
      </c>
      <c r="D37" s="223">
        <f>'2.4. 19'!J32</f>
        <v>0.18183413848631239</v>
      </c>
      <c r="E37" s="223" t="e">
        <f>#REF!</f>
        <v>#REF!</v>
      </c>
      <c r="F37" s="224" t="e">
        <f t="shared" si="0"/>
        <v>#REF!</v>
      </c>
      <c r="G37" s="224"/>
      <c r="H37" s="224" t="e">
        <f>F37</f>
        <v>#REF!</v>
      </c>
      <c r="I37" s="225"/>
      <c r="J37" s="223">
        <f>'1.3. 19'!I7</f>
        <v>0.51379866332497903</v>
      </c>
      <c r="K37" s="223">
        <f>'2.4. 19'!J7</f>
        <v>7.3531599886331372E-2</v>
      </c>
      <c r="L37" s="224">
        <f t="shared" si="1"/>
        <v>0.29366513160565522</v>
      </c>
      <c r="M37" s="226">
        <v>25</v>
      </c>
    </row>
    <row r="38" spans="1:13" ht="15.75" x14ac:dyDescent="0.25">
      <c r="A38" s="221">
        <v>32</v>
      </c>
      <c r="B38" s="222" t="s">
        <v>168</v>
      </c>
      <c r="C38" s="223">
        <f>'1.3. 19'!I33</f>
        <v>0.53685254803675864</v>
      </c>
      <c r="D38" s="223">
        <f>'2.4. 19'!J33</f>
        <v>5.1802205300363002E-2</v>
      </c>
      <c r="E38" s="223" t="e">
        <f>#REF!</f>
        <v>#REF!</v>
      </c>
      <c r="F38" s="224" t="e">
        <f t="shared" si="0"/>
        <v>#REF!</v>
      </c>
      <c r="G38" s="224" t="s">
        <v>331</v>
      </c>
      <c r="H38" s="224" t="e">
        <f>F38-25%</f>
        <v>#REF!</v>
      </c>
      <c r="I38" s="225"/>
      <c r="J38" s="223">
        <f>'1.3. 19'!I37</f>
        <v>0.44136445279866332</v>
      </c>
      <c r="K38" s="223">
        <f>'2.4. 19'!J37</f>
        <v>0.11564872325741889</v>
      </c>
      <c r="L38" s="224">
        <f t="shared" si="1"/>
        <v>0.27850658802804112</v>
      </c>
      <c r="M38" s="226">
        <v>26</v>
      </c>
    </row>
    <row r="39" spans="1:13" ht="15.75" x14ac:dyDescent="0.25">
      <c r="A39" s="221">
        <v>33</v>
      </c>
      <c r="B39" s="222" t="s">
        <v>153</v>
      </c>
      <c r="C39" s="223">
        <f>'1.3. 19'!I43</f>
        <v>0.52673862351958323</v>
      </c>
      <c r="D39" s="223">
        <f>'2.4. 19'!J43</f>
        <v>0.1779834577660665</v>
      </c>
      <c r="E39" s="223" t="e">
        <f>#REF!</f>
        <v>#REF!</v>
      </c>
      <c r="F39" s="224" t="e">
        <f t="shared" si="0"/>
        <v>#REF!</v>
      </c>
      <c r="G39" s="224" t="s">
        <v>331</v>
      </c>
      <c r="H39" s="224" t="e">
        <f>F39-25%</f>
        <v>#REF!</v>
      </c>
      <c r="I39" s="225"/>
      <c r="J39" s="223">
        <f>'1.3. 19'!I23</f>
        <v>0.4569728487886382</v>
      </c>
      <c r="K39" s="223">
        <f>'2.4. 19'!J23</f>
        <v>8.7632974111234982E-2</v>
      </c>
      <c r="L39" s="224">
        <f t="shared" si="1"/>
        <v>0.27230291144993657</v>
      </c>
      <c r="M39" s="226">
        <v>27</v>
      </c>
    </row>
    <row r="40" spans="1:13" ht="15.75" x14ac:dyDescent="0.25">
      <c r="A40" s="221">
        <v>34</v>
      </c>
      <c r="B40" s="222" t="s">
        <v>148</v>
      </c>
      <c r="C40" s="223">
        <f>'1.3. 19'!I31</f>
        <v>0.53861654135338344</v>
      </c>
      <c r="D40" s="223">
        <f>'2.4. 19'!J31</f>
        <v>0.22624953548866597</v>
      </c>
      <c r="E40" s="223" t="e">
        <f>#REF!</f>
        <v>#REF!</v>
      </c>
      <c r="F40" s="224" t="e">
        <f t="shared" si="0"/>
        <v>#REF!</v>
      </c>
      <c r="G40" s="224"/>
      <c r="H40" s="224" t="e">
        <f>F40</f>
        <v>#REF!</v>
      </c>
      <c r="I40" s="225"/>
      <c r="J40" s="223">
        <f>'1.3. 19'!I15</f>
        <v>0.47906892230576442</v>
      </c>
      <c r="K40" s="223">
        <f>'2.4. 19'!J15</f>
        <v>4.8602254428341395E-2</v>
      </c>
      <c r="L40" s="224">
        <f t="shared" si="1"/>
        <v>0.2638355883670529</v>
      </c>
      <c r="M40" s="226">
        <v>28</v>
      </c>
    </row>
    <row r="41" spans="1:13" ht="15.75" x14ac:dyDescent="0.25">
      <c r="A41" s="221">
        <v>35</v>
      </c>
      <c r="B41" s="222" t="s">
        <v>158</v>
      </c>
      <c r="C41" s="223">
        <f>'1.3. 19'!I20</f>
        <v>0.32157059314954056</v>
      </c>
      <c r="D41" s="223">
        <f>'2.4. 19'!J20</f>
        <v>3.7319010085600478E-2</v>
      </c>
      <c r="E41" s="223" t="e">
        <f>#REF!</f>
        <v>#REF!</v>
      </c>
      <c r="F41" s="224" t="e">
        <f t="shared" si="0"/>
        <v>#REF!</v>
      </c>
      <c r="G41" s="224"/>
      <c r="H41" s="224" t="e">
        <f>F41</f>
        <v>#REF!</v>
      </c>
      <c r="I41" s="225"/>
      <c r="J41" s="223">
        <f>'1.3. 19'!I44</f>
        <v>0.46767752715121141</v>
      </c>
      <c r="K41" s="223">
        <f>'2.4. 19'!J44</f>
        <v>2.4696065514479837E-2</v>
      </c>
      <c r="L41" s="224">
        <f t="shared" si="1"/>
        <v>0.24618679633284563</v>
      </c>
      <c r="M41" s="226">
        <v>29</v>
      </c>
    </row>
    <row r="42" spans="1:13" ht="15.75" x14ac:dyDescent="0.25">
      <c r="A42" s="221">
        <v>36</v>
      </c>
      <c r="B42" s="222" t="s">
        <v>175</v>
      </c>
      <c r="C42" s="223">
        <f>'1.3. 19'!I13</f>
        <v>0.71051774042950511</v>
      </c>
      <c r="D42" s="223">
        <f>'2.4. 19'!J13</f>
        <v>0.23986312399355877</v>
      </c>
      <c r="E42" s="223" t="e">
        <f>#REF!</f>
        <v>#REF!</v>
      </c>
      <c r="F42" s="224" t="e">
        <f t="shared" si="0"/>
        <v>#REF!</v>
      </c>
      <c r="G42" s="224" t="s">
        <v>331</v>
      </c>
      <c r="H42" s="224" t="e">
        <f>F42-25%</f>
        <v>#REF!</v>
      </c>
      <c r="I42" s="225"/>
      <c r="J42" s="223">
        <f>'1.3. 19'!I16</f>
        <v>0.33308375104427729</v>
      </c>
      <c r="K42" s="223">
        <f>'2.4. 19'!J16</f>
        <v>0.1108020050125313</v>
      </c>
      <c r="L42" s="224">
        <f t="shared" si="1"/>
        <v>0.22194287802840429</v>
      </c>
      <c r="M42" s="226">
        <v>30</v>
      </c>
    </row>
    <row r="43" spans="1:13" ht="15.75" x14ac:dyDescent="0.25">
      <c r="A43" s="221">
        <v>37</v>
      </c>
      <c r="B43" s="222" t="s">
        <v>170</v>
      </c>
      <c r="C43" s="223">
        <f>'1.3. 19'!I38</f>
        <v>0.62729741019214702</v>
      </c>
      <c r="D43" s="223">
        <f>'2.4. 19'!J38</f>
        <v>4.2152979066022556E-2</v>
      </c>
      <c r="E43" s="223" t="e">
        <f>#REF!</f>
        <v>#REF!</v>
      </c>
      <c r="F43" s="224" t="e">
        <f t="shared" ref="F43:F44" si="3">AVERAGE(C43:E43)</f>
        <v>#REF!</v>
      </c>
      <c r="G43" s="224" t="s">
        <v>331</v>
      </c>
      <c r="H43" s="224" t="e">
        <f>F43-25%</f>
        <v>#REF!</v>
      </c>
      <c r="I43" s="225"/>
      <c r="J43" s="223">
        <f>'1.3. 19'!I39</f>
        <v>0.3650843776106934</v>
      </c>
      <c r="K43" s="223">
        <f>'2.4. 19'!J39</f>
        <v>6.9549114331722969E-3</v>
      </c>
      <c r="L43" s="224">
        <f t="shared" ref="L43:L44" si="4">AVERAGE(J43:K43)</f>
        <v>0.18601964452193284</v>
      </c>
      <c r="M43" s="226">
        <v>31</v>
      </c>
    </row>
    <row r="44" spans="1:13" ht="15.75" x14ac:dyDescent="0.25">
      <c r="A44" s="221">
        <v>38</v>
      </c>
      <c r="B44" s="222" t="s">
        <v>176</v>
      </c>
      <c r="C44" s="223">
        <f>'1.3. 19'!I40</f>
        <v>0.46741583124477865</v>
      </c>
      <c r="D44" s="223">
        <f>'2.4. 19'!J40</f>
        <v>0.25696529513021266</v>
      </c>
      <c r="E44" s="223" t="e">
        <f>#REF!</f>
        <v>#REF!</v>
      </c>
      <c r="F44" s="224" t="e">
        <f t="shared" si="3"/>
        <v>#REF!</v>
      </c>
      <c r="G44" s="224"/>
      <c r="H44" s="224" t="e">
        <f>F44</f>
        <v>#REF!</v>
      </c>
      <c r="I44" s="225"/>
      <c r="J44" s="223">
        <f>'1.3. 19'!I20</f>
        <v>0.32157059314954056</v>
      </c>
      <c r="K44" s="223">
        <f>'2.4. 19'!J20</f>
        <v>3.7319010085600478E-2</v>
      </c>
      <c r="L44" s="224">
        <f t="shared" si="4"/>
        <v>0.17944480161757051</v>
      </c>
      <c r="M44" s="226">
        <v>32</v>
      </c>
    </row>
    <row r="45" spans="1:13" ht="16.5" thickBot="1" x14ac:dyDescent="0.3">
      <c r="A45" s="234" t="s">
        <v>120</v>
      </c>
      <c r="B45" s="235"/>
      <c r="C45" s="199">
        <f>AVERAGE(C7:C44)</f>
        <v>0.55486961975239235</v>
      </c>
      <c r="D45" s="199">
        <f t="shared" ref="D45:F45" si="5">AVERAGE(D7:D44)</f>
        <v>0.16038359176678171</v>
      </c>
      <c r="E45" s="199" t="e">
        <f t="shared" si="5"/>
        <v>#REF!</v>
      </c>
      <c r="F45" s="199" t="e">
        <f t="shared" si="5"/>
        <v>#REF!</v>
      </c>
      <c r="G45" s="199"/>
      <c r="H45" s="199" t="e">
        <f>AVERAGE(H7:H44)</f>
        <v>#REF!</v>
      </c>
      <c r="I45" s="200"/>
      <c r="J45" s="199">
        <v>0.56694293686838082</v>
      </c>
      <c r="K45" s="199">
        <v>0.11699265728696331</v>
      </c>
      <c r="L45" s="199">
        <v>0.31569782963072884</v>
      </c>
    </row>
    <row r="46" spans="1:13" ht="15.75" x14ac:dyDescent="0.25">
      <c r="A46" s="2"/>
      <c r="B46" s="53"/>
      <c r="C46" s="167"/>
      <c r="D46" s="167"/>
      <c r="E46" s="167"/>
      <c r="F46" s="167"/>
      <c r="J46" s="167"/>
      <c r="K46" s="167"/>
      <c r="L46" s="167"/>
    </row>
    <row r="47" spans="1:13" ht="15.75" x14ac:dyDescent="0.25">
      <c r="A47" s="2"/>
      <c r="B47" s="53"/>
      <c r="C47" s="167"/>
      <c r="D47" s="167"/>
      <c r="E47" s="167"/>
      <c r="F47" s="167"/>
      <c r="J47" s="167"/>
      <c r="K47" s="167"/>
      <c r="L47" s="167"/>
    </row>
    <row r="48" spans="1:13" ht="15.75" x14ac:dyDescent="0.25">
      <c r="A48" s="195">
        <v>1</v>
      </c>
      <c r="B48" s="196" t="s">
        <v>178</v>
      </c>
      <c r="C48" s="197">
        <f>'1.3. 19'!I49</f>
        <v>0.67064583333333339</v>
      </c>
      <c r="D48" s="197">
        <f>'2.4. 19'!J49</f>
        <v>0.28783333333333333</v>
      </c>
      <c r="E48" s="197"/>
      <c r="F48" s="197">
        <f>AVERAGE(C48:D48)</f>
        <v>0.47923958333333339</v>
      </c>
      <c r="G48" s="173"/>
      <c r="H48" s="197"/>
      <c r="I48" s="198"/>
      <c r="J48" s="197">
        <v>0.67064583333333339</v>
      </c>
      <c r="K48" s="197">
        <v>0.28783333333333333</v>
      </c>
      <c r="L48" s="173">
        <v>0.47923958333333339</v>
      </c>
    </row>
    <row r="49" spans="1:12" ht="25.5" x14ac:dyDescent="0.25">
      <c r="A49" s="195">
        <v>2</v>
      </c>
      <c r="B49" s="196" t="s">
        <v>177</v>
      </c>
      <c r="C49" s="197">
        <f>'1.3. 19'!I48</f>
        <v>0.69214583333333335</v>
      </c>
      <c r="D49" s="197">
        <f>'2.4. 19'!J48</f>
        <v>0.247</v>
      </c>
      <c r="E49" s="197"/>
      <c r="F49" s="197">
        <f>AVERAGE(C49:D49)</f>
        <v>0.46957291666666667</v>
      </c>
      <c r="G49" s="173"/>
      <c r="H49" s="197"/>
      <c r="I49" s="198"/>
      <c r="J49" s="197">
        <v>0.69214583333333335</v>
      </c>
      <c r="K49" s="197">
        <v>0.247</v>
      </c>
      <c r="L49" s="173">
        <v>0.46957291666666667</v>
      </c>
    </row>
    <row r="50" spans="1:12" ht="25.5" x14ac:dyDescent="0.25">
      <c r="A50" s="190">
        <v>3</v>
      </c>
      <c r="B50" s="191" t="s">
        <v>179</v>
      </c>
      <c r="C50" s="192">
        <f>'1.3. 19'!I50</f>
        <v>0.70450000000000002</v>
      </c>
      <c r="D50" s="192">
        <f>'2.4. 19'!J50</f>
        <v>-0.36942857142857138</v>
      </c>
      <c r="E50" s="192"/>
      <c r="F50" s="192">
        <f>AVERAGE(C50:D50)</f>
        <v>0.16753571428571432</v>
      </c>
      <c r="G50" s="193"/>
      <c r="H50" s="192"/>
      <c r="I50" s="194"/>
      <c r="J50" s="192">
        <v>0.70450000000000002</v>
      </c>
      <c r="K50" s="192">
        <v>-0.36942857142857138</v>
      </c>
      <c r="L50" s="193">
        <v>0.16753571428571432</v>
      </c>
    </row>
    <row r="51" spans="1:12" ht="15.75" thickBot="1" x14ac:dyDescent="0.3">
      <c r="A51" s="236" t="s">
        <v>120</v>
      </c>
      <c r="B51" s="237"/>
      <c r="C51" s="201">
        <f>AVERAGE(C48:C50)</f>
        <v>0.68909722222222225</v>
      </c>
      <c r="D51" s="201">
        <f t="shared" ref="D51:H51" si="6">AVERAGE(D48:D50)</f>
        <v>5.5134920634920627E-2</v>
      </c>
      <c r="E51" s="201"/>
      <c r="F51" s="201">
        <f t="shared" si="6"/>
        <v>0.37211607142857145</v>
      </c>
      <c r="G51" s="201" t="e">
        <f t="shared" si="6"/>
        <v>#DIV/0!</v>
      </c>
      <c r="H51" s="201" t="e">
        <f t="shared" si="6"/>
        <v>#DIV/0!</v>
      </c>
      <c r="I51" s="200"/>
      <c r="J51" s="201">
        <v>0.68909722222222225</v>
      </c>
      <c r="K51" s="201">
        <v>5.5134920634920627E-2</v>
      </c>
      <c r="L51" s="201">
        <v>0.37211607142857145</v>
      </c>
    </row>
  </sheetData>
  <sheetProtection algorithmName="SHA-512" hashValue="Qgga1Yv7Jc233NmMEY4sknI+dHZNTgFPs2nGmj6aIEHs1fCKoelpZrQHvpUmRLQyWupzVr09wU6icNIsHCghIA==" saltValue="xi4YUq2gB1iZED8PBXje/w==" spinCount="100000" sheet="1" formatCells="0" formatColumns="0" formatRows="0" insertColumns="0" insertRows="0" insertHyperlinks="0" deleteColumns="0" deleteRows="0" sort="0" autoFilter="0" pivotTables="0"/>
  <sortState ref="B7:L42">
    <sortCondition descending="1" ref="L7"/>
  </sortState>
  <mergeCells count="14">
    <mergeCell ref="M4:M6"/>
    <mergeCell ref="A45:B45"/>
    <mergeCell ref="A51:B51"/>
    <mergeCell ref="G4:G6"/>
    <mergeCell ref="H4:H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Y51"/>
  <sheetViews>
    <sheetView topLeftCell="A13" zoomScale="120" zoomScaleNormal="120" workbookViewId="0">
      <pane xSplit="2" topLeftCell="I1" activePane="topRight" state="frozen"/>
      <selection pane="topRight" activeCell="U4" sqref="U4:U6"/>
    </sheetView>
  </sheetViews>
  <sheetFormatPr defaultColWidth="8.85546875" defaultRowHeight="15" x14ac:dyDescent="0.25"/>
  <cols>
    <col min="1" max="1" width="8.85546875" style="20"/>
    <col min="2" max="2" width="41.28515625" style="20" customWidth="1"/>
    <col min="3" max="3" width="9.5703125" style="20" customWidth="1"/>
    <col min="4" max="4" width="9.7109375" style="20" customWidth="1"/>
    <col min="5" max="5" width="11.28515625" style="20" customWidth="1"/>
    <col min="6" max="6" width="11.5703125" style="20" customWidth="1"/>
    <col min="7" max="8" width="17.28515625" style="38" customWidth="1"/>
    <col min="9" max="9" width="15.28515625" style="38" customWidth="1"/>
    <col min="10" max="10" width="8.85546875" style="113"/>
    <col min="11" max="11" width="8.85546875" style="20"/>
    <col min="12" max="12" width="11.140625" style="20" customWidth="1"/>
    <col min="13" max="13" width="11.7109375" style="20" customWidth="1"/>
    <col min="14" max="14" width="12.28515625" style="20" customWidth="1"/>
    <col min="15" max="15" width="9.42578125" style="38" customWidth="1"/>
    <col min="16" max="16" width="7.7109375" style="38" customWidth="1"/>
    <col min="17" max="17" width="8.42578125" style="38" customWidth="1"/>
    <col min="18" max="20" width="7.5703125" style="38" customWidth="1"/>
    <col min="21" max="21" width="18.140625" style="38" customWidth="1"/>
    <col min="22" max="22" width="9.5703125" style="113" customWidth="1"/>
    <col min="23" max="23" width="8.85546875" style="113"/>
    <col min="24" max="24" width="8.28515625" style="113" customWidth="1"/>
    <col min="25" max="25" width="9.28515625" style="113" customWidth="1"/>
    <col min="26" max="16384" width="8.85546875" style="20"/>
  </cols>
  <sheetData>
    <row r="2" spans="1:25" ht="15.75" x14ac:dyDescent="0.25">
      <c r="I2" s="39" t="s">
        <v>125</v>
      </c>
    </row>
    <row r="3" spans="1:25" ht="15.75" thickBot="1" x14ac:dyDescent="0.3"/>
    <row r="4" spans="1:25" ht="68.25" customHeight="1" x14ac:dyDescent="0.25">
      <c r="A4" s="252" t="s">
        <v>3</v>
      </c>
      <c r="B4" s="255" t="s">
        <v>4</v>
      </c>
      <c r="C4" s="340" t="s">
        <v>105</v>
      </c>
      <c r="D4" s="348"/>
      <c r="E4" s="40" t="s">
        <v>106</v>
      </c>
      <c r="F4" s="40" t="s">
        <v>108</v>
      </c>
      <c r="G4" s="343" t="s">
        <v>190</v>
      </c>
      <c r="H4" s="343" t="s">
        <v>191</v>
      </c>
      <c r="I4" s="343" t="s">
        <v>192</v>
      </c>
      <c r="J4" s="106" t="s">
        <v>17</v>
      </c>
      <c r="K4" s="340" t="s">
        <v>111</v>
      </c>
      <c r="L4" s="341"/>
      <c r="M4" s="26" t="s">
        <v>112</v>
      </c>
      <c r="N4" s="40" t="s">
        <v>114</v>
      </c>
      <c r="O4" s="340" t="s">
        <v>193</v>
      </c>
      <c r="P4" s="341"/>
      <c r="Q4" s="340" t="s">
        <v>194</v>
      </c>
      <c r="R4" s="342"/>
      <c r="S4" s="342"/>
      <c r="T4" s="341"/>
      <c r="U4" s="343" t="s">
        <v>336</v>
      </c>
      <c r="V4" s="133" t="s">
        <v>18</v>
      </c>
      <c r="W4" s="109" t="s">
        <v>19</v>
      </c>
      <c r="X4" s="109" t="s">
        <v>121</v>
      </c>
      <c r="Y4" s="109" t="s">
        <v>117</v>
      </c>
    </row>
    <row r="5" spans="1:25" x14ac:dyDescent="0.25">
      <c r="A5" s="253"/>
      <c r="B5" s="256"/>
      <c r="C5" s="26" t="s">
        <v>59</v>
      </c>
      <c r="D5" s="26" t="s">
        <v>60</v>
      </c>
      <c r="E5" s="26" t="s">
        <v>58</v>
      </c>
      <c r="F5" s="26" t="s">
        <v>109</v>
      </c>
      <c r="G5" s="344"/>
      <c r="H5" s="344"/>
      <c r="I5" s="344"/>
      <c r="J5" s="106" t="s">
        <v>95</v>
      </c>
      <c r="K5" s="26" t="s">
        <v>62</v>
      </c>
      <c r="L5" s="26" t="s">
        <v>56</v>
      </c>
      <c r="M5" s="26" t="s">
        <v>61</v>
      </c>
      <c r="N5" s="26" t="s">
        <v>115</v>
      </c>
      <c r="O5" s="76" t="s">
        <v>195</v>
      </c>
      <c r="P5" s="76" t="s">
        <v>116</v>
      </c>
      <c r="Q5" s="346" t="s">
        <v>196</v>
      </c>
      <c r="R5" s="347"/>
      <c r="S5" s="346" t="s">
        <v>197</v>
      </c>
      <c r="T5" s="347"/>
      <c r="U5" s="344"/>
      <c r="V5" s="133" t="s">
        <v>95</v>
      </c>
      <c r="W5" s="110"/>
      <c r="X5" s="110"/>
      <c r="Y5" s="134"/>
    </row>
    <row r="6" spans="1:25" ht="90" thickBot="1" x14ac:dyDescent="0.3">
      <c r="A6" s="254"/>
      <c r="B6" s="256"/>
      <c r="C6" s="26" t="s">
        <v>63</v>
      </c>
      <c r="D6" s="41" t="s">
        <v>64</v>
      </c>
      <c r="E6" s="42" t="s">
        <v>107</v>
      </c>
      <c r="F6" s="42" t="s">
        <v>107</v>
      </c>
      <c r="G6" s="349"/>
      <c r="H6" s="349"/>
      <c r="I6" s="349"/>
      <c r="J6" s="109" t="s">
        <v>110</v>
      </c>
      <c r="K6" s="26" t="s">
        <v>66</v>
      </c>
      <c r="L6" s="26" t="s">
        <v>65</v>
      </c>
      <c r="M6" s="40" t="s">
        <v>113</v>
      </c>
      <c r="N6" s="40" t="s">
        <v>113</v>
      </c>
      <c r="O6" s="78" t="s">
        <v>11</v>
      </c>
      <c r="P6" s="78" t="s">
        <v>12</v>
      </c>
      <c r="Q6" s="43" t="s">
        <v>11</v>
      </c>
      <c r="R6" s="43" t="s">
        <v>12</v>
      </c>
      <c r="S6" s="43" t="s">
        <v>11</v>
      </c>
      <c r="T6" s="44" t="s">
        <v>12</v>
      </c>
      <c r="U6" s="345"/>
      <c r="V6" s="135" t="s">
        <v>123</v>
      </c>
      <c r="W6" s="134"/>
      <c r="X6" s="134"/>
      <c r="Y6" s="108" t="s">
        <v>104</v>
      </c>
    </row>
    <row r="7" spans="1:25" ht="15.75" thickBot="1" x14ac:dyDescent="0.3">
      <c r="A7" s="54">
        <v>1</v>
      </c>
      <c r="B7" s="58" t="s">
        <v>141</v>
      </c>
      <c r="C7" s="48">
        <v>0.8125</v>
      </c>
      <c r="D7" s="48">
        <v>0.125</v>
      </c>
      <c r="E7" s="48">
        <v>0.375</v>
      </c>
      <c r="F7" s="48">
        <v>0.45500000000000002</v>
      </c>
      <c r="G7" s="48">
        <v>6.6600000000000006E-2</v>
      </c>
      <c r="H7" s="48">
        <v>1</v>
      </c>
      <c r="I7" s="48">
        <v>0</v>
      </c>
      <c r="J7" s="132">
        <f>SUM(C7:I7)</f>
        <v>2.8341000000000003</v>
      </c>
      <c r="K7" s="202">
        <v>-0.66700000000000004</v>
      </c>
      <c r="L7" s="203">
        <v>0</v>
      </c>
      <c r="M7" s="203">
        <v>-0.125</v>
      </c>
      <c r="N7" s="203">
        <v>-9.0999999999999998E-2</v>
      </c>
      <c r="O7" s="203">
        <v>-0.27300000000000002</v>
      </c>
      <c r="P7" s="203">
        <v>-6.7000000000000004E-2</v>
      </c>
      <c r="Q7" s="203">
        <v>-4.4999999999999998E-2</v>
      </c>
      <c r="R7" s="203">
        <v>-6.7000000000000004E-2</v>
      </c>
      <c r="S7" s="203">
        <v>-4.4999999999999998E-2</v>
      </c>
      <c r="T7" s="203">
        <v>0</v>
      </c>
      <c r="U7" s="203">
        <v>0</v>
      </c>
      <c r="V7" s="132">
        <f>SUM(K7:U7)</f>
        <v>-1.38</v>
      </c>
      <c r="W7" s="111">
        <f>J7-V7</f>
        <v>4.2141000000000002</v>
      </c>
      <c r="X7" s="111">
        <f>AVERAGE(C7:I7,K7:U7)</f>
        <v>8.0783333333333374E-2</v>
      </c>
      <c r="Y7" s="132">
        <f>X7*2</f>
        <v>0.16156666666666675</v>
      </c>
    </row>
    <row r="8" spans="1:25" ht="15.75" thickBot="1" x14ac:dyDescent="0.3">
      <c r="A8" s="54">
        <v>2</v>
      </c>
      <c r="B8" s="58" t="s">
        <v>142</v>
      </c>
      <c r="C8" s="48">
        <v>0.96799999999999997</v>
      </c>
      <c r="D8" s="48">
        <v>0.25800000000000001</v>
      </c>
      <c r="E8" s="48">
        <v>0.5</v>
      </c>
      <c r="F8" s="48">
        <v>0.55800000000000005</v>
      </c>
      <c r="G8" s="48">
        <v>0.161</v>
      </c>
      <c r="H8" s="48">
        <v>0.75</v>
      </c>
      <c r="I8" s="48">
        <v>0</v>
      </c>
      <c r="J8" s="132">
        <f t="shared" ref="J8:J44" si="0">SUM(C8:I8)</f>
        <v>3.1949999999999998</v>
      </c>
      <c r="K8" s="204">
        <v>-0.54800000000000004</v>
      </c>
      <c r="L8" s="205">
        <v>0</v>
      </c>
      <c r="M8" s="205">
        <v>-2.4E-2</v>
      </c>
      <c r="N8" s="205">
        <v>-4.5999999999999999E-2</v>
      </c>
      <c r="O8" s="206">
        <v>-0.253</v>
      </c>
      <c r="P8" s="206">
        <v>-0.129</v>
      </c>
      <c r="Q8" s="205">
        <v>-5.2999999999999999E-2</v>
      </c>
      <c r="R8" s="205">
        <v>-3.2000000000000001E-2</v>
      </c>
      <c r="S8" s="206">
        <v>-0.17299999999999999</v>
      </c>
      <c r="T8" s="206">
        <v>-0.129</v>
      </c>
      <c r="U8" s="205">
        <v>0</v>
      </c>
      <c r="V8" s="132">
        <f t="shared" ref="V8:V44" si="1">SUM(K8:U8)</f>
        <v>-1.387</v>
      </c>
      <c r="W8" s="111">
        <f t="shared" ref="W8:W44" si="2">J8-V8</f>
        <v>4.5819999999999999</v>
      </c>
      <c r="X8" s="111">
        <f t="shared" ref="X8:X44" si="3">AVERAGE(C8:I8,K8:U8)</f>
        <v>0.10044444444444443</v>
      </c>
      <c r="Y8" s="132">
        <f t="shared" ref="Y8:Y44" si="4">X8*2</f>
        <v>0.20088888888888887</v>
      </c>
    </row>
    <row r="9" spans="1:25" ht="15.75" thickBot="1" x14ac:dyDescent="0.3">
      <c r="A9" s="54">
        <v>3</v>
      </c>
      <c r="B9" s="58" t="s">
        <v>143</v>
      </c>
      <c r="C9" s="48">
        <v>1</v>
      </c>
      <c r="D9" s="48">
        <v>0.38</v>
      </c>
      <c r="E9" s="48">
        <v>0.66</v>
      </c>
      <c r="F9" s="48">
        <v>0.75</v>
      </c>
      <c r="G9" s="48">
        <v>0.28000000000000003</v>
      </c>
      <c r="H9" s="48">
        <v>1</v>
      </c>
      <c r="I9" s="48">
        <v>0.33</v>
      </c>
      <c r="J9" s="132">
        <f t="shared" si="0"/>
        <v>4.4000000000000004</v>
      </c>
      <c r="K9" s="204">
        <v>-0.23799999999999999</v>
      </c>
      <c r="L9" s="205">
        <v>0</v>
      </c>
      <c r="M9" s="205">
        <v>-0.125</v>
      </c>
      <c r="N9" s="205">
        <v>-9.6000000000000002E-2</v>
      </c>
      <c r="O9" s="205" t="s">
        <v>332</v>
      </c>
      <c r="P9" s="205">
        <v>-4.7E-2</v>
      </c>
      <c r="Q9" s="205">
        <v>-0.03</v>
      </c>
      <c r="R9" s="205">
        <v>0</v>
      </c>
      <c r="S9" s="205">
        <v>-0.16900000000000001</v>
      </c>
      <c r="T9" s="205">
        <v>-4.7E-2</v>
      </c>
      <c r="U9" s="205">
        <v>0</v>
      </c>
      <c r="V9" s="132">
        <f t="shared" si="1"/>
        <v>-0.75200000000000011</v>
      </c>
      <c r="W9" s="111">
        <f t="shared" si="2"/>
        <v>5.1520000000000001</v>
      </c>
      <c r="X9" s="111">
        <f t="shared" si="3"/>
        <v>0.21458823529411769</v>
      </c>
      <c r="Y9" s="132">
        <f t="shared" si="4"/>
        <v>0.42917647058823538</v>
      </c>
    </row>
    <row r="10" spans="1:25" ht="15.75" thickBot="1" x14ac:dyDescent="0.3">
      <c r="A10" s="54">
        <v>4</v>
      </c>
      <c r="B10" s="58" t="s">
        <v>144</v>
      </c>
      <c r="C10" s="48">
        <v>1</v>
      </c>
      <c r="D10" s="48">
        <v>0</v>
      </c>
      <c r="E10" s="48">
        <v>0.73199999999999998</v>
      </c>
      <c r="F10" s="48">
        <v>0.877</v>
      </c>
      <c r="G10" s="48">
        <v>7.0000000000000007E-2</v>
      </c>
      <c r="H10" s="48">
        <v>0.5</v>
      </c>
      <c r="I10" s="48">
        <v>0</v>
      </c>
      <c r="J10" s="132">
        <f t="shared" si="0"/>
        <v>3.1789999999999998</v>
      </c>
      <c r="K10" s="204">
        <v>-0.61499999999999999</v>
      </c>
      <c r="L10" s="205">
        <v>0</v>
      </c>
      <c r="M10" s="205">
        <v>0</v>
      </c>
      <c r="N10" s="205">
        <v>-0.04</v>
      </c>
      <c r="O10" s="205">
        <v>-0.3</v>
      </c>
      <c r="P10" s="205">
        <v>-0.23</v>
      </c>
      <c r="Q10" s="205">
        <v>0</v>
      </c>
      <c r="R10" s="205">
        <v>0</v>
      </c>
      <c r="S10" s="205">
        <v>-0.22</v>
      </c>
      <c r="T10" s="205">
        <v>-0.23</v>
      </c>
      <c r="U10" s="205">
        <v>-0.25</v>
      </c>
      <c r="V10" s="132">
        <f t="shared" si="1"/>
        <v>-1.885</v>
      </c>
      <c r="W10" s="111">
        <f t="shared" si="2"/>
        <v>5.0640000000000001</v>
      </c>
      <c r="X10" s="111">
        <f t="shared" si="3"/>
        <v>7.1888888888888905E-2</v>
      </c>
      <c r="Y10" s="132">
        <f t="shared" si="4"/>
        <v>0.14377777777777781</v>
      </c>
    </row>
    <row r="11" spans="1:25" ht="15.75" thickBot="1" x14ac:dyDescent="0.3">
      <c r="A11" s="54">
        <v>5</v>
      </c>
      <c r="B11" s="58" t="s">
        <v>145</v>
      </c>
      <c r="C11" s="48">
        <v>1</v>
      </c>
      <c r="D11" s="48">
        <v>0.7</v>
      </c>
      <c r="E11" s="48">
        <v>0.5</v>
      </c>
      <c r="F11" s="48">
        <v>0.6</v>
      </c>
      <c r="G11" s="48">
        <v>0.1</v>
      </c>
      <c r="H11" s="48">
        <v>0</v>
      </c>
      <c r="I11" s="48">
        <v>0</v>
      </c>
      <c r="J11" s="132">
        <f t="shared" si="0"/>
        <v>2.9000000000000004</v>
      </c>
      <c r="K11" s="204">
        <v>-0.6</v>
      </c>
      <c r="L11" s="205">
        <v>0</v>
      </c>
      <c r="M11" s="205">
        <v>0</v>
      </c>
      <c r="N11" s="205">
        <v>0</v>
      </c>
      <c r="O11" s="205">
        <v>-0.25</v>
      </c>
      <c r="P11" s="205">
        <v>-0.3</v>
      </c>
      <c r="Q11" s="205">
        <v>0</v>
      </c>
      <c r="R11" s="205">
        <v>0</v>
      </c>
      <c r="S11" s="206">
        <v>-0.06</v>
      </c>
      <c r="T11" s="205">
        <v>-0.2</v>
      </c>
      <c r="U11" s="205">
        <v>0</v>
      </c>
      <c r="V11" s="132">
        <f t="shared" si="1"/>
        <v>-1.41</v>
      </c>
      <c r="W11" s="111">
        <f t="shared" si="2"/>
        <v>4.3100000000000005</v>
      </c>
      <c r="X11" s="111">
        <f t="shared" si="3"/>
        <v>8.2777777777777783E-2</v>
      </c>
      <c r="Y11" s="132">
        <f t="shared" si="4"/>
        <v>0.16555555555555557</v>
      </c>
    </row>
    <row r="12" spans="1:25" ht="26.25" thickBot="1" x14ac:dyDescent="0.3">
      <c r="A12" s="54">
        <v>6</v>
      </c>
      <c r="B12" s="58" t="s">
        <v>180</v>
      </c>
      <c r="C12" s="48">
        <v>0.96199999999999997</v>
      </c>
      <c r="D12" s="48">
        <v>0.222</v>
      </c>
      <c r="E12" s="48">
        <v>0.51300000000000001</v>
      </c>
      <c r="F12" s="48">
        <v>0.53200000000000003</v>
      </c>
      <c r="G12" s="48">
        <v>0.111</v>
      </c>
      <c r="H12" s="48">
        <v>1</v>
      </c>
      <c r="I12" s="48">
        <v>3.6999999999999998E-2</v>
      </c>
      <c r="J12" s="132">
        <f t="shared" si="0"/>
        <v>3.3770000000000002</v>
      </c>
      <c r="K12" s="204">
        <v>-0.66600000000000004</v>
      </c>
      <c r="L12" s="205">
        <v>0</v>
      </c>
      <c r="M12" s="205">
        <v>-6.4000000000000001E-2</v>
      </c>
      <c r="N12" s="205">
        <v>-5.5E-2</v>
      </c>
      <c r="O12" s="205">
        <v>-0.34699999999999998</v>
      </c>
      <c r="P12" s="205">
        <v>-0.25900000000000001</v>
      </c>
      <c r="Q12" s="205">
        <v>-6.5000000000000002E-2</v>
      </c>
      <c r="R12" s="205">
        <v>0</v>
      </c>
      <c r="S12" s="205">
        <v>-0.14099999999999999</v>
      </c>
      <c r="T12" s="205">
        <v>-0.25900000000000001</v>
      </c>
      <c r="U12" s="205">
        <v>0</v>
      </c>
      <c r="V12" s="132">
        <f t="shared" si="1"/>
        <v>-1.8559999999999999</v>
      </c>
      <c r="W12" s="111">
        <f t="shared" si="2"/>
        <v>5.2330000000000005</v>
      </c>
      <c r="X12" s="111">
        <f t="shared" si="3"/>
        <v>8.450000000000002E-2</v>
      </c>
      <c r="Y12" s="132">
        <f t="shared" si="4"/>
        <v>0.16900000000000004</v>
      </c>
    </row>
    <row r="13" spans="1:25" ht="15.75" thickBot="1" x14ac:dyDescent="0.3">
      <c r="A13" s="54">
        <v>7</v>
      </c>
      <c r="B13" s="59" t="s">
        <v>146</v>
      </c>
      <c r="C13" s="48">
        <v>1</v>
      </c>
      <c r="D13" s="48">
        <v>0.3</v>
      </c>
      <c r="E13" s="48">
        <v>0.65</v>
      </c>
      <c r="F13" s="48">
        <v>0.82</v>
      </c>
      <c r="G13" s="48">
        <v>0</v>
      </c>
      <c r="H13" s="48">
        <v>0</v>
      </c>
      <c r="I13" s="48">
        <v>0</v>
      </c>
      <c r="J13" s="132">
        <f t="shared" si="0"/>
        <v>2.77</v>
      </c>
      <c r="K13" s="204">
        <v>-0.5</v>
      </c>
      <c r="L13" s="205">
        <v>0</v>
      </c>
      <c r="M13" s="205">
        <v>-0.05</v>
      </c>
      <c r="N13" s="205">
        <v>-0.05</v>
      </c>
      <c r="O13" s="206">
        <v>-0.64</v>
      </c>
      <c r="P13" s="205">
        <v>0</v>
      </c>
      <c r="Q13" s="206">
        <v>-0.28000000000000003</v>
      </c>
      <c r="R13" s="205">
        <v>0</v>
      </c>
      <c r="S13" s="206">
        <v>-0.52</v>
      </c>
      <c r="T13" s="205">
        <v>0</v>
      </c>
      <c r="U13" s="205">
        <v>0</v>
      </c>
      <c r="V13" s="132">
        <f t="shared" si="1"/>
        <v>-2.04</v>
      </c>
      <c r="W13" s="111">
        <f t="shared" si="2"/>
        <v>4.8100000000000005</v>
      </c>
      <c r="X13" s="111">
        <f t="shared" si="3"/>
        <v>4.0555555555555567E-2</v>
      </c>
      <c r="Y13" s="132">
        <f t="shared" si="4"/>
        <v>8.1111111111111134E-2</v>
      </c>
    </row>
    <row r="14" spans="1:25" ht="15.75" thickBot="1" x14ac:dyDescent="0.3">
      <c r="A14" s="54">
        <v>8</v>
      </c>
      <c r="B14" s="58" t="s">
        <v>147</v>
      </c>
      <c r="C14" s="48">
        <v>0</v>
      </c>
      <c r="D14" s="48">
        <v>0</v>
      </c>
      <c r="E14" s="48">
        <v>7.6999999999999999E-2</v>
      </c>
      <c r="F14" s="48">
        <v>0.33300000000000002</v>
      </c>
      <c r="G14" s="48">
        <v>0</v>
      </c>
      <c r="H14" s="48">
        <v>0</v>
      </c>
      <c r="I14" s="48">
        <v>0</v>
      </c>
      <c r="J14" s="132">
        <f t="shared" si="0"/>
        <v>0.41000000000000003</v>
      </c>
      <c r="K14" s="204">
        <v>0</v>
      </c>
      <c r="L14" s="205">
        <v>0</v>
      </c>
      <c r="M14" s="205">
        <v>-0.308</v>
      </c>
      <c r="N14" s="209">
        <v>-8.3000000000000004E-2</v>
      </c>
      <c r="O14" s="209">
        <v>0</v>
      </c>
      <c r="P14" s="205">
        <v>0</v>
      </c>
      <c r="Q14" s="205">
        <v>0</v>
      </c>
      <c r="R14" s="205">
        <v>0</v>
      </c>
      <c r="S14" s="209">
        <v>0</v>
      </c>
      <c r="T14" s="205">
        <v>0</v>
      </c>
      <c r="U14" s="205">
        <v>0</v>
      </c>
      <c r="V14" s="132">
        <f t="shared" si="1"/>
        <v>-0.39100000000000001</v>
      </c>
      <c r="W14" s="111">
        <f t="shared" si="2"/>
        <v>0.80100000000000005</v>
      </c>
      <c r="X14" s="111">
        <f t="shared" si="3"/>
        <v>1.0555555555555572E-3</v>
      </c>
      <c r="Y14" s="132">
        <f t="shared" si="4"/>
        <v>2.1111111111111144E-3</v>
      </c>
    </row>
    <row r="15" spans="1:25" ht="15.75" thickBot="1" x14ac:dyDescent="0.3">
      <c r="A15" s="54">
        <v>9</v>
      </c>
      <c r="B15" s="58" t="s">
        <v>148</v>
      </c>
      <c r="C15" s="48">
        <v>1</v>
      </c>
      <c r="D15" s="48">
        <v>0</v>
      </c>
      <c r="E15" s="48">
        <v>0.5</v>
      </c>
      <c r="F15" s="170">
        <v>0.7</v>
      </c>
      <c r="G15" s="48">
        <v>0</v>
      </c>
      <c r="H15" s="48">
        <v>0</v>
      </c>
      <c r="I15" s="48">
        <v>0</v>
      </c>
      <c r="J15" s="132">
        <f t="shared" si="0"/>
        <v>2.2000000000000002</v>
      </c>
      <c r="K15" s="204">
        <v>0</v>
      </c>
      <c r="L15" s="205">
        <v>0</v>
      </c>
      <c r="M15" s="205">
        <v>0</v>
      </c>
      <c r="N15" s="205">
        <v>0</v>
      </c>
      <c r="O15" s="205">
        <v>-0.222</v>
      </c>
      <c r="P15" s="205">
        <v>-0.57099999999999995</v>
      </c>
      <c r="Q15" s="206">
        <v>-5.5E-2</v>
      </c>
      <c r="R15" s="205">
        <v>0</v>
      </c>
      <c r="S15" s="205">
        <v>-0.222</v>
      </c>
      <c r="T15" s="205">
        <v>-0.57099999999999995</v>
      </c>
      <c r="U15" s="205">
        <v>0</v>
      </c>
      <c r="V15" s="132">
        <f t="shared" si="1"/>
        <v>-1.641</v>
      </c>
      <c r="W15" s="111">
        <f t="shared" si="2"/>
        <v>3.8410000000000002</v>
      </c>
      <c r="X15" s="111">
        <f t="shared" si="3"/>
        <v>3.1055555555555576E-2</v>
      </c>
      <c r="Y15" s="132">
        <f t="shared" si="4"/>
        <v>6.2111111111111152E-2</v>
      </c>
    </row>
    <row r="16" spans="1:25" ht="15.75" thickBot="1" x14ac:dyDescent="0.3">
      <c r="A16" s="54">
        <v>10</v>
      </c>
      <c r="B16" s="58" t="s">
        <v>175</v>
      </c>
      <c r="C16" s="48"/>
      <c r="D16" s="48"/>
      <c r="E16" s="48">
        <v>0.71399999999999997</v>
      </c>
      <c r="F16" s="48">
        <v>1</v>
      </c>
      <c r="G16" s="48"/>
      <c r="H16" s="48"/>
      <c r="I16" s="48"/>
      <c r="J16" s="132">
        <f t="shared" si="0"/>
        <v>1.714</v>
      </c>
      <c r="K16" s="204"/>
      <c r="L16" s="205"/>
      <c r="M16" s="205">
        <v>0</v>
      </c>
      <c r="N16" s="205">
        <v>0</v>
      </c>
      <c r="O16" s="205">
        <v>-0.5</v>
      </c>
      <c r="P16" s="205"/>
      <c r="Q16" s="205">
        <v>0</v>
      </c>
      <c r="R16" s="205"/>
      <c r="S16" s="205">
        <v>-0.5</v>
      </c>
      <c r="T16" s="205"/>
      <c r="U16" s="205"/>
      <c r="V16" s="132">
        <f t="shared" si="1"/>
        <v>-1</v>
      </c>
      <c r="W16" s="111">
        <f t="shared" si="2"/>
        <v>2.714</v>
      </c>
      <c r="X16" s="111">
        <f t="shared" si="3"/>
        <v>0.10199999999999999</v>
      </c>
      <c r="Y16" s="132">
        <f t="shared" si="4"/>
        <v>0.20399999999999999</v>
      </c>
    </row>
    <row r="17" spans="1:25" ht="15.75" thickBot="1" x14ac:dyDescent="0.3">
      <c r="A17" s="54">
        <v>11</v>
      </c>
      <c r="B17" s="58" t="s">
        <v>149</v>
      </c>
      <c r="C17" s="48">
        <v>0.93600000000000005</v>
      </c>
      <c r="D17" s="48">
        <v>0</v>
      </c>
      <c r="E17" s="48">
        <v>0.48099999999999998</v>
      </c>
      <c r="F17" s="48">
        <v>0.60399999999999998</v>
      </c>
      <c r="G17" s="48">
        <v>3.2000000000000001E-2</v>
      </c>
      <c r="H17" s="48">
        <v>0.33300000000000002</v>
      </c>
      <c r="I17" s="48">
        <v>0</v>
      </c>
      <c r="J17" s="132">
        <f t="shared" si="0"/>
        <v>2.3860000000000001</v>
      </c>
      <c r="K17" s="204">
        <v>-0.80600000000000005</v>
      </c>
      <c r="L17" s="205">
        <v>0</v>
      </c>
      <c r="M17" s="205">
        <v>-0.13500000000000001</v>
      </c>
      <c r="N17" s="205">
        <v>-1.9E-2</v>
      </c>
      <c r="O17" s="205">
        <v>-0.373</v>
      </c>
      <c r="P17" s="205">
        <v>-0.22600000000000001</v>
      </c>
      <c r="Q17" s="205">
        <v>-5.8999999999999997E-2</v>
      </c>
      <c r="R17" s="205">
        <v>-3.2000000000000001E-2</v>
      </c>
      <c r="S17" s="205">
        <v>-0.17699999999999999</v>
      </c>
      <c r="T17" s="205">
        <v>-0.19400000000000001</v>
      </c>
      <c r="U17" s="205">
        <v>0</v>
      </c>
      <c r="V17" s="132">
        <f t="shared" si="1"/>
        <v>-2.0210000000000004</v>
      </c>
      <c r="W17" s="111">
        <f t="shared" si="2"/>
        <v>4.407</v>
      </c>
      <c r="X17" s="111">
        <f t="shared" si="3"/>
        <v>2.0277777777777787E-2</v>
      </c>
      <c r="Y17" s="132">
        <f t="shared" si="4"/>
        <v>4.0555555555555574E-2</v>
      </c>
    </row>
    <row r="18" spans="1:25" ht="26.25" thickBot="1" x14ac:dyDescent="0.3">
      <c r="A18" s="54">
        <v>12</v>
      </c>
      <c r="B18" s="58" t="s">
        <v>181</v>
      </c>
      <c r="C18" s="48">
        <v>1</v>
      </c>
      <c r="D18" s="48">
        <v>0</v>
      </c>
      <c r="E18" s="48">
        <v>0.55500000000000005</v>
      </c>
      <c r="F18" s="48">
        <v>0.61099999999999999</v>
      </c>
      <c r="G18" s="48">
        <v>0</v>
      </c>
      <c r="H18" s="48">
        <v>0</v>
      </c>
      <c r="I18" s="48">
        <v>0</v>
      </c>
      <c r="J18" s="132">
        <f t="shared" si="0"/>
        <v>2.1660000000000004</v>
      </c>
      <c r="K18" s="204">
        <v>0</v>
      </c>
      <c r="L18" s="205">
        <v>0</v>
      </c>
      <c r="M18" s="205">
        <v>0</v>
      </c>
      <c r="N18" s="205">
        <v>0</v>
      </c>
      <c r="O18" s="205">
        <v>-0.23</v>
      </c>
      <c r="P18" s="205">
        <v>-0.35299999999999998</v>
      </c>
      <c r="Q18" s="205">
        <v>-7.6999999999999999E-2</v>
      </c>
      <c r="R18" s="205">
        <v>-5.8000000000000003E-2</v>
      </c>
      <c r="S18" s="205">
        <v>-1.4999999999999999E-2</v>
      </c>
      <c r="T18" s="205">
        <v>-0.54500000000000004</v>
      </c>
      <c r="U18" s="205">
        <v>0</v>
      </c>
      <c r="V18" s="132">
        <f t="shared" ref="V18" si="5">SUM(K18:U18)</f>
        <v>-1.278</v>
      </c>
      <c r="W18" s="111">
        <f t="shared" ref="W18" si="6">J18-V18</f>
        <v>3.4440000000000004</v>
      </c>
      <c r="X18" s="111">
        <f t="shared" ref="X18" si="7">AVERAGE(C18:I18,K18:U18)</f>
        <v>4.9333333333333361E-2</v>
      </c>
      <c r="Y18" s="132">
        <f t="shared" ref="Y18" si="8">X18*2</f>
        <v>9.8666666666666722E-2</v>
      </c>
    </row>
    <row r="19" spans="1:25" ht="15.75" thickBot="1" x14ac:dyDescent="0.3">
      <c r="A19" s="54">
        <v>13</v>
      </c>
      <c r="B19" s="58" t="s">
        <v>150</v>
      </c>
      <c r="C19" s="48">
        <v>0.8</v>
      </c>
      <c r="D19" s="48">
        <v>0</v>
      </c>
      <c r="E19" s="48">
        <v>0.54600000000000004</v>
      </c>
      <c r="F19" s="48">
        <v>0.27300000000000002</v>
      </c>
      <c r="G19" s="48">
        <v>0</v>
      </c>
      <c r="H19" s="48">
        <v>0</v>
      </c>
      <c r="I19" s="48">
        <v>0</v>
      </c>
      <c r="J19" s="132">
        <f t="shared" si="0"/>
        <v>1.6190000000000002</v>
      </c>
      <c r="K19" s="204">
        <v>-0.5</v>
      </c>
      <c r="L19" s="205">
        <v>0</v>
      </c>
      <c r="M19" s="205">
        <v>-0.182</v>
      </c>
      <c r="N19" s="205">
        <v>0</v>
      </c>
      <c r="O19" s="205">
        <v>-0.38900000000000001</v>
      </c>
      <c r="P19" s="205">
        <v>-0.2</v>
      </c>
      <c r="Q19" s="205">
        <v>-0.11</v>
      </c>
      <c r="R19" s="205">
        <v>0</v>
      </c>
      <c r="S19" s="205">
        <v>-0.27800000000000002</v>
      </c>
      <c r="T19" s="205">
        <v>-0.2</v>
      </c>
      <c r="U19" s="205">
        <v>0</v>
      </c>
      <c r="V19" s="132">
        <f t="shared" si="1"/>
        <v>-1.859</v>
      </c>
      <c r="W19" s="111">
        <f t="shared" si="2"/>
        <v>3.4780000000000002</v>
      </c>
      <c r="X19" s="111">
        <f t="shared" si="3"/>
        <v>-1.333333333333332E-2</v>
      </c>
      <c r="Y19" s="132">
        <f t="shared" si="4"/>
        <v>-2.6666666666666641E-2</v>
      </c>
    </row>
    <row r="20" spans="1:25" ht="15.75" thickBot="1" x14ac:dyDescent="0.3">
      <c r="A20" s="54">
        <v>14</v>
      </c>
      <c r="B20" s="58" t="s">
        <v>176</v>
      </c>
      <c r="C20" s="48">
        <v>0</v>
      </c>
      <c r="D20" s="48">
        <v>0</v>
      </c>
      <c r="E20" s="48">
        <v>0.55500000000000005</v>
      </c>
      <c r="F20" s="48">
        <v>0.44400000000000001</v>
      </c>
      <c r="G20" s="48">
        <v>0</v>
      </c>
      <c r="H20" s="48">
        <v>0</v>
      </c>
      <c r="I20" s="48">
        <v>0</v>
      </c>
      <c r="J20" s="132">
        <f t="shared" si="0"/>
        <v>0.99900000000000011</v>
      </c>
      <c r="K20" s="204">
        <v>0</v>
      </c>
      <c r="L20" s="205">
        <v>0</v>
      </c>
      <c r="M20" s="205">
        <v>0</v>
      </c>
      <c r="N20" s="205">
        <v>0</v>
      </c>
      <c r="O20" s="205">
        <v>-0.222</v>
      </c>
      <c r="P20" s="205">
        <v>0</v>
      </c>
      <c r="Q20" s="205">
        <v>-0.111</v>
      </c>
      <c r="R20" s="205">
        <v>0</v>
      </c>
      <c r="S20" s="205">
        <v>-0.16700000000000001</v>
      </c>
      <c r="T20" s="205">
        <v>0</v>
      </c>
      <c r="U20" s="205">
        <v>0</v>
      </c>
      <c r="V20" s="132">
        <f t="shared" si="1"/>
        <v>-0.5</v>
      </c>
      <c r="W20" s="111">
        <f t="shared" si="2"/>
        <v>1.4990000000000001</v>
      </c>
      <c r="X20" s="111">
        <f t="shared" si="3"/>
        <v>2.7722222222222228E-2</v>
      </c>
      <c r="Y20" s="132">
        <f t="shared" si="4"/>
        <v>5.5444444444444456E-2</v>
      </c>
    </row>
    <row r="21" spans="1:25" ht="15.75" thickBot="1" x14ac:dyDescent="0.3">
      <c r="A21" s="54">
        <v>15</v>
      </c>
      <c r="B21" s="58" t="s">
        <v>151</v>
      </c>
      <c r="C21" s="48">
        <v>0</v>
      </c>
      <c r="D21" s="48">
        <v>0</v>
      </c>
      <c r="E21" s="48">
        <v>0.69199999999999995</v>
      </c>
      <c r="F21" s="48">
        <v>0.69199999999999995</v>
      </c>
      <c r="G21" s="48">
        <v>0</v>
      </c>
      <c r="H21" s="48">
        <v>0</v>
      </c>
      <c r="I21" s="48">
        <v>0</v>
      </c>
      <c r="J21" s="132">
        <f t="shared" si="0"/>
        <v>1.3839999999999999</v>
      </c>
      <c r="K21" s="204">
        <v>0</v>
      </c>
      <c r="L21" s="205">
        <v>0</v>
      </c>
      <c r="M21" s="205">
        <v>0</v>
      </c>
      <c r="N21" s="205">
        <v>0</v>
      </c>
      <c r="O21" s="205">
        <v>0</v>
      </c>
      <c r="P21" s="205">
        <v>0</v>
      </c>
      <c r="Q21" s="205">
        <v>0</v>
      </c>
      <c r="R21" s="205">
        <v>0</v>
      </c>
      <c r="S21" s="205">
        <v>0</v>
      </c>
      <c r="T21" s="205">
        <v>0</v>
      </c>
      <c r="U21" s="205">
        <v>0</v>
      </c>
      <c r="V21" s="132">
        <f t="shared" si="1"/>
        <v>0</v>
      </c>
      <c r="W21" s="111">
        <f t="shared" si="2"/>
        <v>1.3839999999999999</v>
      </c>
      <c r="X21" s="111">
        <f t="shared" si="3"/>
        <v>7.6888888888888882E-2</v>
      </c>
      <c r="Y21" s="132">
        <f t="shared" si="4"/>
        <v>0.15377777777777776</v>
      </c>
    </row>
    <row r="22" spans="1:25" ht="15.75" thickBot="1" x14ac:dyDescent="0.3">
      <c r="A22" s="54">
        <v>16</v>
      </c>
      <c r="B22" s="58" t="s">
        <v>152</v>
      </c>
      <c r="C22" s="48">
        <v>1</v>
      </c>
      <c r="D22" s="48">
        <v>0.2</v>
      </c>
      <c r="E22" s="170">
        <v>0.56499999999999995</v>
      </c>
      <c r="F22" s="48">
        <v>0.67600000000000005</v>
      </c>
      <c r="G22" s="48">
        <v>0.2</v>
      </c>
      <c r="H22" s="48">
        <v>0</v>
      </c>
      <c r="I22" s="48">
        <v>0</v>
      </c>
      <c r="J22" s="132">
        <f t="shared" si="0"/>
        <v>2.641</v>
      </c>
      <c r="K22" s="204">
        <v>-0.6</v>
      </c>
      <c r="L22" s="205">
        <v>0</v>
      </c>
      <c r="M22" s="205">
        <v>0</v>
      </c>
      <c r="N22" s="205">
        <v>0</v>
      </c>
      <c r="O22" s="205">
        <v>-0.36</v>
      </c>
      <c r="P22" s="205">
        <v>-0.1</v>
      </c>
      <c r="Q22" s="205">
        <v>-0.09</v>
      </c>
      <c r="R22" s="205">
        <v>0</v>
      </c>
      <c r="S22" s="205">
        <v>-0.21199999999999999</v>
      </c>
      <c r="T22" s="205">
        <v>-0.1</v>
      </c>
      <c r="U22" s="205">
        <v>0</v>
      </c>
      <c r="V22" s="132">
        <f t="shared" si="1"/>
        <v>-1.4620000000000002</v>
      </c>
      <c r="W22" s="111">
        <f t="shared" si="2"/>
        <v>4.1029999999999998</v>
      </c>
      <c r="X22" s="111">
        <f t="shared" si="3"/>
        <v>6.5499999999999989E-2</v>
      </c>
      <c r="Y22" s="132">
        <f t="shared" si="4"/>
        <v>0.13099999999999998</v>
      </c>
    </row>
    <row r="23" spans="1:25" ht="15.75" thickBot="1" x14ac:dyDescent="0.3">
      <c r="A23" s="54">
        <v>17</v>
      </c>
      <c r="B23" s="58" t="s">
        <v>153</v>
      </c>
      <c r="C23" s="48">
        <v>1</v>
      </c>
      <c r="D23" s="48">
        <v>6.7000000000000004E-2</v>
      </c>
      <c r="E23" s="48">
        <v>0.625</v>
      </c>
      <c r="F23" s="48">
        <v>0.625</v>
      </c>
      <c r="G23" s="48">
        <v>0</v>
      </c>
      <c r="H23" s="48">
        <v>0</v>
      </c>
      <c r="I23" s="48">
        <v>0</v>
      </c>
      <c r="J23" s="132">
        <f t="shared" si="0"/>
        <v>2.3170000000000002</v>
      </c>
      <c r="K23" s="204">
        <v>-0.67</v>
      </c>
      <c r="L23" s="205">
        <v>0</v>
      </c>
      <c r="M23" s="205">
        <v>-0.04</v>
      </c>
      <c r="N23" s="205">
        <v>-0.04</v>
      </c>
      <c r="O23" s="205">
        <v>-0.48</v>
      </c>
      <c r="P23" s="205">
        <v>-0.13</v>
      </c>
      <c r="Q23" s="205">
        <v>-0.18</v>
      </c>
      <c r="R23" s="205">
        <v>0</v>
      </c>
      <c r="S23" s="205">
        <v>-0.27</v>
      </c>
      <c r="T23" s="205">
        <v>-0.13</v>
      </c>
      <c r="U23" s="205">
        <v>0</v>
      </c>
      <c r="V23" s="132">
        <f t="shared" si="1"/>
        <v>-1.94</v>
      </c>
      <c r="W23" s="111">
        <f t="shared" si="2"/>
        <v>4.2569999999999997</v>
      </c>
      <c r="X23" s="111">
        <f t="shared" si="3"/>
        <v>2.094444444444445E-2</v>
      </c>
      <c r="Y23" s="132">
        <f t="shared" si="4"/>
        <v>4.1888888888888899E-2</v>
      </c>
    </row>
    <row r="24" spans="1:25" ht="15.75" thickBot="1" x14ac:dyDescent="0.3">
      <c r="A24" s="54">
        <v>18</v>
      </c>
      <c r="B24" s="58" t="s">
        <v>154</v>
      </c>
      <c r="C24" s="48">
        <v>0.94099999999999995</v>
      </c>
      <c r="D24" s="48">
        <v>0.23499999999999999</v>
      </c>
      <c r="E24" s="48">
        <v>0.72199999999999998</v>
      </c>
      <c r="F24" s="48">
        <v>0.78900000000000003</v>
      </c>
      <c r="G24" s="48">
        <v>0</v>
      </c>
      <c r="H24" s="48">
        <v>0</v>
      </c>
      <c r="I24" s="48">
        <v>0</v>
      </c>
      <c r="J24" s="132">
        <f t="shared" si="0"/>
        <v>2.6869999999999998</v>
      </c>
      <c r="K24" s="204">
        <v>-0.29399999999999998</v>
      </c>
      <c r="L24" s="205">
        <v>0</v>
      </c>
      <c r="M24" s="205">
        <v>-2.8000000000000001E-2</v>
      </c>
      <c r="N24" s="205">
        <v>0</v>
      </c>
      <c r="O24" s="205">
        <v>-0.36799999999999999</v>
      </c>
      <c r="P24" s="205">
        <v>-5.8999999999999997E-2</v>
      </c>
      <c r="Q24" s="205">
        <v>-5.6000000000000001E-2</v>
      </c>
      <c r="R24" s="205">
        <v>0</v>
      </c>
      <c r="S24" s="205">
        <v>-0.28899999999999998</v>
      </c>
      <c r="T24" s="205">
        <v>-5.8999999999999997E-2</v>
      </c>
      <c r="U24" s="205">
        <v>0</v>
      </c>
      <c r="V24" s="132">
        <f t="shared" si="1"/>
        <v>-1.1529999999999998</v>
      </c>
      <c r="W24" s="111">
        <f t="shared" si="2"/>
        <v>3.84</v>
      </c>
      <c r="X24" s="111">
        <f t="shared" si="3"/>
        <v>8.5222222222222227E-2</v>
      </c>
      <c r="Y24" s="132">
        <f t="shared" si="4"/>
        <v>0.17044444444444445</v>
      </c>
    </row>
    <row r="25" spans="1:25" ht="15.75" thickBot="1" x14ac:dyDescent="0.3">
      <c r="A25" s="54">
        <v>19</v>
      </c>
      <c r="B25" s="58" t="s">
        <v>155</v>
      </c>
      <c r="C25" s="48">
        <v>0.88900000000000001</v>
      </c>
      <c r="D25" s="48">
        <v>0.16700000000000001</v>
      </c>
      <c r="E25" s="48">
        <v>0.54100000000000004</v>
      </c>
      <c r="F25" s="48">
        <v>0.67300000000000004</v>
      </c>
      <c r="G25" s="48">
        <v>0</v>
      </c>
      <c r="H25" s="48">
        <v>0</v>
      </c>
      <c r="I25" s="48">
        <v>0</v>
      </c>
      <c r="J25" s="132">
        <f t="shared" si="0"/>
        <v>2.27</v>
      </c>
      <c r="K25" s="204">
        <v>0</v>
      </c>
      <c r="L25" s="205">
        <v>-0.33300000000000002</v>
      </c>
      <c r="M25" s="205">
        <v>-0.20799999999999999</v>
      </c>
      <c r="N25" s="205">
        <v>-0.02</v>
      </c>
      <c r="O25" s="205">
        <v>-0.39500000000000002</v>
      </c>
      <c r="P25" s="205">
        <v>-0.44400000000000001</v>
      </c>
      <c r="Q25" s="205">
        <v>-0.11600000000000001</v>
      </c>
      <c r="R25" s="205" t="s">
        <v>333</v>
      </c>
      <c r="S25" s="205">
        <v>-0.23200000000000001</v>
      </c>
      <c r="T25" s="205">
        <v>-0.44400000000000001</v>
      </c>
      <c r="U25" s="205">
        <v>0</v>
      </c>
      <c r="V25" s="132">
        <f t="shared" si="1"/>
        <v>-2.1920000000000002</v>
      </c>
      <c r="W25" s="111">
        <f t="shared" si="2"/>
        <v>4.4619999999999997</v>
      </c>
      <c r="X25" s="111">
        <f t="shared" si="3"/>
        <v>4.5882352941176542E-3</v>
      </c>
      <c r="Y25" s="132">
        <f t="shared" si="4"/>
        <v>9.1764705882353085E-3</v>
      </c>
    </row>
    <row r="26" spans="1:25" ht="15.75" thickBot="1" x14ac:dyDescent="0.3">
      <c r="A26" s="54">
        <v>20</v>
      </c>
      <c r="B26" s="58" t="s">
        <v>156</v>
      </c>
      <c r="C26" s="48">
        <v>0.94399999999999995</v>
      </c>
      <c r="D26" s="48">
        <v>0.27800000000000002</v>
      </c>
      <c r="E26" s="48">
        <v>0.72299999999999998</v>
      </c>
      <c r="F26" s="48">
        <v>0.754</v>
      </c>
      <c r="G26" s="48">
        <v>0.35299999999999998</v>
      </c>
      <c r="H26" s="48">
        <v>1</v>
      </c>
      <c r="I26" s="48">
        <v>1</v>
      </c>
      <c r="J26" s="132">
        <f t="shared" si="0"/>
        <v>5.0519999999999996</v>
      </c>
      <c r="K26" s="204">
        <v>-0.41199999999999998</v>
      </c>
      <c r="L26" s="205">
        <v>0</v>
      </c>
      <c r="M26" s="205">
        <v>-0.123</v>
      </c>
      <c r="N26" s="205">
        <v>-6.6000000000000003E-2</v>
      </c>
      <c r="O26" s="205">
        <v>-0.151</v>
      </c>
      <c r="P26" s="205">
        <v>0</v>
      </c>
      <c r="Q26" s="205">
        <v>0</v>
      </c>
      <c r="R26" s="205">
        <v>0</v>
      </c>
      <c r="S26" s="205">
        <v>-2.8000000000000001E-2</v>
      </c>
      <c r="T26" s="205">
        <v>0</v>
      </c>
      <c r="U26" s="205">
        <v>0</v>
      </c>
      <c r="V26" s="132">
        <f t="shared" si="1"/>
        <v>-0.78</v>
      </c>
      <c r="W26" s="111">
        <f t="shared" si="2"/>
        <v>5.8319999999999999</v>
      </c>
      <c r="X26" s="111">
        <f t="shared" si="3"/>
        <v>0.23733333333333334</v>
      </c>
      <c r="Y26" s="132">
        <f t="shared" si="4"/>
        <v>0.47466666666666668</v>
      </c>
    </row>
    <row r="27" spans="1:25" ht="15.75" thickBot="1" x14ac:dyDescent="0.3">
      <c r="A27" s="54">
        <v>21</v>
      </c>
      <c r="B27" s="58" t="s">
        <v>157</v>
      </c>
      <c r="C27" s="48">
        <v>1</v>
      </c>
      <c r="D27" s="48">
        <v>0</v>
      </c>
      <c r="E27" s="48">
        <v>0.67600000000000005</v>
      </c>
      <c r="F27" s="48">
        <v>0.81200000000000006</v>
      </c>
      <c r="G27" s="48">
        <v>5.1999999999999998E-2</v>
      </c>
      <c r="H27" s="48">
        <v>0</v>
      </c>
      <c r="I27" s="48">
        <v>0</v>
      </c>
      <c r="J27" s="132">
        <f t="shared" si="0"/>
        <v>2.5400000000000005</v>
      </c>
      <c r="K27" s="204">
        <v>-0.68400000000000005</v>
      </c>
      <c r="L27" s="205">
        <v>0</v>
      </c>
      <c r="M27" s="205">
        <v>-5.8000000000000003E-2</v>
      </c>
      <c r="N27" s="205">
        <v>0</v>
      </c>
      <c r="O27" s="205">
        <v>-8.3000000000000004E-2</v>
      </c>
      <c r="P27" s="205">
        <v>-5.1999999999999998E-2</v>
      </c>
      <c r="Q27" s="205">
        <v>0</v>
      </c>
      <c r="R27" s="205">
        <v>0</v>
      </c>
      <c r="S27" s="205">
        <v>-4.1000000000000002E-2</v>
      </c>
      <c r="T27" s="205">
        <v>-5.1999999999999998E-2</v>
      </c>
      <c r="U27" s="205">
        <v>0</v>
      </c>
      <c r="V27" s="132">
        <f t="shared" si="1"/>
        <v>-0.9700000000000002</v>
      </c>
      <c r="W27" s="111">
        <f t="shared" si="2"/>
        <v>3.5100000000000007</v>
      </c>
      <c r="X27" s="111">
        <f t="shared" si="3"/>
        <v>8.7222222222222243E-2</v>
      </c>
      <c r="Y27" s="132">
        <f t="shared" si="4"/>
        <v>0.17444444444444449</v>
      </c>
    </row>
    <row r="28" spans="1:25" ht="15.75" thickBot="1" x14ac:dyDescent="0.3">
      <c r="A28" s="54">
        <v>22</v>
      </c>
      <c r="B28" s="58" t="s">
        <v>159</v>
      </c>
      <c r="C28" s="48">
        <v>0.875</v>
      </c>
      <c r="D28" s="48">
        <v>0</v>
      </c>
      <c r="E28" s="48">
        <v>0.58299999999999996</v>
      </c>
      <c r="F28" s="48">
        <v>0.66600000000000004</v>
      </c>
      <c r="G28" s="48">
        <v>0</v>
      </c>
      <c r="H28" s="48">
        <v>1</v>
      </c>
      <c r="I28" s="48">
        <v>0</v>
      </c>
      <c r="J28" s="132">
        <f t="shared" si="0"/>
        <v>3.1240000000000001</v>
      </c>
      <c r="K28" s="204">
        <v>-0.125</v>
      </c>
      <c r="L28" s="205">
        <v>0</v>
      </c>
      <c r="M28" s="205">
        <v>-0.16600000000000001</v>
      </c>
      <c r="N28" s="205">
        <v>-8.3000000000000004E-2</v>
      </c>
      <c r="O28" s="205">
        <v>-0.316</v>
      </c>
      <c r="P28" s="205">
        <v>0</v>
      </c>
      <c r="Q28" s="205">
        <v>0</v>
      </c>
      <c r="R28" s="205">
        <v>0</v>
      </c>
      <c r="S28" s="205">
        <v>-0.105</v>
      </c>
      <c r="T28" s="205">
        <v>0</v>
      </c>
      <c r="U28" s="205">
        <v>0</v>
      </c>
      <c r="V28" s="132">
        <f t="shared" si="1"/>
        <v>-0.79500000000000004</v>
      </c>
      <c r="W28" s="111">
        <f t="shared" si="2"/>
        <v>3.919</v>
      </c>
      <c r="X28" s="111">
        <f t="shared" si="3"/>
        <v>0.12938888888888889</v>
      </c>
      <c r="Y28" s="132">
        <f t="shared" si="4"/>
        <v>0.25877777777777777</v>
      </c>
    </row>
    <row r="29" spans="1:25" ht="15.75" thickBot="1" x14ac:dyDescent="0.3">
      <c r="A29" s="54">
        <v>23</v>
      </c>
      <c r="B29" s="58" t="s">
        <v>160</v>
      </c>
      <c r="C29" s="48">
        <v>0.875</v>
      </c>
      <c r="D29" s="48">
        <v>0</v>
      </c>
      <c r="E29" s="48">
        <v>0.69199999999999995</v>
      </c>
      <c r="F29" s="48">
        <v>0.61499999999999999</v>
      </c>
      <c r="G29" s="48">
        <v>0</v>
      </c>
      <c r="H29" s="48">
        <v>1</v>
      </c>
      <c r="I29" s="48">
        <v>0</v>
      </c>
      <c r="J29" s="132">
        <f t="shared" si="0"/>
        <v>3.1819999999999999</v>
      </c>
      <c r="K29" s="204">
        <v>-0.93700000000000006</v>
      </c>
      <c r="L29" s="205">
        <v>0</v>
      </c>
      <c r="M29" s="205">
        <v>-7.5999999999999998E-2</v>
      </c>
      <c r="N29" s="205" t="s">
        <v>334</v>
      </c>
      <c r="O29" s="205">
        <v>-0.27700000000000002</v>
      </c>
      <c r="P29" s="205">
        <v>-0.13300000000000001</v>
      </c>
      <c r="Q29" s="205">
        <v>-0.16600000000000001</v>
      </c>
      <c r="R29" s="205">
        <v>0</v>
      </c>
      <c r="S29" s="205">
        <v>-0.25</v>
      </c>
      <c r="T29" s="205">
        <v>-0.13300000000000001</v>
      </c>
      <c r="U29" s="205">
        <v>0</v>
      </c>
      <c r="V29" s="132">
        <f t="shared" si="1"/>
        <v>-1.972</v>
      </c>
      <c r="W29" s="111">
        <f t="shared" si="2"/>
        <v>5.1539999999999999</v>
      </c>
      <c r="X29" s="111">
        <f t="shared" si="3"/>
        <v>7.1176470588235285E-2</v>
      </c>
      <c r="Y29" s="132">
        <f t="shared" si="4"/>
        <v>0.14235294117647057</v>
      </c>
    </row>
    <row r="30" spans="1:25" ht="15.75" thickBot="1" x14ac:dyDescent="0.3">
      <c r="A30" s="54">
        <v>24</v>
      </c>
      <c r="B30" s="58" t="s">
        <v>162</v>
      </c>
      <c r="C30" s="48">
        <v>0.78500000000000003</v>
      </c>
      <c r="D30" s="48">
        <v>7.0999999999999994E-2</v>
      </c>
      <c r="E30" s="48">
        <v>0.32200000000000001</v>
      </c>
      <c r="F30" s="48">
        <v>0.32100000000000001</v>
      </c>
      <c r="G30" s="48">
        <v>0</v>
      </c>
      <c r="H30" s="48">
        <v>0</v>
      </c>
      <c r="I30" s="48">
        <v>0</v>
      </c>
      <c r="J30" s="132">
        <f t="shared" si="0"/>
        <v>1.4989999999999999</v>
      </c>
      <c r="K30" s="204">
        <v>-0.5</v>
      </c>
      <c r="L30" s="205">
        <v>0</v>
      </c>
      <c r="M30" s="205">
        <v>-6.5000000000000002E-2</v>
      </c>
      <c r="N30" s="205">
        <v>-0.107</v>
      </c>
      <c r="O30" s="205">
        <v>-0.23799999999999999</v>
      </c>
      <c r="P30" s="205">
        <v>-7.0999999999999994E-2</v>
      </c>
      <c r="Q30" s="205">
        <v>0</v>
      </c>
      <c r="R30" s="205">
        <v>0</v>
      </c>
      <c r="S30" s="205">
        <v>-0.25</v>
      </c>
      <c r="T30" s="205">
        <v>-8.3000000000000004E-2</v>
      </c>
      <c r="U30" s="205">
        <v>0</v>
      </c>
      <c r="V30" s="132">
        <f t="shared" si="1"/>
        <v>-1.3139999999999998</v>
      </c>
      <c r="W30" s="111">
        <f t="shared" si="2"/>
        <v>2.8129999999999997</v>
      </c>
      <c r="X30" s="111">
        <f t="shared" si="3"/>
        <v>1.0277777777777778E-2</v>
      </c>
      <c r="Y30" s="132">
        <f t="shared" si="4"/>
        <v>2.0555555555555556E-2</v>
      </c>
    </row>
    <row r="31" spans="1:25" ht="15.75" thickBot="1" x14ac:dyDescent="0.3">
      <c r="A31" s="54">
        <v>25</v>
      </c>
      <c r="B31" s="58" t="s">
        <v>163</v>
      </c>
      <c r="C31" s="48">
        <v>0.93300000000000005</v>
      </c>
      <c r="D31" s="48">
        <v>0.13300000000000001</v>
      </c>
      <c r="E31" s="48">
        <v>0.70399999999999996</v>
      </c>
      <c r="F31" s="48">
        <v>0.76</v>
      </c>
      <c r="G31" s="48">
        <v>0.13300000000000001</v>
      </c>
      <c r="H31" s="48">
        <v>1</v>
      </c>
      <c r="I31" s="48">
        <v>0</v>
      </c>
      <c r="J31" s="132">
        <f t="shared" si="0"/>
        <v>3.6630000000000003</v>
      </c>
      <c r="K31" s="204">
        <v>-0.46700000000000003</v>
      </c>
      <c r="L31" s="205">
        <v>0</v>
      </c>
      <c r="M31" s="205">
        <v>-7.3999999999999996E-2</v>
      </c>
      <c r="N31" s="205">
        <v>0</v>
      </c>
      <c r="O31" s="205">
        <v>-8.2000000000000003E-2</v>
      </c>
      <c r="P31" s="205">
        <v>0</v>
      </c>
      <c r="Q31" s="205">
        <v>-0.02</v>
      </c>
      <c r="R31" s="205">
        <v>0</v>
      </c>
      <c r="S31" s="205">
        <v>-4.1000000000000002E-2</v>
      </c>
      <c r="T31" s="205">
        <v>0</v>
      </c>
      <c r="U31" s="205">
        <v>0</v>
      </c>
      <c r="V31" s="132">
        <f t="shared" si="1"/>
        <v>-0.68400000000000005</v>
      </c>
      <c r="W31" s="111">
        <f t="shared" si="2"/>
        <v>4.3470000000000004</v>
      </c>
      <c r="X31" s="111">
        <f t="shared" si="3"/>
        <v>0.16550000000000004</v>
      </c>
      <c r="Y31" s="132">
        <f t="shared" si="4"/>
        <v>0.33100000000000007</v>
      </c>
    </row>
    <row r="32" spans="1:25" ht="15.75" thickBot="1" x14ac:dyDescent="0.3">
      <c r="A32" s="54">
        <v>26</v>
      </c>
      <c r="B32" s="58" t="s">
        <v>161</v>
      </c>
      <c r="C32" s="48">
        <v>1</v>
      </c>
      <c r="D32" s="48">
        <v>0.27200000000000002</v>
      </c>
      <c r="E32" s="48">
        <v>0.52500000000000002</v>
      </c>
      <c r="F32" s="48">
        <v>0.68400000000000005</v>
      </c>
      <c r="G32" s="48">
        <v>0.36299999999999999</v>
      </c>
      <c r="H32" s="48">
        <v>1</v>
      </c>
      <c r="I32" s="48">
        <v>1</v>
      </c>
      <c r="J32" s="132">
        <f t="shared" si="0"/>
        <v>4.8440000000000003</v>
      </c>
      <c r="K32" s="204">
        <v>-0.63600000000000001</v>
      </c>
      <c r="L32" s="205">
        <v>0</v>
      </c>
      <c r="M32" s="205">
        <v>0</v>
      </c>
      <c r="N32" s="205">
        <v>0</v>
      </c>
      <c r="O32" s="205">
        <v>-0.47199999999999998</v>
      </c>
      <c r="P32" s="205">
        <v>-0.09</v>
      </c>
      <c r="Q32" s="205">
        <v>-0.125</v>
      </c>
      <c r="R32" s="205">
        <v>0</v>
      </c>
      <c r="S32" s="205">
        <v>-0.25</v>
      </c>
      <c r="T32" s="205">
        <v>-0.09</v>
      </c>
      <c r="U32" s="205">
        <v>0</v>
      </c>
      <c r="V32" s="132">
        <f t="shared" si="1"/>
        <v>-1.6630000000000003</v>
      </c>
      <c r="W32" s="111">
        <f t="shared" si="2"/>
        <v>6.5070000000000006</v>
      </c>
      <c r="X32" s="111">
        <f t="shared" si="3"/>
        <v>0.17672222222222225</v>
      </c>
      <c r="Y32" s="132">
        <f t="shared" si="4"/>
        <v>0.35344444444444451</v>
      </c>
    </row>
    <row r="33" spans="1:25" ht="15.75" thickBot="1" x14ac:dyDescent="0.3">
      <c r="A33" s="54">
        <v>27</v>
      </c>
      <c r="B33" s="58" t="s">
        <v>164</v>
      </c>
      <c r="C33" s="48">
        <v>1</v>
      </c>
      <c r="D33" s="48">
        <v>0.08</v>
      </c>
      <c r="E33" s="48">
        <v>0.08</v>
      </c>
      <c r="F33" s="48">
        <v>0.67</v>
      </c>
      <c r="G33" s="48">
        <v>8.3000000000000004E-2</v>
      </c>
      <c r="H33" s="48">
        <v>0</v>
      </c>
      <c r="I33" s="48">
        <v>0</v>
      </c>
      <c r="J33" s="132">
        <f t="shared" si="0"/>
        <v>1.913</v>
      </c>
      <c r="K33" s="204">
        <v>-0.5</v>
      </c>
      <c r="L33" s="205">
        <v>0</v>
      </c>
      <c r="M33" s="205">
        <v>-0.05</v>
      </c>
      <c r="N33" s="205">
        <v>-5.8000000000000003E-2</v>
      </c>
      <c r="O33" s="205">
        <v>-0.29699999999999999</v>
      </c>
      <c r="P33" s="205">
        <v>-0.16600000000000001</v>
      </c>
      <c r="Q33" s="205">
        <v>-0.108</v>
      </c>
      <c r="R33" s="205">
        <v>0</v>
      </c>
      <c r="S33" s="205">
        <v>-0.189</v>
      </c>
      <c r="T33" s="205">
        <v>-0.16600000000000001</v>
      </c>
      <c r="U33" s="205">
        <v>0</v>
      </c>
      <c r="V33" s="132">
        <f t="shared" si="1"/>
        <v>-1.534</v>
      </c>
      <c r="W33" s="111">
        <f t="shared" si="2"/>
        <v>3.4470000000000001</v>
      </c>
      <c r="X33" s="111">
        <f t="shared" si="3"/>
        <v>2.105555555555555E-2</v>
      </c>
      <c r="Y33" s="132">
        <f t="shared" si="4"/>
        <v>4.2111111111111099E-2</v>
      </c>
    </row>
    <row r="34" spans="1:25" ht="15.75" thickBot="1" x14ac:dyDescent="0.3">
      <c r="A34" s="54">
        <v>28</v>
      </c>
      <c r="B34" s="58" t="s">
        <v>165</v>
      </c>
      <c r="C34" s="48">
        <v>1</v>
      </c>
      <c r="D34" s="48">
        <v>0.22700000000000001</v>
      </c>
      <c r="E34" s="48">
        <v>0.67700000000000005</v>
      </c>
      <c r="F34" s="48">
        <v>0.70599999999999996</v>
      </c>
      <c r="G34" s="48">
        <v>0.18179999999999999</v>
      </c>
      <c r="H34" s="48">
        <v>0</v>
      </c>
      <c r="I34" s="48">
        <v>0</v>
      </c>
      <c r="J34" s="132">
        <f t="shared" si="0"/>
        <v>2.7918000000000003</v>
      </c>
      <c r="K34" s="204">
        <v>-0.36399999999999999</v>
      </c>
      <c r="L34" s="205">
        <v>0</v>
      </c>
      <c r="M34" s="205">
        <v>-6.5000000000000002E-2</v>
      </c>
      <c r="N34" s="205">
        <v>-2.9000000000000001E-2</v>
      </c>
      <c r="O34" s="206">
        <v>-0.38200000000000001</v>
      </c>
      <c r="P34" s="206">
        <v>-9.0999999999999998E-2</v>
      </c>
      <c r="Q34" s="205">
        <v>-1.7999999999999999E-2</v>
      </c>
      <c r="R34" s="205">
        <v>0</v>
      </c>
      <c r="S34" s="206">
        <v>-0.218</v>
      </c>
      <c r="T34" s="206">
        <v>-9.0999999999999998E-2</v>
      </c>
      <c r="U34" s="205">
        <v>0</v>
      </c>
      <c r="V34" s="132">
        <f t="shared" si="1"/>
        <v>-1.258</v>
      </c>
      <c r="W34" s="111">
        <f t="shared" si="2"/>
        <v>4.0498000000000003</v>
      </c>
      <c r="X34" s="111">
        <f t="shared" si="3"/>
        <v>8.521111111111114E-2</v>
      </c>
      <c r="Y34" s="132">
        <f t="shared" si="4"/>
        <v>0.17042222222222228</v>
      </c>
    </row>
    <row r="35" spans="1:25" ht="15.75" thickBot="1" x14ac:dyDescent="0.3">
      <c r="A35" s="54">
        <v>29</v>
      </c>
      <c r="B35" s="58" t="s">
        <v>166</v>
      </c>
      <c r="C35" s="48">
        <v>0.88800000000000001</v>
      </c>
      <c r="D35" s="48">
        <v>0.111</v>
      </c>
      <c r="E35" s="48">
        <v>0.80900000000000005</v>
      </c>
      <c r="F35" s="48">
        <v>0.86299999999999999</v>
      </c>
      <c r="G35" s="48">
        <v>0.111</v>
      </c>
      <c r="H35" s="48">
        <v>1</v>
      </c>
      <c r="I35" s="48">
        <v>0</v>
      </c>
      <c r="J35" s="132">
        <f t="shared" si="0"/>
        <v>3.7820000000000005</v>
      </c>
      <c r="K35" s="204">
        <v>-0.33300000000000002</v>
      </c>
      <c r="L35" s="205">
        <v>0</v>
      </c>
      <c r="M35" s="205">
        <v>0</v>
      </c>
      <c r="N35" s="205">
        <v>0</v>
      </c>
      <c r="O35" s="205">
        <v>-0.46800000000000003</v>
      </c>
      <c r="P35" s="205">
        <v>-0.111</v>
      </c>
      <c r="Q35" s="205">
        <v>-0.187</v>
      </c>
      <c r="R35" s="205">
        <v>-0.111</v>
      </c>
      <c r="S35" s="205">
        <v>-0.34300000000000003</v>
      </c>
      <c r="T35" s="205">
        <v>0</v>
      </c>
      <c r="U35" s="205">
        <v>0</v>
      </c>
      <c r="V35" s="132">
        <f t="shared" si="1"/>
        <v>-1.5529999999999999</v>
      </c>
      <c r="W35" s="111">
        <f t="shared" si="2"/>
        <v>5.3350000000000009</v>
      </c>
      <c r="X35" s="111">
        <f t="shared" si="3"/>
        <v>0.12383333333333334</v>
      </c>
      <c r="Y35" s="132">
        <f t="shared" si="4"/>
        <v>0.24766666666666667</v>
      </c>
    </row>
    <row r="36" spans="1:25" ht="15.75" thickBot="1" x14ac:dyDescent="0.3">
      <c r="A36" s="54">
        <v>30</v>
      </c>
      <c r="B36" s="58" t="s">
        <v>167</v>
      </c>
      <c r="C36" s="48">
        <v>1</v>
      </c>
      <c r="D36" s="48">
        <v>0</v>
      </c>
      <c r="E36" s="48">
        <v>0.5</v>
      </c>
      <c r="F36" s="48">
        <v>0.5</v>
      </c>
      <c r="G36" s="48">
        <v>0</v>
      </c>
      <c r="H36" s="48">
        <v>0</v>
      </c>
      <c r="I36" s="48">
        <v>0</v>
      </c>
      <c r="J36" s="132">
        <f t="shared" si="0"/>
        <v>2</v>
      </c>
      <c r="K36" s="204">
        <v>-0.55500000000000005</v>
      </c>
      <c r="L36" s="205">
        <v>0</v>
      </c>
      <c r="M36" s="205">
        <v>-6.3E-2</v>
      </c>
      <c r="N36" s="205">
        <v>-0.125</v>
      </c>
      <c r="O36" s="205">
        <v>-0.222</v>
      </c>
      <c r="P36" s="206">
        <v>-0.111</v>
      </c>
      <c r="Q36" s="205">
        <v>0</v>
      </c>
      <c r="R36" s="205">
        <v>0</v>
      </c>
      <c r="S36" s="205">
        <v>-0.111</v>
      </c>
      <c r="T36" s="205">
        <v>0</v>
      </c>
      <c r="U36" s="205">
        <v>0</v>
      </c>
      <c r="V36" s="132">
        <f t="shared" si="1"/>
        <v>-1.1870000000000001</v>
      </c>
      <c r="W36" s="111">
        <f t="shared" si="2"/>
        <v>3.1870000000000003</v>
      </c>
      <c r="X36" s="111">
        <f t="shared" si="3"/>
        <v>4.5166666666666661E-2</v>
      </c>
      <c r="Y36" s="132">
        <f t="shared" si="4"/>
        <v>9.0333333333333321E-2</v>
      </c>
    </row>
    <row r="37" spans="1:25" ht="15.75" thickBot="1" x14ac:dyDescent="0.3">
      <c r="A37" s="54">
        <v>31</v>
      </c>
      <c r="B37" s="58" t="s">
        <v>168</v>
      </c>
      <c r="C37" s="48">
        <v>0.9</v>
      </c>
      <c r="D37" s="48">
        <v>0.2</v>
      </c>
      <c r="E37" s="48">
        <v>0.84</v>
      </c>
      <c r="F37" s="48">
        <v>0.70899999999999996</v>
      </c>
      <c r="G37" s="48">
        <v>0.11</v>
      </c>
      <c r="H37" s="48">
        <v>0</v>
      </c>
      <c r="I37" s="48">
        <v>0</v>
      </c>
      <c r="J37" s="132">
        <f t="shared" si="0"/>
        <v>2.7589999999999999</v>
      </c>
      <c r="K37" s="204">
        <v>-0.1</v>
      </c>
      <c r="L37" s="205">
        <v>0</v>
      </c>
      <c r="M37" s="205">
        <v>0</v>
      </c>
      <c r="N37" s="205">
        <v>-8.3000000000000004E-2</v>
      </c>
      <c r="O37" s="205">
        <v>-0.125</v>
      </c>
      <c r="P37" s="205">
        <v>-0.111</v>
      </c>
      <c r="Q37" s="205">
        <v>0</v>
      </c>
      <c r="R37" s="205">
        <v>0</v>
      </c>
      <c r="S37" s="205">
        <v>0</v>
      </c>
      <c r="T37" s="205">
        <v>-0.111</v>
      </c>
      <c r="U37" s="205">
        <v>0</v>
      </c>
      <c r="V37" s="132">
        <f t="shared" si="1"/>
        <v>-0.53</v>
      </c>
      <c r="W37" s="111">
        <f t="shared" si="2"/>
        <v>3.2889999999999997</v>
      </c>
      <c r="X37" s="111">
        <f t="shared" si="3"/>
        <v>0.1238333333333333</v>
      </c>
      <c r="Y37" s="132">
        <f t="shared" si="4"/>
        <v>0.24766666666666659</v>
      </c>
    </row>
    <row r="38" spans="1:25" ht="15.75" thickBot="1" x14ac:dyDescent="0.3">
      <c r="A38" s="54">
        <v>32</v>
      </c>
      <c r="B38" s="58" t="s">
        <v>169</v>
      </c>
      <c r="C38" s="48">
        <v>0.9</v>
      </c>
      <c r="D38" s="48">
        <v>0</v>
      </c>
      <c r="E38" s="48">
        <v>0.42</v>
      </c>
      <c r="F38" s="48">
        <v>0.5</v>
      </c>
      <c r="G38" s="48">
        <v>0</v>
      </c>
      <c r="H38" s="48">
        <v>0</v>
      </c>
      <c r="I38" s="48">
        <v>0</v>
      </c>
      <c r="J38" s="132">
        <f t="shared" si="0"/>
        <v>1.82</v>
      </c>
      <c r="K38" s="207">
        <v>0</v>
      </c>
      <c r="L38" s="205">
        <v>-0.6</v>
      </c>
      <c r="M38" s="205">
        <v>0</v>
      </c>
      <c r="N38" s="205">
        <v>-7.0999999999999994E-2</v>
      </c>
      <c r="O38" s="205">
        <v>-0.2</v>
      </c>
      <c r="P38" s="205">
        <v>-0.1</v>
      </c>
      <c r="Q38" s="205">
        <v>0</v>
      </c>
      <c r="R38" s="205">
        <v>0</v>
      </c>
      <c r="S38" s="205">
        <v>0</v>
      </c>
      <c r="T38" s="205">
        <v>-0.1</v>
      </c>
      <c r="U38" s="205">
        <v>0</v>
      </c>
      <c r="V38" s="132">
        <f t="shared" si="1"/>
        <v>-1.071</v>
      </c>
      <c r="W38" s="111">
        <f t="shared" si="2"/>
        <v>2.891</v>
      </c>
      <c r="X38" s="111">
        <f t="shared" si="3"/>
        <v>4.1611111111111126E-2</v>
      </c>
      <c r="Y38" s="132">
        <f t="shared" si="4"/>
        <v>8.3222222222222253E-2</v>
      </c>
    </row>
    <row r="39" spans="1:25" ht="15.75" thickBot="1" x14ac:dyDescent="0.3">
      <c r="A39" s="54">
        <v>33</v>
      </c>
      <c r="B39" s="58" t="s">
        <v>170</v>
      </c>
      <c r="C39" s="48">
        <v>0.93300000000000005</v>
      </c>
      <c r="D39" s="48">
        <v>0.26600000000000001</v>
      </c>
      <c r="E39" s="48">
        <v>0.47199999999999998</v>
      </c>
      <c r="F39" s="48">
        <v>0.72899999999999998</v>
      </c>
      <c r="G39" s="48">
        <v>0</v>
      </c>
      <c r="H39" s="48">
        <v>0</v>
      </c>
      <c r="I39" s="48">
        <v>0</v>
      </c>
      <c r="J39" s="132">
        <f t="shared" si="0"/>
        <v>2.4</v>
      </c>
      <c r="K39" s="204">
        <v>-0.66600000000000004</v>
      </c>
      <c r="L39" s="205">
        <v>-6.6000000000000003E-2</v>
      </c>
      <c r="M39" s="205">
        <v>-0.13800000000000001</v>
      </c>
      <c r="N39" s="205">
        <v>-2.7E-2</v>
      </c>
      <c r="O39" s="205">
        <v>-0.42399999999999999</v>
      </c>
      <c r="P39" s="205">
        <v>-0.66600000000000004</v>
      </c>
      <c r="Q39" s="205">
        <v>-0.151</v>
      </c>
      <c r="R39" s="205">
        <v>-6.6000000000000003E-2</v>
      </c>
      <c r="S39" s="205">
        <v>-0.39300000000000002</v>
      </c>
      <c r="T39" s="205">
        <v>-6.6000000000000003E-2</v>
      </c>
      <c r="U39" s="205">
        <v>0</v>
      </c>
      <c r="V39" s="132">
        <f t="shared" si="1"/>
        <v>-2.6629999999999994</v>
      </c>
      <c r="W39" s="111">
        <f t="shared" si="2"/>
        <v>5.0629999999999988</v>
      </c>
      <c r="X39" s="111">
        <f t="shared" si="3"/>
        <v>-1.4611111111111118E-2</v>
      </c>
      <c r="Y39" s="132">
        <f t="shared" si="4"/>
        <v>-2.9222222222222236E-2</v>
      </c>
    </row>
    <row r="40" spans="1:25" ht="15.75" thickBot="1" x14ac:dyDescent="0.3">
      <c r="A40" s="54">
        <v>34</v>
      </c>
      <c r="B40" s="58" t="s">
        <v>171</v>
      </c>
      <c r="C40" s="48">
        <v>0.91700000000000004</v>
      </c>
      <c r="D40" s="48">
        <v>8.3000000000000004E-2</v>
      </c>
      <c r="E40" s="48">
        <v>0.64</v>
      </c>
      <c r="F40" s="48">
        <v>0.76900000000000002</v>
      </c>
      <c r="G40" s="48">
        <v>8.3000000000000004E-2</v>
      </c>
      <c r="H40" s="48">
        <v>1</v>
      </c>
      <c r="I40" s="48">
        <v>0</v>
      </c>
      <c r="J40" s="132">
        <f t="shared" si="0"/>
        <v>3.4920000000000004</v>
      </c>
      <c r="K40" s="204">
        <v>-0.5</v>
      </c>
      <c r="L40" s="205">
        <v>0</v>
      </c>
      <c r="M40" s="205">
        <v>0</v>
      </c>
      <c r="N40" s="205">
        <v>-3.7999999999999999E-2</v>
      </c>
      <c r="O40" s="205">
        <v>-0.17199999999999999</v>
      </c>
      <c r="P40" s="205">
        <v>0</v>
      </c>
      <c r="Q40" s="205">
        <v>-3.4000000000000002E-2</v>
      </c>
      <c r="R40" s="205">
        <v>0</v>
      </c>
      <c r="S40" s="205">
        <v>-3.4000000000000002E-2</v>
      </c>
      <c r="T40" s="205">
        <v>0</v>
      </c>
      <c r="U40" s="205">
        <v>0</v>
      </c>
      <c r="V40" s="132">
        <f t="shared" si="1"/>
        <v>-0.77800000000000002</v>
      </c>
      <c r="W40" s="111">
        <f t="shared" si="2"/>
        <v>4.2700000000000005</v>
      </c>
      <c r="X40" s="111">
        <f t="shared" si="3"/>
        <v>0.15077777777777782</v>
      </c>
      <c r="Y40" s="132">
        <f t="shared" si="4"/>
        <v>0.30155555555555563</v>
      </c>
    </row>
    <row r="41" spans="1:25" ht="15.75" thickBot="1" x14ac:dyDescent="0.3">
      <c r="A41" s="54">
        <v>35</v>
      </c>
      <c r="B41" s="58" t="s">
        <v>172</v>
      </c>
      <c r="C41" s="48">
        <v>0.875</v>
      </c>
      <c r="D41" s="48">
        <v>0.125</v>
      </c>
      <c r="E41" s="48">
        <v>0.66700000000000004</v>
      </c>
      <c r="F41" s="48">
        <v>0.8</v>
      </c>
      <c r="G41" s="48">
        <v>0</v>
      </c>
      <c r="H41" s="48">
        <v>0</v>
      </c>
      <c r="I41" s="48">
        <v>0</v>
      </c>
      <c r="J41" s="132">
        <f t="shared" si="0"/>
        <v>2.4670000000000001</v>
      </c>
      <c r="K41" s="204">
        <v>-0.75</v>
      </c>
      <c r="L41" s="205">
        <v>0</v>
      </c>
      <c r="M41" s="205">
        <v>0</v>
      </c>
      <c r="N41" s="205">
        <v>0</v>
      </c>
      <c r="O41" s="205">
        <v>-0.4</v>
      </c>
      <c r="P41" s="205">
        <v>-0.28599999999999998</v>
      </c>
      <c r="Q41" s="205">
        <v>0</v>
      </c>
      <c r="R41" s="205">
        <v>0</v>
      </c>
      <c r="S41" s="205">
        <v>-0.26700000000000002</v>
      </c>
      <c r="T41" s="205">
        <v>-0.28599999999999998</v>
      </c>
      <c r="U41" s="205">
        <v>0</v>
      </c>
      <c r="V41" s="132">
        <f t="shared" si="1"/>
        <v>-1.9889999999999999</v>
      </c>
      <c r="W41" s="111">
        <f t="shared" si="2"/>
        <v>4.4559999999999995</v>
      </c>
      <c r="X41" s="111">
        <f t="shared" si="3"/>
        <v>2.6555555555555565E-2</v>
      </c>
      <c r="Y41" s="132">
        <f t="shared" si="4"/>
        <v>5.311111111111113E-2</v>
      </c>
    </row>
    <row r="42" spans="1:25" ht="15.75" thickBot="1" x14ac:dyDescent="0.3">
      <c r="A42" s="54">
        <v>36</v>
      </c>
      <c r="B42" s="58" t="s">
        <v>173</v>
      </c>
      <c r="C42" s="48">
        <v>1</v>
      </c>
      <c r="D42" s="48">
        <v>2.7E-2</v>
      </c>
      <c r="E42" s="48">
        <v>0.71699999999999997</v>
      </c>
      <c r="F42" s="48">
        <v>0.81299999999999994</v>
      </c>
      <c r="G42" s="48">
        <v>0.108</v>
      </c>
      <c r="H42" s="48">
        <v>0.75</v>
      </c>
      <c r="I42" s="48">
        <v>0.33300000000000002</v>
      </c>
      <c r="J42" s="132">
        <f t="shared" si="0"/>
        <v>3.7479999999999998</v>
      </c>
      <c r="K42" s="204">
        <v>-0.622</v>
      </c>
      <c r="L42" s="205">
        <v>0</v>
      </c>
      <c r="M42" s="205">
        <v>0</v>
      </c>
      <c r="N42" s="205">
        <v>0</v>
      </c>
      <c r="O42" s="205">
        <v>-9.7000000000000003E-2</v>
      </c>
      <c r="P42" s="205">
        <v>0</v>
      </c>
      <c r="Q42" s="205">
        <v>-2.1999999999999999E-2</v>
      </c>
      <c r="R42" s="205">
        <v>0</v>
      </c>
      <c r="S42" s="205">
        <v>-6.5000000000000002E-2</v>
      </c>
      <c r="T42" s="205">
        <v>0</v>
      </c>
      <c r="U42" s="205">
        <v>0</v>
      </c>
      <c r="V42" s="132">
        <f t="shared" si="1"/>
        <v>-0.80600000000000005</v>
      </c>
      <c r="W42" s="111">
        <f t="shared" si="2"/>
        <v>4.5540000000000003</v>
      </c>
      <c r="X42" s="111">
        <f t="shared" si="3"/>
        <v>0.16344444444444445</v>
      </c>
      <c r="Y42" s="132">
        <f t="shared" si="4"/>
        <v>0.3268888888888889</v>
      </c>
    </row>
    <row r="43" spans="1:25" ht="15.75" thickBot="1" x14ac:dyDescent="0.3">
      <c r="A43" s="54">
        <v>37</v>
      </c>
      <c r="B43" s="58" t="s">
        <v>174</v>
      </c>
      <c r="C43" s="48">
        <v>1</v>
      </c>
      <c r="D43" s="48">
        <v>0.2</v>
      </c>
      <c r="E43" s="48">
        <v>0.52900000000000003</v>
      </c>
      <c r="F43" s="48">
        <v>0.7</v>
      </c>
      <c r="G43" s="48">
        <v>0.2</v>
      </c>
      <c r="H43" s="48">
        <v>0</v>
      </c>
      <c r="I43" s="48">
        <v>0</v>
      </c>
      <c r="J43" s="132">
        <f t="shared" si="0"/>
        <v>2.6290000000000004</v>
      </c>
      <c r="K43" s="204">
        <v>-0.6</v>
      </c>
      <c r="L43" s="205">
        <v>0</v>
      </c>
      <c r="M43" s="205">
        <v>-0.17599999999999999</v>
      </c>
      <c r="N43" s="205">
        <v>0</v>
      </c>
      <c r="O43" s="206">
        <v>-0.26300000000000001</v>
      </c>
      <c r="P43" s="205">
        <v>0</v>
      </c>
      <c r="Q43" s="205">
        <v>-0.105</v>
      </c>
      <c r="R43" s="205">
        <v>0</v>
      </c>
      <c r="S43" s="206">
        <v>-0.158</v>
      </c>
      <c r="T43" s="205">
        <v>0</v>
      </c>
      <c r="U43" s="205">
        <v>0</v>
      </c>
      <c r="V43" s="132">
        <f t="shared" si="1"/>
        <v>-1.302</v>
      </c>
      <c r="W43" s="111">
        <f t="shared" si="2"/>
        <v>3.9310000000000005</v>
      </c>
      <c r="X43" s="111">
        <f t="shared" si="3"/>
        <v>7.3722222222222245E-2</v>
      </c>
      <c r="Y43" s="132">
        <f t="shared" si="4"/>
        <v>0.14744444444444449</v>
      </c>
    </row>
    <row r="44" spans="1:25" ht="15.75" thickBot="1" x14ac:dyDescent="0.3">
      <c r="A44" s="54">
        <v>38</v>
      </c>
      <c r="B44" s="58" t="s">
        <v>158</v>
      </c>
      <c r="C44" s="48">
        <v>0.87</v>
      </c>
      <c r="D44" s="48">
        <v>0</v>
      </c>
      <c r="E44" s="48">
        <v>0.56999999999999995</v>
      </c>
      <c r="F44" s="48">
        <v>0.61</v>
      </c>
      <c r="G44" s="48">
        <v>0</v>
      </c>
      <c r="H44" s="48">
        <v>0</v>
      </c>
      <c r="I44" s="48">
        <v>0</v>
      </c>
      <c r="J44" s="132">
        <f t="shared" si="0"/>
        <v>2.0499999999999998</v>
      </c>
      <c r="K44" s="204">
        <v>-1</v>
      </c>
      <c r="L44" s="205">
        <v>0</v>
      </c>
      <c r="M44" s="205">
        <v>0</v>
      </c>
      <c r="N44" s="205">
        <v>0</v>
      </c>
      <c r="O44" s="205">
        <v>-0.36</v>
      </c>
      <c r="P44" s="205" t="s">
        <v>335</v>
      </c>
      <c r="Q44" s="205">
        <v>-0.04</v>
      </c>
      <c r="R44" s="205">
        <v>-0.13</v>
      </c>
      <c r="S44" s="205">
        <v>-0.25</v>
      </c>
      <c r="T44" s="205">
        <v>-0.6</v>
      </c>
      <c r="U44" s="205">
        <v>0</v>
      </c>
      <c r="V44" s="132">
        <f t="shared" si="1"/>
        <v>-2.38</v>
      </c>
      <c r="W44" s="111">
        <f t="shared" si="2"/>
        <v>4.43</v>
      </c>
      <c r="X44" s="111">
        <f t="shared" si="3"/>
        <v>-1.9411764705882364E-2</v>
      </c>
      <c r="Y44" s="132">
        <f t="shared" si="4"/>
        <v>-3.8823529411764729E-2</v>
      </c>
    </row>
    <row r="45" spans="1:25" x14ac:dyDescent="0.25">
      <c r="A45" s="338" t="s">
        <v>120</v>
      </c>
      <c r="B45" s="339"/>
      <c r="C45" s="28">
        <f>AVERAGE(C7:C44)</f>
        <v>0.86495945945945951</v>
      </c>
      <c r="D45" s="28">
        <f t="shared" ref="D45:J45" si="9">AVERAGE(D7:D44)</f>
        <v>0.1277567567567568</v>
      </c>
      <c r="E45" s="28">
        <f t="shared" si="9"/>
        <v>0.56971052631578956</v>
      </c>
      <c r="F45" s="28">
        <f t="shared" si="9"/>
        <v>0.65771052631578941</v>
      </c>
      <c r="G45" s="28">
        <f t="shared" si="9"/>
        <v>7.563243243243245E-2</v>
      </c>
      <c r="H45" s="28">
        <f t="shared" si="9"/>
        <v>0.33332432432432435</v>
      </c>
      <c r="I45" s="28">
        <f t="shared" si="9"/>
        <v>7.2972972972972977E-2</v>
      </c>
      <c r="J45" s="145">
        <f t="shared" si="9"/>
        <v>2.6632605263157894</v>
      </c>
      <c r="K45" s="28">
        <f t="shared" ref="K45" si="10">AVERAGE(K7:K44)</f>
        <v>-0.44472972972972968</v>
      </c>
      <c r="L45" s="28">
        <f t="shared" ref="L45" si="11">AVERAGE(L7:L44)</f>
        <v>-2.7000000000000003E-2</v>
      </c>
      <c r="M45" s="28">
        <f t="shared" ref="M45" si="12">AVERAGE(M7:M44)</f>
        <v>-6.1657894736842106E-2</v>
      </c>
      <c r="N45" s="28">
        <f t="shared" ref="N45" si="13">AVERAGE(N7:N44)</f>
        <v>-3.3162162162162161E-2</v>
      </c>
      <c r="O45" s="28">
        <f t="shared" ref="O45" si="14">AVERAGE(O7:O44)</f>
        <v>-0.28732432432432431</v>
      </c>
      <c r="P45" s="28">
        <f t="shared" ref="P45:Q45" si="15">AVERAGE(P7:P44)</f>
        <v>-0.14175000000000001</v>
      </c>
      <c r="Q45" s="28">
        <f t="shared" si="15"/>
        <v>-6.0605263157894725E-2</v>
      </c>
      <c r="R45" s="28">
        <f t="shared" ref="R45" si="16">AVERAGE(R7:R44)</f>
        <v>-1.3777777777777778E-2</v>
      </c>
      <c r="S45" s="28">
        <f t="shared" ref="S45" si="17">AVERAGE(S7:S44)</f>
        <v>-0.17586842105263162</v>
      </c>
      <c r="T45" s="28">
        <f t="shared" ref="T45" si="18">AVERAGE(T7:T44)</f>
        <v>-0.13205405405405407</v>
      </c>
      <c r="U45" s="28">
        <f t="shared" ref="U45" si="19">AVERAGE(U7:U44)</f>
        <v>-6.7567567567567571E-3</v>
      </c>
      <c r="V45" s="111">
        <f>AVERAGE(V7:V44)</f>
        <v>-1.3519999999999996</v>
      </c>
      <c r="W45" s="111">
        <f>AVERAGE(W7:W44)</f>
        <v>4.0152605263157906</v>
      </c>
      <c r="X45" s="111">
        <f>AVERAGE(X7:X44)</f>
        <v>7.4884270725834215E-2</v>
      </c>
      <c r="Y45" s="112">
        <f>AVERAGE(Y7:Y44)</f>
        <v>0.14976854145166843</v>
      </c>
    </row>
    <row r="48" spans="1:25" x14ac:dyDescent="0.25">
      <c r="A48" s="54">
        <v>1</v>
      </c>
      <c r="B48" s="58" t="s">
        <v>177</v>
      </c>
      <c r="C48" s="48"/>
      <c r="D48" s="48"/>
      <c r="E48" s="48">
        <v>0.59099999999999997</v>
      </c>
      <c r="F48" s="48">
        <v>0.7</v>
      </c>
      <c r="G48" s="48"/>
      <c r="H48" s="48"/>
      <c r="I48" s="48"/>
      <c r="J48" s="132">
        <f>SUM(C48:I48)</f>
        <v>1.2909999999999999</v>
      </c>
      <c r="K48" s="48"/>
      <c r="L48" s="48"/>
      <c r="M48" s="48">
        <v>9.0999999999999998E-2</v>
      </c>
      <c r="N48" s="48">
        <v>0</v>
      </c>
      <c r="O48" s="48"/>
      <c r="P48" s="48"/>
      <c r="Q48" s="48"/>
      <c r="R48" s="48"/>
      <c r="S48" s="48"/>
      <c r="T48" s="48"/>
      <c r="U48" s="48"/>
      <c r="V48" s="132">
        <f>SUM(K48:U48)</f>
        <v>9.0999999999999998E-2</v>
      </c>
      <c r="W48" s="111">
        <f>J48-V48</f>
        <v>1.2</v>
      </c>
      <c r="X48" s="111">
        <f>AVERAGE(C48:I48,K48:U48)</f>
        <v>0.34549999999999997</v>
      </c>
      <c r="Y48" s="132">
        <f>X48*2</f>
        <v>0.69099999999999995</v>
      </c>
    </row>
    <row r="49" spans="1:25" x14ac:dyDescent="0.25">
      <c r="A49" s="54">
        <v>2</v>
      </c>
      <c r="B49" s="58" t="s">
        <v>178</v>
      </c>
      <c r="C49" s="48"/>
      <c r="D49" s="48"/>
      <c r="E49" s="48">
        <v>0.51600000000000001</v>
      </c>
      <c r="F49" s="48">
        <v>0.83799999999999997</v>
      </c>
      <c r="G49" s="48"/>
      <c r="H49" s="48"/>
      <c r="I49" s="48"/>
      <c r="J49" s="132">
        <f>SUM(C49:I49)</f>
        <v>1.3540000000000001</v>
      </c>
      <c r="K49" s="48"/>
      <c r="L49" s="48"/>
      <c r="M49" s="48">
        <v>0.161</v>
      </c>
      <c r="N49" s="48">
        <v>3.2000000000000001E-2</v>
      </c>
      <c r="O49" s="48"/>
      <c r="P49" s="48"/>
      <c r="Q49" s="48"/>
      <c r="R49" s="48"/>
      <c r="S49" s="48"/>
      <c r="T49" s="48"/>
      <c r="U49" s="48"/>
      <c r="V49" s="132">
        <f>SUM(K49:U49)</f>
        <v>0.193</v>
      </c>
      <c r="W49" s="111">
        <f>J49-V49</f>
        <v>1.161</v>
      </c>
      <c r="X49" s="111">
        <f>AVERAGE(C49:I49,K49:U49)</f>
        <v>0.38675000000000004</v>
      </c>
      <c r="Y49" s="132">
        <f>X49*2</f>
        <v>0.77350000000000008</v>
      </c>
    </row>
    <row r="50" spans="1:25" ht="25.5" x14ac:dyDescent="0.25">
      <c r="A50" s="54">
        <v>3</v>
      </c>
      <c r="B50" s="58" t="s">
        <v>179</v>
      </c>
      <c r="C50" s="48"/>
      <c r="D50" s="48"/>
      <c r="E50" s="48">
        <v>0.46200000000000002</v>
      </c>
      <c r="F50" s="48">
        <v>0.75</v>
      </c>
      <c r="G50" s="48"/>
      <c r="H50" s="48"/>
      <c r="I50" s="48"/>
      <c r="J50" s="132">
        <f>SUM(C50:I50)</f>
        <v>1.212</v>
      </c>
      <c r="K50" s="48"/>
      <c r="L50" s="48"/>
      <c r="M50" s="48">
        <v>0</v>
      </c>
      <c r="N50" s="48">
        <v>0</v>
      </c>
      <c r="O50" s="48"/>
      <c r="P50" s="48"/>
      <c r="Q50" s="48"/>
      <c r="R50" s="48"/>
      <c r="S50" s="48"/>
      <c r="T50" s="48"/>
      <c r="U50" s="48"/>
      <c r="V50" s="132">
        <f>SUM(K50:U50)</f>
        <v>0</v>
      </c>
      <c r="W50" s="111">
        <f>J50-V50</f>
        <v>1.212</v>
      </c>
      <c r="X50" s="111">
        <f>AVERAGE(C50:I50,K50:U50)</f>
        <v>0.30299999999999999</v>
      </c>
      <c r="Y50" s="132">
        <f>X50*2</f>
        <v>0.60599999999999998</v>
      </c>
    </row>
    <row r="51" spans="1:25" x14ac:dyDescent="0.25">
      <c r="A51" s="338" t="s">
        <v>120</v>
      </c>
      <c r="B51" s="339"/>
      <c r="C51" s="28"/>
      <c r="D51" s="28"/>
      <c r="E51" s="28">
        <f>AVERAGE(E48:E50)</f>
        <v>0.52300000000000002</v>
      </c>
      <c r="F51" s="28">
        <f>AVERAGE(F48:F50)</f>
        <v>0.7626666666666666</v>
      </c>
      <c r="G51" s="28"/>
      <c r="H51" s="28"/>
      <c r="I51" s="28"/>
      <c r="J51" s="132">
        <f>SUM(C51:I51)</f>
        <v>1.2856666666666667</v>
      </c>
      <c r="K51" s="28"/>
      <c r="L51" s="28"/>
      <c r="M51" s="28">
        <f t="shared" ref="M51:N51" si="20">AVERAGE(M48:M50)</f>
        <v>8.4000000000000005E-2</v>
      </c>
      <c r="N51" s="28">
        <f t="shared" si="20"/>
        <v>1.0666666666666666E-2</v>
      </c>
      <c r="O51" s="28"/>
      <c r="P51" s="28"/>
      <c r="Q51" s="28"/>
      <c r="R51" s="28"/>
      <c r="S51" s="28"/>
      <c r="T51" s="28"/>
      <c r="U51" s="28"/>
      <c r="V51" s="111">
        <f>AVERAGE(V48:V50)</f>
        <v>9.4666666666666677E-2</v>
      </c>
      <c r="W51" s="111">
        <f t="shared" ref="W51:X51" si="21">AVERAGE(W48:W50)</f>
        <v>1.1909999999999998</v>
      </c>
      <c r="X51" s="111">
        <f t="shared" si="21"/>
        <v>0.34508333333333335</v>
      </c>
      <c r="Y51" s="112">
        <f>AVERAGE(Y48:Y50)</f>
        <v>0.69016666666666671</v>
      </c>
    </row>
  </sheetData>
  <sheetProtection algorithmName="SHA-512" hashValue="EQNn0MAqIcbax8kvPTCeETA/v0QHzwcwpp5GY/sme7NRhd/CVyO4yYiB3sY87cPB1opCVQSmkLywtpxJHOivtA==" saltValue="14P1vVjgYvG2QxUOZgHa5Q==" spinCount="100000" sheet="1" formatCells="0" formatColumns="0" formatRows="0" insertColumns="0" insertRows="0" insertHyperlinks="0" deleteColumns="0" deleteRows="0" sort="0" autoFilter="0" pivotTables="0"/>
  <mergeCells count="14">
    <mergeCell ref="U4:U6"/>
    <mergeCell ref="Q5:R5"/>
    <mergeCell ref="S5:T5"/>
    <mergeCell ref="A4:A6"/>
    <mergeCell ref="B4:B6"/>
    <mergeCell ref="C4:D4"/>
    <mergeCell ref="G4:G6"/>
    <mergeCell ref="H4:H6"/>
    <mergeCell ref="I4:I6"/>
    <mergeCell ref="A51:B51"/>
    <mergeCell ref="A45:B45"/>
    <mergeCell ref="K4:L4"/>
    <mergeCell ref="O4:P4"/>
    <mergeCell ref="Q4:T4"/>
  </mergeCells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1"/>
  <sheetViews>
    <sheetView zoomScale="80" zoomScaleNormal="80" workbookViewId="0">
      <pane ySplit="6" topLeftCell="A10" activePane="bottomLeft" state="frozen"/>
      <selection pane="bottomLeft" activeCell="C38" sqref="C38"/>
    </sheetView>
  </sheetViews>
  <sheetFormatPr defaultRowHeight="15" x14ac:dyDescent="0.25"/>
  <cols>
    <col min="1" max="1" width="9.140625" style="20"/>
    <col min="2" max="2" width="42.140625" style="20" customWidth="1"/>
    <col min="3" max="3" width="21.85546875" style="20" customWidth="1"/>
    <col min="4" max="4" width="11.28515625" style="20" customWidth="1"/>
    <col min="5" max="5" width="14.28515625" style="20" customWidth="1"/>
    <col min="6" max="6" width="17.42578125" style="20" customWidth="1"/>
    <col min="7" max="7" width="31.140625" style="20" customWidth="1"/>
    <col min="8" max="8" width="21.5703125" style="20" customWidth="1"/>
    <col min="9" max="9" width="19.7109375" style="20" customWidth="1"/>
    <col min="10" max="10" width="9.140625" style="20" customWidth="1"/>
    <col min="11" max="11" width="11.28515625" style="20" customWidth="1"/>
    <col min="12" max="255" width="8.85546875" style="20"/>
    <col min="256" max="256" width="26" style="20" customWidth="1"/>
    <col min="257" max="257" width="21.140625" style="20" customWidth="1"/>
    <col min="258" max="258" width="11.140625" style="20" customWidth="1"/>
    <col min="259" max="259" width="11.28515625" style="20" customWidth="1"/>
    <col min="260" max="260" width="14.28515625" style="20" customWidth="1"/>
    <col min="261" max="261" width="16.28515625" style="20" customWidth="1"/>
    <col min="262" max="262" width="22.28515625" style="20" customWidth="1"/>
    <col min="263" max="263" width="17.42578125" style="20" customWidth="1"/>
    <col min="264" max="264" width="21.5703125" style="20" customWidth="1"/>
    <col min="265" max="265" width="14.28515625" style="20" customWidth="1"/>
    <col min="266" max="266" width="9.140625" style="20" customWidth="1"/>
    <col min="267" max="267" width="11.28515625" style="20" customWidth="1"/>
    <col min="268" max="511" width="8.85546875" style="20"/>
    <col min="512" max="512" width="26" style="20" customWidth="1"/>
    <col min="513" max="513" width="21.140625" style="20" customWidth="1"/>
    <col min="514" max="514" width="11.140625" style="20" customWidth="1"/>
    <col min="515" max="515" width="11.28515625" style="20" customWidth="1"/>
    <col min="516" max="516" width="14.28515625" style="20" customWidth="1"/>
    <col min="517" max="517" width="16.28515625" style="20" customWidth="1"/>
    <col min="518" max="518" width="22.28515625" style="20" customWidth="1"/>
    <col min="519" max="519" width="17.42578125" style="20" customWidth="1"/>
    <col min="520" max="520" width="21.5703125" style="20" customWidth="1"/>
    <col min="521" max="521" width="14.28515625" style="20" customWidth="1"/>
    <col min="522" max="522" width="9.140625" style="20" customWidth="1"/>
    <col min="523" max="523" width="11.28515625" style="20" customWidth="1"/>
    <col min="524" max="767" width="8.85546875" style="20"/>
    <col min="768" max="768" width="26" style="20" customWidth="1"/>
    <col min="769" max="769" width="21.140625" style="20" customWidth="1"/>
    <col min="770" max="770" width="11.140625" style="20" customWidth="1"/>
    <col min="771" max="771" width="11.28515625" style="20" customWidth="1"/>
    <col min="772" max="772" width="14.28515625" style="20" customWidth="1"/>
    <col min="773" max="773" width="16.28515625" style="20" customWidth="1"/>
    <col min="774" max="774" width="22.28515625" style="20" customWidth="1"/>
    <col min="775" max="775" width="17.42578125" style="20" customWidth="1"/>
    <col min="776" max="776" width="21.5703125" style="20" customWidth="1"/>
    <col min="777" max="777" width="14.28515625" style="20" customWidth="1"/>
    <col min="778" max="778" width="9.140625" style="20" customWidth="1"/>
    <col min="779" max="779" width="11.28515625" style="20" customWidth="1"/>
    <col min="780" max="1023" width="8.85546875" style="20"/>
    <col min="1024" max="1024" width="26" style="20" customWidth="1"/>
    <col min="1025" max="1025" width="21.140625" style="20" customWidth="1"/>
    <col min="1026" max="1026" width="11.140625" style="20" customWidth="1"/>
    <col min="1027" max="1027" width="11.28515625" style="20" customWidth="1"/>
    <col min="1028" max="1028" width="14.28515625" style="20" customWidth="1"/>
    <col min="1029" max="1029" width="16.28515625" style="20" customWidth="1"/>
    <col min="1030" max="1030" width="22.28515625" style="20" customWidth="1"/>
    <col min="1031" max="1031" width="17.42578125" style="20" customWidth="1"/>
    <col min="1032" max="1032" width="21.5703125" style="20" customWidth="1"/>
    <col min="1033" max="1033" width="14.28515625" style="20" customWidth="1"/>
    <col min="1034" max="1034" width="9.140625" style="20" customWidth="1"/>
    <col min="1035" max="1035" width="11.28515625" style="20" customWidth="1"/>
    <col min="1036" max="1279" width="8.85546875" style="20"/>
    <col min="1280" max="1280" width="26" style="20" customWidth="1"/>
    <col min="1281" max="1281" width="21.140625" style="20" customWidth="1"/>
    <col min="1282" max="1282" width="11.140625" style="20" customWidth="1"/>
    <col min="1283" max="1283" width="11.28515625" style="20" customWidth="1"/>
    <col min="1284" max="1284" width="14.28515625" style="20" customWidth="1"/>
    <col min="1285" max="1285" width="16.28515625" style="20" customWidth="1"/>
    <col min="1286" max="1286" width="22.28515625" style="20" customWidth="1"/>
    <col min="1287" max="1287" width="17.42578125" style="20" customWidth="1"/>
    <col min="1288" max="1288" width="21.5703125" style="20" customWidth="1"/>
    <col min="1289" max="1289" width="14.28515625" style="20" customWidth="1"/>
    <col min="1290" max="1290" width="9.140625" style="20" customWidth="1"/>
    <col min="1291" max="1291" width="11.28515625" style="20" customWidth="1"/>
    <col min="1292" max="1535" width="8.85546875" style="20"/>
    <col min="1536" max="1536" width="26" style="20" customWidth="1"/>
    <col min="1537" max="1537" width="21.140625" style="20" customWidth="1"/>
    <col min="1538" max="1538" width="11.140625" style="20" customWidth="1"/>
    <col min="1539" max="1539" width="11.28515625" style="20" customWidth="1"/>
    <col min="1540" max="1540" width="14.28515625" style="20" customWidth="1"/>
    <col min="1541" max="1541" width="16.28515625" style="20" customWidth="1"/>
    <col min="1542" max="1542" width="22.28515625" style="20" customWidth="1"/>
    <col min="1543" max="1543" width="17.42578125" style="20" customWidth="1"/>
    <col min="1544" max="1544" width="21.5703125" style="20" customWidth="1"/>
    <col min="1545" max="1545" width="14.28515625" style="20" customWidth="1"/>
    <col min="1546" max="1546" width="9.140625" style="20" customWidth="1"/>
    <col min="1547" max="1547" width="11.28515625" style="20" customWidth="1"/>
    <col min="1548" max="1791" width="8.85546875" style="20"/>
    <col min="1792" max="1792" width="26" style="20" customWidth="1"/>
    <col min="1793" max="1793" width="21.140625" style="20" customWidth="1"/>
    <col min="1794" max="1794" width="11.140625" style="20" customWidth="1"/>
    <col min="1795" max="1795" width="11.28515625" style="20" customWidth="1"/>
    <col min="1796" max="1796" width="14.28515625" style="20" customWidth="1"/>
    <col min="1797" max="1797" width="16.28515625" style="20" customWidth="1"/>
    <col min="1798" max="1798" width="22.28515625" style="20" customWidth="1"/>
    <col min="1799" max="1799" width="17.42578125" style="20" customWidth="1"/>
    <col min="1800" max="1800" width="21.5703125" style="20" customWidth="1"/>
    <col min="1801" max="1801" width="14.28515625" style="20" customWidth="1"/>
    <col min="1802" max="1802" width="9.140625" style="20" customWidth="1"/>
    <col min="1803" max="1803" width="11.28515625" style="20" customWidth="1"/>
    <col min="1804" max="2047" width="8.85546875" style="20"/>
    <col min="2048" max="2048" width="26" style="20" customWidth="1"/>
    <col min="2049" max="2049" width="21.140625" style="20" customWidth="1"/>
    <col min="2050" max="2050" width="11.140625" style="20" customWidth="1"/>
    <col min="2051" max="2051" width="11.28515625" style="20" customWidth="1"/>
    <col min="2052" max="2052" width="14.28515625" style="20" customWidth="1"/>
    <col min="2053" max="2053" width="16.28515625" style="20" customWidth="1"/>
    <col min="2054" max="2054" width="22.28515625" style="20" customWidth="1"/>
    <col min="2055" max="2055" width="17.42578125" style="20" customWidth="1"/>
    <col min="2056" max="2056" width="21.5703125" style="20" customWidth="1"/>
    <col min="2057" max="2057" width="14.28515625" style="20" customWidth="1"/>
    <col min="2058" max="2058" width="9.140625" style="20" customWidth="1"/>
    <col min="2059" max="2059" width="11.28515625" style="20" customWidth="1"/>
    <col min="2060" max="2303" width="8.85546875" style="20"/>
    <col min="2304" max="2304" width="26" style="20" customWidth="1"/>
    <col min="2305" max="2305" width="21.140625" style="20" customWidth="1"/>
    <col min="2306" max="2306" width="11.140625" style="20" customWidth="1"/>
    <col min="2307" max="2307" width="11.28515625" style="20" customWidth="1"/>
    <col min="2308" max="2308" width="14.28515625" style="20" customWidth="1"/>
    <col min="2309" max="2309" width="16.28515625" style="20" customWidth="1"/>
    <col min="2310" max="2310" width="22.28515625" style="20" customWidth="1"/>
    <col min="2311" max="2311" width="17.42578125" style="20" customWidth="1"/>
    <col min="2312" max="2312" width="21.5703125" style="20" customWidth="1"/>
    <col min="2313" max="2313" width="14.28515625" style="20" customWidth="1"/>
    <col min="2314" max="2314" width="9.140625" style="20" customWidth="1"/>
    <col min="2315" max="2315" width="11.28515625" style="20" customWidth="1"/>
    <col min="2316" max="2559" width="8.85546875" style="20"/>
    <col min="2560" max="2560" width="26" style="20" customWidth="1"/>
    <col min="2561" max="2561" width="21.140625" style="20" customWidth="1"/>
    <col min="2562" max="2562" width="11.140625" style="20" customWidth="1"/>
    <col min="2563" max="2563" width="11.28515625" style="20" customWidth="1"/>
    <col min="2564" max="2564" width="14.28515625" style="20" customWidth="1"/>
    <col min="2565" max="2565" width="16.28515625" style="20" customWidth="1"/>
    <col min="2566" max="2566" width="22.28515625" style="20" customWidth="1"/>
    <col min="2567" max="2567" width="17.42578125" style="20" customWidth="1"/>
    <col min="2568" max="2568" width="21.5703125" style="20" customWidth="1"/>
    <col min="2569" max="2569" width="14.28515625" style="20" customWidth="1"/>
    <col min="2570" max="2570" width="9.140625" style="20" customWidth="1"/>
    <col min="2571" max="2571" width="11.28515625" style="20" customWidth="1"/>
    <col min="2572" max="2815" width="8.85546875" style="20"/>
    <col min="2816" max="2816" width="26" style="20" customWidth="1"/>
    <col min="2817" max="2817" width="21.140625" style="20" customWidth="1"/>
    <col min="2818" max="2818" width="11.140625" style="20" customWidth="1"/>
    <col min="2819" max="2819" width="11.28515625" style="20" customWidth="1"/>
    <col min="2820" max="2820" width="14.28515625" style="20" customWidth="1"/>
    <col min="2821" max="2821" width="16.28515625" style="20" customWidth="1"/>
    <col min="2822" max="2822" width="22.28515625" style="20" customWidth="1"/>
    <col min="2823" max="2823" width="17.42578125" style="20" customWidth="1"/>
    <col min="2824" max="2824" width="21.5703125" style="20" customWidth="1"/>
    <col min="2825" max="2825" width="14.28515625" style="20" customWidth="1"/>
    <col min="2826" max="2826" width="9.140625" style="20" customWidth="1"/>
    <col min="2827" max="2827" width="11.28515625" style="20" customWidth="1"/>
    <col min="2828" max="3071" width="8.85546875" style="20"/>
    <col min="3072" max="3072" width="26" style="20" customWidth="1"/>
    <col min="3073" max="3073" width="21.140625" style="20" customWidth="1"/>
    <col min="3074" max="3074" width="11.140625" style="20" customWidth="1"/>
    <col min="3075" max="3075" width="11.28515625" style="20" customWidth="1"/>
    <col min="3076" max="3076" width="14.28515625" style="20" customWidth="1"/>
    <col min="3077" max="3077" width="16.28515625" style="20" customWidth="1"/>
    <col min="3078" max="3078" width="22.28515625" style="20" customWidth="1"/>
    <col min="3079" max="3079" width="17.42578125" style="20" customWidth="1"/>
    <col min="3080" max="3080" width="21.5703125" style="20" customWidth="1"/>
    <col min="3081" max="3081" width="14.28515625" style="20" customWidth="1"/>
    <col min="3082" max="3082" width="9.140625" style="20" customWidth="1"/>
    <col min="3083" max="3083" width="11.28515625" style="20" customWidth="1"/>
    <col min="3084" max="3327" width="8.85546875" style="20"/>
    <col min="3328" max="3328" width="26" style="20" customWidth="1"/>
    <col min="3329" max="3329" width="21.140625" style="20" customWidth="1"/>
    <col min="3330" max="3330" width="11.140625" style="20" customWidth="1"/>
    <col min="3331" max="3331" width="11.28515625" style="20" customWidth="1"/>
    <col min="3332" max="3332" width="14.28515625" style="20" customWidth="1"/>
    <col min="3333" max="3333" width="16.28515625" style="20" customWidth="1"/>
    <col min="3334" max="3334" width="22.28515625" style="20" customWidth="1"/>
    <col min="3335" max="3335" width="17.42578125" style="20" customWidth="1"/>
    <col min="3336" max="3336" width="21.5703125" style="20" customWidth="1"/>
    <col min="3337" max="3337" width="14.28515625" style="20" customWidth="1"/>
    <col min="3338" max="3338" width="9.140625" style="20" customWidth="1"/>
    <col min="3339" max="3339" width="11.28515625" style="20" customWidth="1"/>
    <col min="3340" max="3583" width="8.85546875" style="20"/>
    <col min="3584" max="3584" width="26" style="20" customWidth="1"/>
    <col min="3585" max="3585" width="21.140625" style="20" customWidth="1"/>
    <col min="3586" max="3586" width="11.140625" style="20" customWidth="1"/>
    <col min="3587" max="3587" width="11.28515625" style="20" customWidth="1"/>
    <col min="3588" max="3588" width="14.28515625" style="20" customWidth="1"/>
    <col min="3589" max="3589" width="16.28515625" style="20" customWidth="1"/>
    <col min="3590" max="3590" width="22.28515625" style="20" customWidth="1"/>
    <col min="3591" max="3591" width="17.42578125" style="20" customWidth="1"/>
    <col min="3592" max="3592" width="21.5703125" style="20" customWidth="1"/>
    <col min="3593" max="3593" width="14.28515625" style="20" customWidth="1"/>
    <col min="3594" max="3594" width="9.140625" style="20" customWidth="1"/>
    <col min="3595" max="3595" width="11.28515625" style="20" customWidth="1"/>
    <col min="3596" max="3839" width="8.85546875" style="20"/>
    <col min="3840" max="3840" width="26" style="20" customWidth="1"/>
    <col min="3841" max="3841" width="21.140625" style="20" customWidth="1"/>
    <col min="3842" max="3842" width="11.140625" style="20" customWidth="1"/>
    <col min="3843" max="3843" width="11.28515625" style="20" customWidth="1"/>
    <col min="3844" max="3844" width="14.28515625" style="20" customWidth="1"/>
    <col min="3845" max="3845" width="16.28515625" style="20" customWidth="1"/>
    <col min="3846" max="3846" width="22.28515625" style="20" customWidth="1"/>
    <col min="3847" max="3847" width="17.42578125" style="20" customWidth="1"/>
    <col min="3848" max="3848" width="21.5703125" style="20" customWidth="1"/>
    <col min="3849" max="3849" width="14.28515625" style="20" customWidth="1"/>
    <col min="3850" max="3850" width="9.140625" style="20" customWidth="1"/>
    <col min="3851" max="3851" width="11.28515625" style="20" customWidth="1"/>
    <col min="3852" max="4095" width="8.85546875" style="20"/>
    <col min="4096" max="4096" width="26" style="20" customWidth="1"/>
    <col min="4097" max="4097" width="21.140625" style="20" customWidth="1"/>
    <col min="4098" max="4098" width="11.140625" style="20" customWidth="1"/>
    <col min="4099" max="4099" width="11.28515625" style="20" customWidth="1"/>
    <col min="4100" max="4100" width="14.28515625" style="20" customWidth="1"/>
    <col min="4101" max="4101" width="16.28515625" style="20" customWidth="1"/>
    <col min="4102" max="4102" width="22.28515625" style="20" customWidth="1"/>
    <col min="4103" max="4103" width="17.42578125" style="20" customWidth="1"/>
    <col min="4104" max="4104" width="21.5703125" style="20" customWidth="1"/>
    <col min="4105" max="4105" width="14.28515625" style="20" customWidth="1"/>
    <col min="4106" max="4106" width="9.140625" style="20" customWidth="1"/>
    <col min="4107" max="4107" width="11.28515625" style="20" customWidth="1"/>
    <col min="4108" max="4351" width="8.85546875" style="20"/>
    <col min="4352" max="4352" width="26" style="20" customWidth="1"/>
    <col min="4353" max="4353" width="21.140625" style="20" customWidth="1"/>
    <col min="4354" max="4354" width="11.140625" style="20" customWidth="1"/>
    <col min="4355" max="4355" width="11.28515625" style="20" customWidth="1"/>
    <col min="4356" max="4356" width="14.28515625" style="20" customWidth="1"/>
    <col min="4357" max="4357" width="16.28515625" style="20" customWidth="1"/>
    <col min="4358" max="4358" width="22.28515625" style="20" customWidth="1"/>
    <col min="4359" max="4359" width="17.42578125" style="20" customWidth="1"/>
    <col min="4360" max="4360" width="21.5703125" style="20" customWidth="1"/>
    <col min="4361" max="4361" width="14.28515625" style="20" customWidth="1"/>
    <col min="4362" max="4362" width="9.140625" style="20" customWidth="1"/>
    <col min="4363" max="4363" width="11.28515625" style="20" customWidth="1"/>
    <col min="4364" max="4607" width="8.85546875" style="20"/>
    <col min="4608" max="4608" width="26" style="20" customWidth="1"/>
    <col min="4609" max="4609" width="21.140625" style="20" customWidth="1"/>
    <col min="4610" max="4610" width="11.140625" style="20" customWidth="1"/>
    <col min="4611" max="4611" width="11.28515625" style="20" customWidth="1"/>
    <col min="4612" max="4612" width="14.28515625" style="20" customWidth="1"/>
    <col min="4613" max="4613" width="16.28515625" style="20" customWidth="1"/>
    <col min="4614" max="4614" width="22.28515625" style="20" customWidth="1"/>
    <col min="4615" max="4615" width="17.42578125" style="20" customWidth="1"/>
    <col min="4616" max="4616" width="21.5703125" style="20" customWidth="1"/>
    <col min="4617" max="4617" width="14.28515625" style="20" customWidth="1"/>
    <col min="4618" max="4618" width="9.140625" style="20" customWidth="1"/>
    <col min="4619" max="4619" width="11.28515625" style="20" customWidth="1"/>
    <col min="4620" max="4863" width="8.85546875" style="20"/>
    <col min="4864" max="4864" width="26" style="20" customWidth="1"/>
    <col min="4865" max="4865" width="21.140625" style="20" customWidth="1"/>
    <col min="4866" max="4866" width="11.140625" style="20" customWidth="1"/>
    <col min="4867" max="4867" width="11.28515625" style="20" customWidth="1"/>
    <col min="4868" max="4868" width="14.28515625" style="20" customWidth="1"/>
    <col min="4869" max="4869" width="16.28515625" style="20" customWidth="1"/>
    <col min="4870" max="4870" width="22.28515625" style="20" customWidth="1"/>
    <col min="4871" max="4871" width="17.42578125" style="20" customWidth="1"/>
    <col min="4872" max="4872" width="21.5703125" style="20" customWidth="1"/>
    <col min="4873" max="4873" width="14.28515625" style="20" customWidth="1"/>
    <col min="4874" max="4874" width="9.140625" style="20" customWidth="1"/>
    <col min="4875" max="4875" width="11.28515625" style="20" customWidth="1"/>
    <col min="4876" max="5119" width="8.85546875" style="20"/>
    <col min="5120" max="5120" width="26" style="20" customWidth="1"/>
    <col min="5121" max="5121" width="21.140625" style="20" customWidth="1"/>
    <col min="5122" max="5122" width="11.140625" style="20" customWidth="1"/>
    <col min="5123" max="5123" width="11.28515625" style="20" customWidth="1"/>
    <col min="5124" max="5124" width="14.28515625" style="20" customWidth="1"/>
    <col min="5125" max="5125" width="16.28515625" style="20" customWidth="1"/>
    <col min="5126" max="5126" width="22.28515625" style="20" customWidth="1"/>
    <col min="5127" max="5127" width="17.42578125" style="20" customWidth="1"/>
    <col min="5128" max="5128" width="21.5703125" style="20" customWidth="1"/>
    <col min="5129" max="5129" width="14.28515625" style="20" customWidth="1"/>
    <col min="5130" max="5130" width="9.140625" style="20" customWidth="1"/>
    <col min="5131" max="5131" width="11.28515625" style="20" customWidth="1"/>
    <col min="5132" max="5375" width="8.85546875" style="20"/>
    <col min="5376" max="5376" width="26" style="20" customWidth="1"/>
    <col min="5377" max="5377" width="21.140625" style="20" customWidth="1"/>
    <col min="5378" max="5378" width="11.140625" style="20" customWidth="1"/>
    <col min="5379" max="5379" width="11.28515625" style="20" customWidth="1"/>
    <col min="5380" max="5380" width="14.28515625" style="20" customWidth="1"/>
    <col min="5381" max="5381" width="16.28515625" style="20" customWidth="1"/>
    <col min="5382" max="5382" width="22.28515625" style="20" customWidth="1"/>
    <col min="5383" max="5383" width="17.42578125" style="20" customWidth="1"/>
    <col min="5384" max="5384" width="21.5703125" style="20" customWidth="1"/>
    <col min="5385" max="5385" width="14.28515625" style="20" customWidth="1"/>
    <col min="5386" max="5386" width="9.140625" style="20" customWidth="1"/>
    <col min="5387" max="5387" width="11.28515625" style="20" customWidth="1"/>
    <col min="5388" max="5631" width="8.85546875" style="20"/>
    <col min="5632" max="5632" width="26" style="20" customWidth="1"/>
    <col min="5633" max="5633" width="21.140625" style="20" customWidth="1"/>
    <col min="5634" max="5634" width="11.140625" style="20" customWidth="1"/>
    <col min="5635" max="5635" width="11.28515625" style="20" customWidth="1"/>
    <col min="5636" max="5636" width="14.28515625" style="20" customWidth="1"/>
    <col min="5637" max="5637" width="16.28515625" style="20" customWidth="1"/>
    <col min="5638" max="5638" width="22.28515625" style="20" customWidth="1"/>
    <col min="5639" max="5639" width="17.42578125" style="20" customWidth="1"/>
    <col min="5640" max="5640" width="21.5703125" style="20" customWidth="1"/>
    <col min="5641" max="5641" width="14.28515625" style="20" customWidth="1"/>
    <col min="5642" max="5642" width="9.140625" style="20" customWidth="1"/>
    <col min="5643" max="5643" width="11.28515625" style="20" customWidth="1"/>
    <col min="5644" max="5887" width="8.85546875" style="20"/>
    <col min="5888" max="5888" width="26" style="20" customWidth="1"/>
    <col min="5889" max="5889" width="21.140625" style="20" customWidth="1"/>
    <col min="5890" max="5890" width="11.140625" style="20" customWidth="1"/>
    <col min="5891" max="5891" width="11.28515625" style="20" customWidth="1"/>
    <col min="5892" max="5892" width="14.28515625" style="20" customWidth="1"/>
    <col min="5893" max="5893" width="16.28515625" style="20" customWidth="1"/>
    <col min="5894" max="5894" width="22.28515625" style="20" customWidth="1"/>
    <col min="5895" max="5895" width="17.42578125" style="20" customWidth="1"/>
    <col min="5896" max="5896" width="21.5703125" style="20" customWidth="1"/>
    <col min="5897" max="5897" width="14.28515625" style="20" customWidth="1"/>
    <col min="5898" max="5898" width="9.140625" style="20" customWidth="1"/>
    <col min="5899" max="5899" width="11.28515625" style="20" customWidth="1"/>
    <col min="5900" max="6143" width="8.85546875" style="20"/>
    <col min="6144" max="6144" width="26" style="20" customWidth="1"/>
    <col min="6145" max="6145" width="21.140625" style="20" customWidth="1"/>
    <col min="6146" max="6146" width="11.140625" style="20" customWidth="1"/>
    <col min="6147" max="6147" width="11.28515625" style="20" customWidth="1"/>
    <col min="6148" max="6148" width="14.28515625" style="20" customWidth="1"/>
    <col min="6149" max="6149" width="16.28515625" style="20" customWidth="1"/>
    <col min="6150" max="6150" width="22.28515625" style="20" customWidth="1"/>
    <col min="6151" max="6151" width="17.42578125" style="20" customWidth="1"/>
    <col min="6152" max="6152" width="21.5703125" style="20" customWidth="1"/>
    <col min="6153" max="6153" width="14.28515625" style="20" customWidth="1"/>
    <col min="6154" max="6154" width="9.140625" style="20" customWidth="1"/>
    <col min="6155" max="6155" width="11.28515625" style="20" customWidth="1"/>
    <col min="6156" max="6399" width="8.85546875" style="20"/>
    <col min="6400" max="6400" width="26" style="20" customWidth="1"/>
    <col min="6401" max="6401" width="21.140625" style="20" customWidth="1"/>
    <col min="6402" max="6402" width="11.140625" style="20" customWidth="1"/>
    <col min="6403" max="6403" width="11.28515625" style="20" customWidth="1"/>
    <col min="6404" max="6404" width="14.28515625" style="20" customWidth="1"/>
    <col min="6405" max="6405" width="16.28515625" style="20" customWidth="1"/>
    <col min="6406" max="6406" width="22.28515625" style="20" customWidth="1"/>
    <col min="6407" max="6407" width="17.42578125" style="20" customWidth="1"/>
    <col min="6408" max="6408" width="21.5703125" style="20" customWidth="1"/>
    <col min="6409" max="6409" width="14.28515625" style="20" customWidth="1"/>
    <col min="6410" max="6410" width="9.140625" style="20" customWidth="1"/>
    <col min="6411" max="6411" width="11.28515625" style="20" customWidth="1"/>
    <col min="6412" max="6655" width="8.85546875" style="20"/>
    <col min="6656" max="6656" width="26" style="20" customWidth="1"/>
    <col min="6657" max="6657" width="21.140625" style="20" customWidth="1"/>
    <col min="6658" max="6658" width="11.140625" style="20" customWidth="1"/>
    <col min="6659" max="6659" width="11.28515625" style="20" customWidth="1"/>
    <col min="6660" max="6660" width="14.28515625" style="20" customWidth="1"/>
    <col min="6661" max="6661" width="16.28515625" style="20" customWidth="1"/>
    <col min="6662" max="6662" width="22.28515625" style="20" customWidth="1"/>
    <col min="6663" max="6663" width="17.42578125" style="20" customWidth="1"/>
    <col min="6664" max="6664" width="21.5703125" style="20" customWidth="1"/>
    <col min="6665" max="6665" width="14.28515625" style="20" customWidth="1"/>
    <col min="6666" max="6666" width="9.140625" style="20" customWidth="1"/>
    <col min="6667" max="6667" width="11.28515625" style="20" customWidth="1"/>
    <col min="6668" max="6911" width="8.85546875" style="20"/>
    <col min="6912" max="6912" width="26" style="20" customWidth="1"/>
    <col min="6913" max="6913" width="21.140625" style="20" customWidth="1"/>
    <col min="6914" max="6914" width="11.140625" style="20" customWidth="1"/>
    <col min="6915" max="6915" width="11.28515625" style="20" customWidth="1"/>
    <col min="6916" max="6916" width="14.28515625" style="20" customWidth="1"/>
    <col min="6917" max="6917" width="16.28515625" style="20" customWidth="1"/>
    <col min="6918" max="6918" width="22.28515625" style="20" customWidth="1"/>
    <col min="6919" max="6919" width="17.42578125" style="20" customWidth="1"/>
    <col min="6920" max="6920" width="21.5703125" style="20" customWidth="1"/>
    <col min="6921" max="6921" width="14.28515625" style="20" customWidth="1"/>
    <col min="6922" max="6922" width="9.140625" style="20" customWidth="1"/>
    <col min="6923" max="6923" width="11.28515625" style="20" customWidth="1"/>
    <col min="6924" max="7167" width="8.85546875" style="20"/>
    <col min="7168" max="7168" width="26" style="20" customWidth="1"/>
    <col min="7169" max="7169" width="21.140625" style="20" customWidth="1"/>
    <col min="7170" max="7170" width="11.140625" style="20" customWidth="1"/>
    <col min="7171" max="7171" width="11.28515625" style="20" customWidth="1"/>
    <col min="7172" max="7172" width="14.28515625" style="20" customWidth="1"/>
    <col min="7173" max="7173" width="16.28515625" style="20" customWidth="1"/>
    <col min="7174" max="7174" width="22.28515625" style="20" customWidth="1"/>
    <col min="7175" max="7175" width="17.42578125" style="20" customWidth="1"/>
    <col min="7176" max="7176" width="21.5703125" style="20" customWidth="1"/>
    <col min="7177" max="7177" width="14.28515625" style="20" customWidth="1"/>
    <col min="7178" max="7178" width="9.140625" style="20" customWidth="1"/>
    <col min="7179" max="7179" width="11.28515625" style="20" customWidth="1"/>
    <col min="7180" max="7423" width="8.85546875" style="20"/>
    <col min="7424" max="7424" width="26" style="20" customWidth="1"/>
    <col min="7425" max="7425" width="21.140625" style="20" customWidth="1"/>
    <col min="7426" max="7426" width="11.140625" style="20" customWidth="1"/>
    <col min="7427" max="7427" width="11.28515625" style="20" customWidth="1"/>
    <col min="7428" max="7428" width="14.28515625" style="20" customWidth="1"/>
    <col min="7429" max="7429" width="16.28515625" style="20" customWidth="1"/>
    <col min="7430" max="7430" width="22.28515625" style="20" customWidth="1"/>
    <col min="7431" max="7431" width="17.42578125" style="20" customWidth="1"/>
    <col min="7432" max="7432" width="21.5703125" style="20" customWidth="1"/>
    <col min="7433" max="7433" width="14.28515625" style="20" customWidth="1"/>
    <col min="7434" max="7434" width="9.140625" style="20" customWidth="1"/>
    <col min="7435" max="7435" width="11.28515625" style="20" customWidth="1"/>
    <col min="7436" max="7679" width="8.85546875" style="20"/>
    <col min="7680" max="7680" width="26" style="20" customWidth="1"/>
    <col min="7681" max="7681" width="21.140625" style="20" customWidth="1"/>
    <col min="7682" max="7682" width="11.140625" style="20" customWidth="1"/>
    <col min="7683" max="7683" width="11.28515625" style="20" customWidth="1"/>
    <col min="7684" max="7684" width="14.28515625" style="20" customWidth="1"/>
    <col min="7685" max="7685" width="16.28515625" style="20" customWidth="1"/>
    <col min="7686" max="7686" width="22.28515625" style="20" customWidth="1"/>
    <col min="7687" max="7687" width="17.42578125" style="20" customWidth="1"/>
    <col min="7688" max="7688" width="21.5703125" style="20" customWidth="1"/>
    <col min="7689" max="7689" width="14.28515625" style="20" customWidth="1"/>
    <col min="7690" max="7690" width="9.140625" style="20" customWidth="1"/>
    <col min="7691" max="7691" width="11.28515625" style="20" customWidth="1"/>
    <col min="7692" max="7935" width="8.85546875" style="20"/>
    <col min="7936" max="7936" width="26" style="20" customWidth="1"/>
    <col min="7937" max="7937" width="21.140625" style="20" customWidth="1"/>
    <col min="7938" max="7938" width="11.140625" style="20" customWidth="1"/>
    <col min="7939" max="7939" width="11.28515625" style="20" customWidth="1"/>
    <col min="7940" max="7940" width="14.28515625" style="20" customWidth="1"/>
    <col min="7941" max="7941" width="16.28515625" style="20" customWidth="1"/>
    <col min="7942" max="7942" width="22.28515625" style="20" customWidth="1"/>
    <col min="7943" max="7943" width="17.42578125" style="20" customWidth="1"/>
    <col min="7944" max="7944" width="21.5703125" style="20" customWidth="1"/>
    <col min="7945" max="7945" width="14.28515625" style="20" customWidth="1"/>
    <col min="7946" max="7946" width="9.140625" style="20" customWidth="1"/>
    <col min="7947" max="7947" width="11.28515625" style="20" customWidth="1"/>
    <col min="7948" max="8191" width="8.85546875" style="20"/>
    <col min="8192" max="8192" width="26" style="20" customWidth="1"/>
    <col min="8193" max="8193" width="21.140625" style="20" customWidth="1"/>
    <col min="8194" max="8194" width="11.140625" style="20" customWidth="1"/>
    <col min="8195" max="8195" width="11.28515625" style="20" customWidth="1"/>
    <col min="8196" max="8196" width="14.28515625" style="20" customWidth="1"/>
    <col min="8197" max="8197" width="16.28515625" style="20" customWidth="1"/>
    <col min="8198" max="8198" width="22.28515625" style="20" customWidth="1"/>
    <col min="8199" max="8199" width="17.42578125" style="20" customWidth="1"/>
    <col min="8200" max="8200" width="21.5703125" style="20" customWidth="1"/>
    <col min="8201" max="8201" width="14.28515625" style="20" customWidth="1"/>
    <col min="8202" max="8202" width="9.140625" style="20" customWidth="1"/>
    <col min="8203" max="8203" width="11.28515625" style="20" customWidth="1"/>
    <col min="8204" max="8447" width="8.85546875" style="20"/>
    <col min="8448" max="8448" width="26" style="20" customWidth="1"/>
    <col min="8449" max="8449" width="21.140625" style="20" customWidth="1"/>
    <col min="8450" max="8450" width="11.140625" style="20" customWidth="1"/>
    <col min="8451" max="8451" width="11.28515625" style="20" customWidth="1"/>
    <col min="8452" max="8452" width="14.28515625" style="20" customWidth="1"/>
    <col min="8453" max="8453" width="16.28515625" style="20" customWidth="1"/>
    <col min="8454" max="8454" width="22.28515625" style="20" customWidth="1"/>
    <col min="8455" max="8455" width="17.42578125" style="20" customWidth="1"/>
    <col min="8456" max="8456" width="21.5703125" style="20" customWidth="1"/>
    <col min="8457" max="8457" width="14.28515625" style="20" customWidth="1"/>
    <col min="8458" max="8458" width="9.140625" style="20" customWidth="1"/>
    <col min="8459" max="8459" width="11.28515625" style="20" customWidth="1"/>
    <col min="8460" max="8703" width="8.85546875" style="20"/>
    <col min="8704" max="8704" width="26" style="20" customWidth="1"/>
    <col min="8705" max="8705" width="21.140625" style="20" customWidth="1"/>
    <col min="8706" max="8706" width="11.140625" style="20" customWidth="1"/>
    <col min="8707" max="8707" width="11.28515625" style="20" customWidth="1"/>
    <col min="8708" max="8708" width="14.28515625" style="20" customWidth="1"/>
    <col min="8709" max="8709" width="16.28515625" style="20" customWidth="1"/>
    <col min="8710" max="8710" width="22.28515625" style="20" customWidth="1"/>
    <col min="8711" max="8711" width="17.42578125" style="20" customWidth="1"/>
    <col min="8712" max="8712" width="21.5703125" style="20" customWidth="1"/>
    <col min="8713" max="8713" width="14.28515625" style="20" customWidth="1"/>
    <col min="8714" max="8714" width="9.140625" style="20" customWidth="1"/>
    <col min="8715" max="8715" width="11.28515625" style="20" customWidth="1"/>
    <col min="8716" max="8959" width="8.85546875" style="20"/>
    <col min="8960" max="8960" width="26" style="20" customWidth="1"/>
    <col min="8961" max="8961" width="21.140625" style="20" customWidth="1"/>
    <col min="8962" max="8962" width="11.140625" style="20" customWidth="1"/>
    <col min="8963" max="8963" width="11.28515625" style="20" customWidth="1"/>
    <col min="8964" max="8964" width="14.28515625" style="20" customWidth="1"/>
    <col min="8965" max="8965" width="16.28515625" style="20" customWidth="1"/>
    <col min="8966" max="8966" width="22.28515625" style="20" customWidth="1"/>
    <col min="8967" max="8967" width="17.42578125" style="20" customWidth="1"/>
    <col min="8968" max="8968" width="21.5703125" style="20" customWidth="1"/>
    <col min="8969" max="8969" width="14.28515625" style="20" customWidth="1"/>
    <col min="8970" max="8970" width="9.140625" style="20" customWidth="1"/>
    <col min="8971" max="8971" width="11.28515625" style="20" customWidth="1"/>
    <col min="8972" max="9215" width="8.85546875" style="20"/>
    <col min="9216" max="9216" width="26" style="20" customWidth="1"/>
    <col min="9217" max="9217" width="21.140625" style="20" customWidth="1"/>
    <col min="9218" max="9218" width="11.140625" style="20" customWidth="1"/>
    <col min="9219" max="9219" width="11.28515625" style="20" customWidth="1"/>
    <col min="9220" max="9220" width="14.28515625" style="20" customWidth="1"/>
    <col min="9221" max="9221" width="16.28515625" style="20" customWidth="1"/>
    <col min="9222" max="9222" width="22.28515625" style="20" customWidth="1"/>
    <col min="9223" max="9223" width="17.42578125" style="20" customWidth="1"/>
    <col min="9224" max="9224" width="21.5703125" style="20" customWidth="1"/>
    <col min="9225" max="9225" width="14.28515625" style="20" customWidth="1"/>
    <col min="9226" max="9226" width="9.140625" style="20" customWidth="1"/>
    <col min="9227" max="9227" width="11.28515625" style="20" customWidth="1"/>
    <col min="9228" max="9471" width="8.85546875" style="20"/>
    <col min="9472" max="9472" width="26" style="20" customWidth="1"/>
    <col min="9473" max="9473" width="21.140625" style="20" customWidth="1"/>
    <col min="9474" max="9474" width="11.140625" style="20" customWidth="1"/>
    <col min="9475" max="9475" width="11.28515625" style="20" customWidth="1"/>
    <col min="9476" max="9476" width="14.28515625" style="20" customWidth="1"/>
    <col min="9477" max="9477" width="16.28515625" style="20" customWidth="1"/>
    <col min="9478" max="9478" width="22.28515625" style="20" customWidth="1"/>
    <col min="9479" max="9479" width="17.42578125" style="20" customWidth="1"/>
    <col min="9480" max="9480" width="21.5703125" style="20" customWidth="1"/>
    <col min="9481" max="9481" width="14.28515625" style="20" customWidth="1"/>
    <col min="9482" max="9482" width="9.140625" style="20" customWidth="1"/>
    <col min="9483" max="9483" width="11.28515625" style="20" customWidth="1"/>
    <col min="9484" max="9727" width="8.85546875" style="20"/>
    <col min="9728" max="9728" width="26" style="20" customWidth="1"/>
    <col min="9729" max="9729" width="21.140625" style="20" customWidth="1"/>
    <col min="9730" max="9730" width="11.140625" style="20" customWidth="1"/>
    <col min="9731" max="9731" width="11.28515625" style="20" customWidth="1"/>
    <col min="9732" max="9732" width="14.28515625" style="20" customWidth="1"/>
    <col min="9733" max="9733" width="16.28515625" style="20" customWidth="1"/>
    <col min="9734" max="9734" width="22.28515625" style="20" customWidth="1"/>
    <col min="9735" max="9735" width="17.42578125" style="20" customWidth="1"/>
    <col min="9736" max="9736" width="21.5703125" style="20" customWidth="1"/>
    <col min="9737" max="9737" width="14.28515625" style="20" customWidth="1"/>
    <col min="9738" max="9738" width="9.140625" style="20" customWidth="1"/>
    <col min="9739" max="9739" width="11.28515625" style="20" customWidth="1"/>
    <col min="9740" max="9983" width="8.85546875" style="20"/>
    <col min="9984" max="9984" width="26" style="20" customWidth="1"/>
    <col min="9985" max="9985" width="21.140625" style="20" customWidth="1"/>
    <col min="9986" max="9986" width="11.140625" style="20" customWidth="1"/>
    <col min="9987" max="9987" width="11.28515625" style="20" customWidth="1"/>
    <col min="9988" max="9988" width="14.28515625" style="20" customWidth="1"/>
    <col min="9989" max="9989" width="16.28515625" style="20" customWidth="1"/>
    <col min="9990" max="9990" width="22.28515625" style="20" customWidth="1"/>
    <col min="9991" max="9991" width="17.42578125" style="20" customWidth="1"/>
    <col min="9992" max="9992" width="21.5703125" style="20" customWidth="1"/>
    <col min="9993" max="9993" width="14.28515625" style="20" customWidth="1"/>
    <col min="9994" max="9994" width="9.140625" style="20" customWidth="1"/>
    <col min="9995" max="9995" width="11.28515625" style="20" customWidth="1"/>
    <col min="9996" max="10239" width="8.85546875" style="20"/>
    <col min="10240" max="10240" width="26" style="20" customWidth="1"/>
    <col min="10241" max="10241" width="21.140625" style="20" customWidth="1"/>
    <col min="10242" max="10242" width="11.140625" style="20" customWidth="1"/>
    <col min="10243" max="10243" width="11.28515625" style="20" customWidth="1"/>
    <col min="10244" max="10244" width="14.28515625" style="20" customWidth="1"/>
    <col min="10245" max="10245" width="16.28515625" style="20" customWidth="1"/>
    <col min="10246" max="10246" width="22.28515625" style="20" customWidth="1"/>
    <col min="10247" max="10247" width="17.42578125" style="20" customWidth="1"/>
    <col min="10248" max="10248" width="21.5703125" style="20" customWidth="1"/>
    <col min="10249" max="10249" width="14.28515625" style="20" customWidth="1"/>
    <col min="10250" max="10250" width="9.140625" style="20" customWidth="1"/>
    <col min="10251" max="10251" width="11.28515625" style="20" customWidth="1"/>
    <col min="10252" max="10495" width="8.85546875" style="20"/>
    <col min="10496" max="10496" width="26" style="20" customWidth="1"/>
    <col min="10497" max="10497" width="21.140625" style="20" customWidth="1"/>
    <col min="10498" max="10498" width="11.140625" style="20" customWidth="1"/>
    <col min="10499" max="10499" width="11.28515625" style="20" customWidth="1"/>
    <col min="10500" max="10500" width="14.28515625" style="20" customWidth="1"/>
    <col min="10501" max="10501" width="16.28515625" style="20" customWidth="1"/>
    <col min="10502" max="10502" width="22.28515625" style="20" customWidth="1"/>
    <col min="10503" max="10503" width="17.42578125" style="20" customWidth="1"/>
    <col min="10504" max="10504" width="21.5703125" style="20" customWidth="1"/>
    <col min="10505" max="10505" width="14.28515625" style="20" customWidth="1"/>
    <col min="10506" max="10506" width="9.140625" style="20" customWidth="1"/>
    <col min="10507" max="10507" width="11.28515625" style="20" customWidth="1"/>
    <col min="10508" max="10751" width="8.85546875" style="20"/>
    <col min="10752" max="10752" width="26" style="20" customWidth="1"/>
    <col min="10753" max="10753" width="21.140625" style="20" customWidth="1"/>
    <col min="10754" max="10754" width="11.140625" style="20" customWidth="1"/>
    <col min="10755" max="10755" width="11.28515625" style="20" customWidth="1"/>
    <col min="10756" max="10756" width="14.28515625" style="20" customWidth="1"/>
    <col min="10757" max="10757" width="16.28515625" style="20" customWidth="1"/>
    <col min="10758" max="10758" width="22.28515625" style="20" customWidth="1"/>
    <col min="10759" max="10759" width="17.42578125" style="20" customWidth="1"/>
    <col min="10760" max="10760" width="21.5703125" style="20" customWidth="1"/>
    <col min="10761" max="10761" width="14.28515625" style="20" customWidth="1"/>
    <col min="10762" max="10762" width="9.140625" style="20" customWidth="1"/>
    <col min="10763" max="10763" width="11.28515625" style="20" customWidth="1"/>
    <col min="10764" max="11007" width="8.85546875" style="20"/>
    <col min="11008" max="11008" width="26" style="20" customWidth="1"/>
    <col min="11009" max="11009" width="21.140625" style="20" customWidth="1"/>
    <col min="11010" max="11010" width="11.140625" style="20" customWidth="1"/>
    <col min="11011" max="11011" width="11.28515625" style="20" customWidth="1"/>
    <col min="11012" max="11012" width="14.28515625" style="20" customWidth="1"/>
    <col min="11013" max="11013" width="16.28515625" style="20" customWidth="1"/>
    <col min="11014" max="11014" width="22.28515625" style="20" customWidth="1"/>
    <col min="11015" max="11015" width="17.42578125" style="20" customWidth="1"/>
    <col min="11016" max="11016" width="21.5703125" style="20" customWidth="1"/>
    <col min="11017" max="11017" width="14.28515625" style="20" customWidth="1"/>
    <col min="11018" max="11018" width="9.140625" style="20" customWidth="1"/>
    <col min="11019" max="11019" width="11.28515625" style="20" customWidth="1"/>
    <col min="11020" max="11263" width="8.85546875" style="20"/>
    <col min="11264" max="11264" width="26" style="20" customWidth="1"/>
    <col min="11265" max="11265" width="21.140625" style="20" customWidth="1"/>
    <col min="11266" max="11266" width="11.140625" style="20" customWidth="1"/>
    <col min="11267" max="11267" width="11.28515625" style="20" customWidth="1"/>
    <col min="11268" max="11268" width="14.28515625" style="20" customWidth="1"/>
    <col min="11269" max="11269" width="16.28515625" style="20" customWidth="1"/>
    <col min="11270" max="11270" width="22.28515625" style="20" customWidth="1"/>
    <col min="11271" max="11271" width="17.42578125" style="20" customWidth="1"/>
    <col min="11272" max="11272" width="21.5703125" style="20" customWidth="1"/>
    <col min="11273" max="11273" width="14.28515625" style="20" customWidth="1"/>
    <col min="11274" max="11274" width="9.140625" style="20" customWidth="1"/>
    <col min="11275" max="11275" width="11.28515625" style="20" customWidth="1"/>
    <col min="11276" max="11519" width="8.85546875" style="20"/>
    <col min="11520" max="11520" width="26" style="20" customWidth="1"/>
    <col min="11521" max="11521" width="21.140625" style="20" customWidth="1"/>
    <col min="11522" max="11522" width="11.140625" style="20" customWidth="1"/>
    <col min="11523" max="11523" width="11.28515625" style="20" customWidth="1"/>
    <col min="11524" max="11524" width="14.28515625" style="20" customWidth="1"/>
    <col min="11525" max="11525" width="16.28515625" style="20" customWidth="1"/>
    <col min="11526" max="11526" width="22.28515625" style="20" customWidth="1"/>
    <col min="11527" max="11527" width="17.42578125" style="20" customWidth="1"/>
    <col min="11528" max="11528" width="21.5703125" style="20" customWidth="1"/>
    <col min="11529" max="11529" width="14.28515625" style="20" customWidth="1"/>
    <col min="11530" max="11530" width="9.140625" style="20" customWidth="1"/>
    <col min="11531" max="11531" width="11.28515625" style="20" customWidth="1"/>
    <col min="11532" max="11775" width="8.85546875" style="20"/>
    <col min="11776" max="11776" width="26" style="20" customWidth="1"/>
    <col min="11777" max="11777" width="21.140625" style="20" customWidth="1"/>
    <col min="11778" max="11778" width="11.140625" style="20" customWidth="1"/>
    <col min="11779" max="11779" width="11.28515625" style="20" customWidth="1"/>
    <col min="11780" max="11780" width="14.28515625" style="20" customWidth="1"/>
    <col min="11781" max="11781" width="16.28515625" style="20" customWidth="1"/>
    <col min="11782" max="11782" width="22.28515625" style="20" customWidth="1"/>
    <col min="11783" max="11783" width="17.42578125" style="20" customWidth="1"/>
    <col min="11784" max="11784" width="21.5703125" style="20" customWidth="1"/>
    <col min="11785" max="11785" width="14.28515625" style="20" customWidth="1"/>
    <col min="11786" max="11786" width="9.140625" style="20" customWidth="1"/>
    <col min="11787" max="11787" width="11.28515625" style="20" customWidth="1"/>
    <col min="11788" max="12031" width="8.85546875" style="20"/>
    <col min="12032" max="12032" width="26" style="20" customWidth="1"/>
    <col min="12033" max="12033" width="21.140625" style="20" customWidth="1"/>
    <col min="12034" max="12034" width="11.140625" style="20" customWidth="1"/>
    <col min="12035" max="12035" width="11.28515625" style="20" customWidth="1"/>
    <col min="12036" max="12036" width="14.28515625" style="20" customWidth="1"/>
    <col min="12037" max="12037" width="16.28515625" style="20" customWidth="1"/>
    <col min="12038" max="12038" width="22.28515625" style="20" customWidth="1"/>
    <col min="12039" max="12039" width="17.42578125" style="20" customWidth="1"/>
    <col min="12040" max="12040" width="21.5703125" style="20" customWidth="1"/>
    <col min="12041" max="12041" width="14.28515625" style="20" customWidth="1"/>
    <col min="12042" max="12042" width="9.140625" style="20" customWidth="1"/>
    <col min="12043" max="12043" width="11.28515625" style="20" customWidth="1"/>
    <col min="12044" max="12287" width="8.85546875" style="20"/>
    <col min="12288" max="12288" width="26" style="20" customWidth="1"/>
    <col min="12289" max="12289" width="21.140625" style="20" customWidth="1"/>
    <col min="12290" max="12290" width="11.140625" style="20" customWidth="1"/>
    <col min="12291" max="12291" width="11.28515625" style="20" customWidth="1"/>
    <col min="12292" max="12292" width="14.28515625" style="20" customWidth="1"/>
    <col min="12293" max="12293" width="16.28515625" style="20" customWidth="1"/>
    <col min="12294" max="12294" width="22.28515625" style="20" customWidth="1"/>
    <col min="12295" max="12295" width="17.42578125" style="20" customWidth="1"/>
    <col min="12296" max="12296" width="21.5703125" style="20" customWidth="1"/>
    <col min="12297" max="12297" width="14.28515625" style="20" customWidth="1"/>
    <col min="12298" max="12298" width="9.140625" style="20" customWidth="1"/>
    <col min="12299" max="12299" width="11.28515625" style="20" customWidth="1"/>
    <col min="12300" max="12543" width="8.85546875" style="20"/>
    <col min="12544" max="12544" width="26" style="20" customWidth="1"/>
    <col min="12545" max="12545" width="21.140625" style="20" customWidth="1"/>
    <col min="12546" max="12546" width="11.140625" style="20" customWidth="1"/>
    <col min="12547" max="12547" width="11.28515625" style="20" customWidth="1"/>
    <col min="12548" max="12548" width="14.28515625" style="20" customWidth="1"/>
    <col min="12549" max="12549" width="16.28515625" style="20" customWidth="1"/>
    <col min="12550" max="12550" width="22.28515625" style="20" customWidth="1"/>
    <col min="12551" max="12551" width="17.42578125" style="20" customWidth="1"/>
    <col min="12552" max="12552" width="21.5703125" style="20" customWidth="1"/>
    <col min="12553" max="12553" width="14.28515625" style="20" customWidth="1"/>
    <col min="12554" max="12554" width="9.140625" style="20" customWidth="1"/>
    <col min="12555" max="12555" width="11.28515625" style="20" customWidth="1"/>
    <col min="12556" max="12799" width="8.85546875" style="20"/>
    <col min="12800" max="12800" width="26" style="20" customWidth="1"/>
    <col min="12801" max="12801" width="21.140625" style="20" customWidth="1"/>
    <col min="12802" max="12802" width="11.140625" style="20" customWidth="1"/>
    <col min="12803" max="12803" width="11.28515625" style="20" customWidth="1"/>
    <col min="12804" max="12804" width="14.28515625" style="20" customWidth="1"/>
    <col min="12805" max="12805" width="16.28515625" style="20" customWidth="1"/>
    <col min="12806" max="12806" width="22.28515625" style="20" customWidth="1"/>
    <col min="12807" max="12807" width="17.42578125" style="20" customWidth="1"/>
    <col min="12808" max="12808" width="21.5703125" style="20" customWidth="1"/>
    <col min="12809" max="12809" width="14.28515625" style="20" customWidth="1"/>
    <col min="12810" max="12810" width="9.140625" style="20" customWidth="1"/>
    <col min="12811" max="12811" width="11.28515625" style="20" customWidth="1"/>
    <col min="12812" max="13055" width="8.85546875" style="20"/>
    <col min="13056" max="13056" width="26" style="20" customWidth="1"/>
    <col min="13057" max="13057" width="21.140625" style="20" customWidth="1"/>
    <col min="13058" max="13058" width="11.140625" style="20" customWidth="1"/>
    <col min="13059" max="13059" width="11.28515625" style="20" customWidth="1"/>
    <col min="13060" max="13060" width="14.28515625" style="20" customWidth="1"/>
    <col min="13061" max="13061" width="16.28515625" style="20" customWidth="1"/>
    <col min="13062" max="13062" width="22.28515625" style="20" customWidth="1"/>
    <col min="13063" max="13063" width="17.42578125" style="20" customWidth="1"/>
    <col min="13064" max="13064" width="21.5703125" style="20" customWidth="1"/>
    <col min="13065" max="13065" width="14.28515625" style="20" customWidth="1"/>
    <col min="13066" max="13066" width="9.140625" style="20" customWidth="1"/>
    <col min="13067" max="13067" width="11.28515625" style="20" customWidth="1"/>
    <col min="13068" max="13311" width="8.85546875" style="20"/>
    <col min="13312" max="13312" width="26" style="20" customWidth="1"/>
    <col min="13313" max="13313" width="21.140625" style="20" customWidth="1"/>
    <col min="13314" max="13314" width="11.140625" style="20" customWidth="1"/>
    <col min="13315" max="13315" width="11.28515625" style="20" customWidth="1"/>
    <col min="13316" max="13316" width="14.28515625" style="20" customWidth="1"/>
    <col min="13317" max="13317" width="16.28515625" style="20" customWidth="1"/>
    <col min="13318" max="13318" width="22.28515625" style="20" customWidth="1"/>
    <col min="13319" max="13319" width="17.42578125" style="20" customWidth="1"/>
    <col min="13320" max="13320" width="21.5703125" style="20" customWidth="1"/>
    <col min="13321" max="13321" width="14.28515625" style="20" customWidth="1"/>
    <col min="13322" max="13322" width="9.140625" style="20" customWidth="1"/>
    <col min="13323" max="13323" width="11.28515625" style="20" customWidth="1"/>
    <col min="13324" max="13567" width="8.85546875" style="20"/>
    <col min="13568" max="13568" width="26" style="20" customWidth="1"/>
    <col min="13569" max="13569" width="21.140625" style="20" customWidth="1"/>
    <col min="13570" max="13570" width="11.140625" style="20" customWidth="1"/>
    <col min="13571" max="13571" width="11.28515625" style="20" customWidth="1"/>
    <col min="13572" max="13572" width="14.28515625" style="20" customWidth="1"/>
    <col min="13573" max="13573" width="16.28515625" style="20" customWidth="1"/>
    <col min="13574" max="13574" width="22.28515625" style="20" customWidth="1"/>
    <col min="13575" max="13575" width="17.42578125" style="20" customWidth="1"/>
    <col min="13576" max="13576" width="21.5703125" style="20" customWidth="1"/>
    <col min="13577" max="13577" width="14.28515625" style="20" customWidth="1"/>
    <col min="13578" max="13578" width="9.140625" style="20" customWidth="1"/>
    <col min="13579" max="13579" width="11.28515625" style="20" customWidth="1"/>
    <col min="13580" max="13823" width="8.85546875" style="20"/>
    <col min="13824" max="13824" width="26" style="20" customWidth="1"/>
    <col min="13825" max="13825" width="21.140625" style="20" customWidth="1"/>
    <col min="13826" max="13826" width="11.140625" style="20" customWidth="1"/>
    <col min="13827" max="13827" width="11.28515625" style="20" customWidth="1"/>
    <col min="13828" max="13828" width="14.28515625" style="20" customWidth="1"/>
    <col min="13829" max="13829" width="16.28515625" style="20" customWidth="1"/>
    <col min="13830" max="13830" width="22.28515625" style="20" customWidth="1"/>
    <col min="13831" max="13831" width="17.42578125" style="20" customWidth="1"/>
    <col min="13832" max="13832" width="21.5703125" style="20" customWidth="1"/>
    <col min="13833" max="13833" width="14.28515625" style="20" customWidth="1"/>
    <col min="13834" max="13834" width="9.140625" style="20" customWidth="1"/>
    <col min="13835" max="13835" width="11.28515625" style="20" customWidth="1"/>
    <col min="13836" max="14079" width="8.85546875" style="20"/>
    <col min="14080" max="14080" width="26" style="20" customWidth="1"/>
    <col min="14081" max="14081" width="21.140625" style="20" customWidth="1"/>
    <col min="14082" max="14082" width="11.140625" style="20" customWidth="1"/>
    <col min="14083" max="14083" width="11.28515625" style="20" customWidth="1"/>
    <col min="14084" max="14084" width="14.28515625" style="20" customWidth="1"/>
    <col min="14085" max="14085" width="16.28515625" style="20" customWidth="1"/>
    <col min="14086" max="14086" width="22.28515625" style="20" customWidth="1"/>
    <col min="14087" max="14087" width="17.42578125" style="20" customWidth="1"/>
    <col min="14088" max="14088" width="21.5703125" style="20" customWidth="1"/>
    <col min="14089" max="14089" width="14.28515625" style="20" customWidth="1"/>
    <col min="14090" max="14090" width="9.140625" style="20" customWidth="1"/>
    <col min="14091" max="14091" width="11.28515625" style="20" customWidth="1"/>
    <col min="14092" max="14335" width="8.85546875" style="20"/>
    <col min="14336" max="14336" width="26" style="20" customWidth="1"/>
    <col min="14337" max="14337" width="21.140625" style="20" customWidth="1"/>
    <col min="14338" max="14338" width="11.140625" style="20" customWidth="1"/>
    <col min="14339" max="14339" width="11.28515625" style="20" customWidth="1"/>
    <col min="14340" max="14340" width="14.28515625" style="20" customWidth="1"/>
    <col min="14341" max="14341" width="16.28515625" style="20" customWidth="1"/>
    <col min="14342" max="14342" width="22.28515625" style="20" customWidth="1"/>
    <col min="14343" max="14343" width="17.42578125" style="20" customWidth="1"/>
    <col min="14344" max="14344" width="21.5703125" style="20" customWidth="1"/>
    <col min="14345" max="14345" width="14.28515625" style="20" customWidth="1"/>
    <col min="14346" max="14346" width="9.140625" style="20" customWidth="1"/>
    <col min="14347" max="14347" width="11.28515625" style="20" customWidth="1"/>
    <col min="14348" max="14591" width="8.85546875" style="20"/>
    <col min="14592" max="14592" width="26" style="20" customWidth="1"/>
    <col min="14593" max="14593" width="21.140625" style="20" customWidth="1"/>
    <col min="14594" max="14594" width="11.140625" style="20" customWidth="1"/>
    <col min="14595" max="14595" width="11.28515625" style="20" customWidth="1"/>
    <col min="14596" max="14596" width="14.28515625" style="20" customWidth="1"/>
    <col min="14597" max="14597" width="16.28515625" style="20" customWidth="1"/>
    <col min="14598" max="14598" width="22.28515625" style="20" customWidth="1"/>
    <col min="14599" max="14599" width="17.42578125" style="20" customWidth="1"/>
    <col min="14600" max="14600" width="21.5703125" style="20" customWidth="1"/>
    <col min="14601" max="14601" width="14.28515625" style="20" customWidth="1"/>
    <col min="14602" max="14602" width="9.140625" style="20" customWidth="1"/>
    <col min="14603" max="14603" width="11.28515625" style="20" customWidth="1"/>
    <col min="14604" max="14847" width="8.85546875" style="20"/>
    <col min="14848" max="14848" width="26" style="20" customWidth="1"/>
    <col min="14849" max="14849" width="21.140625" style="20" customWidth="1"/>
    <col min="14850" max="14850" width="11.140625" style="20" customWidth="1"/>
    <col min="14851" max="14851" width="11.28515625" style="20" customWidth="1"/>
    <col min="14852" max="14852" width="14.28515625" style="20" customWidth="1"/>
    <col min="14853" max="14853" width="16.28515625" style="20" customWidth="1"/>
    <col min="14854" max="14854" width="22.28515625" style="20" customWidth="1"/>
    <col min="14855" max="14855" width="17.42578125" style="20" customWidth="1"/>
    <col min="14856" max="14856" width="21.5703125" style="20" customWidth="1"/>
    <col min="14857" max="14857" width="14.28515625" style="20" customWidth="1"/>
    <col min="14858" max="14858" width="9.140625" style="20" customWidth="1"/>
    <col min="14859" max="14859" width="11.28515625" style="20" customWidth="1"/>
    <col min="14860" max="15103" width="8.85546875" style="20"/>
    <col min="15104" max="15104" width="26" style="20" customWidth="1"/>
    <col min="15105" max="15105" width="21.140625" style="20" customWidth="1"/>
    <col min="15106" max="15106" width="11.140625" style="20" customWidth="1"/>
    <col min="15107" max="15107" width="11.28515625" style="20" customWidth="1"/>
    <col min="15108" max="15108" width="14.28515625" style="20" customWidth="1"/>
    <col min="15109" max="15109" width="16.28515625" style="20" customWidth="1"/>
    <col min="15110" max="15110" width="22.28515625" style="20" customWidth="1"/>
    <col min="15111" max="15111" width="17.42578125" style="20" customWidth="1"/>
    <col min="15112" max="15112" width="21.5703125" style="20" customWidth="1"/>
    <col min="15113" max="15113" width="14.28515625" style="20" customWidth="1"/>
    <col min="15114" max="15114" width="9.140625" style="20" customWidth="1"/>
    <col min="15115" max="15115" width="11.28515625" style="20" customWidth="1"/>
    <col min="15116" max="15359" width="8.85546875" style="20"/>
    <col min="15360" max="15360" width="26" style="20" customWidth="1"/>
    <col min="15361" max="15361" width="21.140625" style="20" customWidth="1"/>
    <col min="15362" max="15362" width="11.140625" style="20" customWidth="1"/>
    <col min="15363" max="15363" width="11.28515625" style="20" customWidth="1"/>
    <col min="15364" max="15364" width="14.28515625" style="20" customWidth="1"/>
    <col min="15365" max="15365" width="16.28515625" style="20" customWidth="1"/>
    <col min="15366" max="15366" width="22.28515625" style="20" customWidth="1"/>
    <col min="15367" max="15367" width="17.42578125" style="20" customWidth="1"/>
    <col min="15368" max="15368" width="21.5703125" style="20" customWidth="1"/>
    <col min="15369" max="15369" width="14.28515625" style="20" customWidth="1"/>
    <col min="15370" max="15370" width="9.140625" style="20" customWidth="1"/>
    <col min="15371" max="15371" width="11.28515625" style="20" customWidth="1"/>
    <col min="15372" max="15615" width="8.85546875" style="20"/>
    <col min="15616" max="15616" width="26" style="20" customWidth="1"/>
    <col min="15617" max="15617" width="21.140625" style="20" customWidth="1"/>
    <col min="15618" max="15618" width="11.140625" style="20" customWidth="1"/>
    <col min="15619" max="15619" width="11.28515625" style="20" customWidth="1"/>
    <col min="15620" max="15620" width="14.28515625" style="20" customWidth="1"/>
    <col min="15621" max="15621" width="16.28515625" style="20" customWidth="1"/>
    <col min="15622" max="15622" width="22.28515625" style="20" customWidth="1"/>
    <col min="15623" max="15623" width="17.42578125" style="20" customWidth="1"/>
    <col min="15624" max="15624" width="21.5703125" style="20" customWidth="1"/>
    <col min="15625" max="15625" width="14.28515625" style="20" customWidth="1"/>
    <col min="15626" max="15626" width="9.140625" style="20" customWidth="1"/>
    <col min="15627" max="15627" width="11.28515625" style="20" customWidth="1"/>
    <col min="15628" max="15871" width="8.85546875" style="20"/>
    <col min="15872" max="15872" width="26" style="20" customWidth="1"/>
    <col min="15873" max="15873" width="21.140625" style="20" customWidth="1"/>
    <col min="15874" max="15874" width="11.140625" style="20" customWidth="1"/>
    <col min="15875" max="15875" width="11.28515625" style="20" customWidth="1"/>
    <col min="15876" max="15876" width="14.28515625" style="20" customWidth="1"/>
    <col min="15877" max="15877" width="16.28515625" style="20" customWidth="1"/>
    <col min="15878" max="15878" width="22.28515625" style="20" customWidth="1"/>
    <col min="15879" max="15879" width="17.42578125" style="20" customWidth="1"/>
    <col min="15880" max="15880" width="21.5703125" style="20" customWidth="1"/>
    <col min="15881" max="15881" width="14.28515625" style="20" customWidth="1"/>
    <col min="15882" max="15882" width="9.140625" style="20" customWidth="1"/>
    <col min="15883" max="15883" width="11.28515625" style="20" customWidth="1"/>
    <col min="15884" max="16127" width="8.85546875" style="20"/>
    <col min="16128" max="16128" width="26" style="20" customWidth="1"/>
    <col min="16129" max="16129" width="21.140625" style="20" customWidth="1"/>
    <col min="16130" max="16130" width="11.140625" style="20" customWidth="1"/>
    <col min="16131" max="16131" width="11.28515625" style="20" customWidth="1"/>
    <col min="16132" max="16132" width="14.28515625" style="20" customWidth="1"/>
    <col min="16133" max="16133" width="16.28515625" style="20" customWidth="1"/>
    <col min="16134" max="16134" width="22.28515625" style="20" customWidth="1"/>
    <col min="16135" max="16135" width="17.42578125" style="20" customWidth="1"/>
    <col min="16136" max="16136" width="21.5703125" style="20" customWidth="1"/>
    <col min="16137" max="16137" width="14.28515625" style="20" customWidth="1"/>
    <col min="16138" max="16138" width="9.140625" style="20" customWidth="1"/>
    <col min="16139" max="16139" width="11.28515625" style="20" customWidth="1"/>
    <col min="16140" max="16383" width="8.85546875" style="20"/>
    <col min="16384" max="16384" width="8.85546875" style="20" customWidth="1"/>
  </cols>
  <sheetData>
    <row r="1" spans="1:11" ht="15" customHeight="1" x14ac:dyDescent="0.25">
      <c r="B1" s="350" t="s">
        <v>126</v>
      </c>
      <c r="C1" s="350"/>
      <c r="D1" s="350"/>
      <c r="E1" s="350"/>
      <c r="F1" s="350"/>
      <c r="G1" s="350"/>
      <c r="H1" s="350"/>
      <c r="I1" s="350"/>
      <c r="J1" s="350"/>
    </row>
    <row r="2" spans="1:11" ht="15" customHeight="1" x14ac:dyDescent="0.25">
      <c r="B2" s="350"/>
      <c r="C2" s="350"/>
      <c r="D2" s="350"/>
      <c r="E2" s="350"/>
      <c r="F2" s="350"/>
      <c r="G2" s="350"/>
      <c r="H2" s="350"/>
      <c r="I2" s="350"/>
      <c r="J2" s="350"/>
    </row>
    <row r="3" spans="1:11" ht="15.75" thickBot="1" x14ac:dyDescent="0.3"/>
    <row r="4" spans="1:11" ht="36" customHeight="1" x14ac:dyDescent="0.25">
      <c r="A4" s="252" t="s">
        <v>3</v>
      </c>
      <c r="B4" s="255" t="s">
        <v>4</v>
      </c>
      <c r="C4" s="351" t="s">
        <v>267</v>
      </c>
      <c r="D4" s="351"/>
      <c r="E4" s="351"/>
      <c r="F4" s="351"/>
      <c r="G4" s="352" t="s">
        <v>270</v>
      </c>
      <c r="H4" s="352" t="s">
        <v>269</v>
      </c>
      <c r="I4" s="352" t="s">
        <v>268</v>
      </c>
      <c r="J4" s="359" t="s">
        <v>279</v>
      </c>
      <c r="K4" s="359" t="s">
        <v>127</v>
      </c>
    </row>
    <row r="5" spans="1:11" ht="20.45" customHeight="1" x14ac:dyDescent="0.25">
      <c r="A5" s="253"/>
      <c r="B5" s="256"/>
      <c r="C5" s="45" t="s">
        <v>198</v>
      </c>
      <c r="D5" s="45" t="s">
        <v>199</v>
      </c>
      <c r="E5" s="45" t="s">
        <v>200</v>
      </c>
      <c r="F5" s="45" t="s">
        <v>201</v>
      </c>
      <c r="G5" s="353"/>
      <c r="H5" s="353"/>
      <c r="I5" s="356"/>
      <c r="J5" s="360"/>
      <c r="K5" s="360"/>
    </row>
    <row r="6" spans="1:11" ht="146.44999999999999" customHeight="1" x14ac:dyDescent="0.25">
      <c r="A6" s="254"/>
      <c r="B6" s="256"/>
      <c r="C6" s="45" t="s">
        <v>128</v>
      </c>
      <c r="D6" s="45" t="s">
        <v>129</v>
      </c>
      <c r="E6" s="45" t="s">
        <v>130</v>
      </c>
      <c r="F6" s="45" t="s">
        <v>131</v>
      </c>
      <c r="G6" s="354"/>
      <c r="H6" s="355"/>
      <c r="I6" s="354"/>
      <c r="J6" s="361"/>
      <c r="K6" s="79" t="s">
        <v>202</v>
      </c>
    </row>
    <row r="7" spans="1:11" ht="15.75" x14ac:dyDescent="0.25">
      <c r="A7" s="54">
        <v>1</v>
      </c>
      <c r="B7" s="58" t="s">
        <v>141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1</v>
      </c>
      <c r="J7" s="80">
        <f t="shared" ref="J7:J44" si="0">AVERAGE(C7:I7)</f>
        <v>0.14285714285714285</v>
      </c>
      <c r="K7" s="80">
        <f t="shared" ref="K7:K44" si="1">J7*-1.5</f>
        <v>-0.21428571428571427</v>
      </c>
    </row>
    <row r="8" spans="1:11" ht="15.75" x14ac:dyDescent="0.25">
      <c r="A8" s="54">
        <v>2</v>
      </c>
      <c r="B8" s="58" t="s">
        <v>142</v>
      </c>
      <c r="C8" s="48">
        <v>0</v>
      </c>
      <c r="D8" s="48">
        <v>0</v>
      </c>
      <c r="E8" s="48">
        <v>0</v>
      </c>
      <c r="F8" s="48">
        <v>1</v>
      </c>
      <c r="G8" s="48">
        <v>1</v>
      </c>
      <c r="H8" s="48">
        <v>0</v>
      </c>
      <c r="I8" s="48">
        <v>0</v>
      </c>
      <c r="J8" s="80">
        <f t="shared" si="0"/>
        <v>0.2857142857142857</v>
      </c>
      <c r="K8" s="80">
        <f t="shared" si="1"/>
        <v>-0.42857142857142855</v>
      </c>
    </row>
    <row r="9" spans="1:11" ht="15.75" x14ac:dyDescent="0.25">
      <c r="A9" s="54">
        <v>3</v>
      </c>
      <c r="B9" s="58" t="s">
        <v>143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80">
        <f t="shared" si="0"/>
        <v>0</v>
      </c>
      <c r="K9" s="80">
        <f t="shared" si="1"/>
        <v>0</v>
      </c>
    </row>
    <row r="10" spans="1:11" ht="15.75" x14ac:dyDescent="0.25">
      <c r="A10" s="54">
        <v>4</v>
      </c>
      <c r="B10" s="58" t="s">
        <v>144</v>
      </c>
      <c r="C10" s="48">
        <v>1</v>
      </c>
      <c r="D10" s="48">
        <v>1</v>
      </c>
      <c r="E10" s="48">
        <v>1</v>
      </c>
      <c r="F10" s="48">
        <v>0</v>
      </c>
      <c r="G10" s="48">
        <v>0</v>
      </c>
      <c r="H10" s="48">
        <v>0</v>
      </c>
      <c r="I10" s="48">
        <v>0</v>
      </c>
      <c r="J10" s="80">
        <f t="shared" si="0"/>
        <v>0.42857142857142855</v>
      </c>
      <c r="K10" s="80">
        <f t="shared" si="1"/>
        <v>-0.64285714285714279</v>
      </c>
    </row>
    <row r="11" spans="1:11" ht="15.75" x14ac:dyDescent="0.25">
      <c r="A11" s="54">
        <v>5</v>
      </c>
      <c r="B11" s="58" t="s">
        <v>145</v>
      </c>
      <c r="C11" s="48">
        <v>1</v>
      </c>
      <c r="D11" s="48">
        <v>0</v>
      </c>
      <c r="E11" s="48">
        <v>1</v>
      </c>
      <c r="F11" s="48">
        <v>0</v>
      </c>
      <c r="G11" s="48">
        <v>0</v>
      </c>
      <c r="H11" s="48">
        <v>0</v>
      </c>
      <c r="I11" s="48">
        <v>0</v>
      </c>
      <c r="J11" s="80">
        <f t="shared" si="0"/>
        <v>0.2857142857142857</v>
      </c>
      <c r="K11" s="80">
        <f t="shared" si="1"/>
        <v>-0.42857142857142855</v>
      </c>
    </row>
    <row r="12" spans="1:11" ht="25.5" x14ac:dyDescent="0.25">
      <c r="A12" s="54">
        <v>6</v>
      </c>
      <c r="B12" s="58" t="s">
        <v>180</v>
      </c>
      <c r="C12" s="48">
        <v>0</v>
      </c>
      <c r="D12" s="48">
        <v>1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80">
        <f t="shared" si="0"/>
        <v>0.14285714285714285</v>
      </c>
      <c r="K12" s="80">
        <f t="shared" si="1"/>
        <v>-0.21428571428571427</v>
      </c>
    </row>
    <row r="13" spans="1:11" ht="15.75" x14ac:dyDescent="0.25">
      <c r="A13" s="54">
        <v>7</v>
      </c>
      <c r="B13" s="59" t="s">
        <v>146</v>
      </c>
      <c r="C13" s="48">
        <v>1</v>
      </c>
      <c r="D13" s="48">
        <v>0</v>
      </c>
      <c r="E13" s="48">
        <v>1</v>
      </c>
      <c r="F13" s="48">
        <v>0</v>
      </c>
      <c r="G13" s="48">
        <v>0</v>
      </c>
      <c r="H13" s="48">
        <v>0</v>
      </c>
      <c r="I13" s="48">
        <v>1</v>
      </c>
      <c r="J13" s="80">
        <f t="shared" si="0"/>
        <v>0.42857142857142855</v>
      </c>
      <c r="K13" s="80">
        <f t="shared" si="1"/>
        <v>-0.64285714285714279</v>
      </c>
    </row>
    <row r="14" spans="1:11" ht="15.75" x14ac:dyDescent="0.25">
      <c r="A14" s="54">
        <v>8</v>
      </c>
      <c r="B14" s="58" t="s">
        <v>147</v>
      </c>
      <c r="C14" s="136">
        <v>0</v>
      </c>
      <c r="D14" s="136">
        <v>0</v>
      </c>
      <c r="E14" s="136">
        <v>1</v>
      </c>
      <c r="F14" s="136">
        <v>0</v>
      </c>
      <c r="G14" s="137">
        <v>0</v>
      </c>
      <c r="H14" s="138">
        <v>1</v>
      </c>
      <c r="I14" s="137">
        <v>0</v>
      </c>
      <c r="J14" s="80">
        <f t="shared" si="0"/>
        <v>0.2857142857142857</v>
      </c>
      <c r="K14" s="80">
        <f t="shared" si="1"/>
        <v>-0.42857142857142855</v>
      </c>
    </row>
    <row r="15" spans="1:11" ht="15.75" x14ac:dyDescent="0.25">
      <c r="A15" s="54">
        <v>9</v>
      </c>
      <c r="B15" s="58" t="s">
        <v>148</v>
      </c>
      <c r="C15" s="48">
        <v>1</v>
      </c>
      <c r="D15" s="48">
        <v>1</v>
      </c>
      <c r="E15" s="48">
        <v>0</v>
      </c>
      <c r="F15" s="48">
        <v>0</v>
      </c>
      <c r="G15" s="48">
        <v>0</v>
      </c>
      <c r="H15" s="48">
        <v>1</v>
      </c>
      <c r="I15" s="48">
        <v>0</v>
      </c>
      <c r="J15" s="80">
        <f t="shared" si="0"/>
        <v>0.42857142857142855</v>
      </c>
      <c r="K15" s="80">
        <f t="shared" si="1"/>
        <v>-0.64285714285714279</v>
      </c>
    </row>
    <row r="16" spans="1:11" ht="15.75" x14ac:dyDescent="0.25">
      <c r="A16" s="54">
        <v>10</v>
      </c>
      <c r="B16" s="58" t="s">
        <v>175</v>
      </c>
      <c r="C16" s="48">
        <v>1</v>
      </c>
      <c r="D16" s="48">
        <v>1</v>
      </c>
      <c r="E16" s="48">
        <v>1</v>
      </c>
      <c r="F16" s="48">
        <v>0</v>
      </c>
      <c r="G16" s="48">
        <v>0</v>
      </c>
      <c r="H16" s="48">
        <v>0</v>
      </c>
      <c r="I16" s="48">
        <v>0</v>
      </c>
      <c r="J16" s="80">
        <f t="shared" si="0"/>
        <v>0.42857142857142855</v>
      </c>
      <c r="K16" s="80">
        <f t="shared" si="1"/>
        <v>-0.64285714285714279</v>
      </c>
    </row>
    <row r="17" spans="1:11" ht="15.75" x14ac:dyDescent="0.25">
      <c r="A17" s="54">
        <v>11</v>
      </c>
      <c r="B17" s="58" t="s">
        <v>149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80">
        <f t="shared" si="0"/>
        <v>0</v>
      </c>
      <c r="K17" s="80">
        <f t="shared" si="1"/>
        <v>0</v>
      </c>
    </row>
    <row r="18" spans="1:11" ht="25.5" x14ac:dyDescent="0.25">
      <c r="A18" s="54">
        <v>12</v>
      </c>
      <c r="B18" s="58" t="s">
        <v>181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80">
        <f t="shared" si="0"/>
        <v>0</v>
      </c>
      <c r="K18" s="80">
        <f t="shared" si="1"/>
        <v>0</v>
      </c>
    </row>
    <row r="19" spans="1:11" ht="15.75" x14ac:dyDescent="0.25">
      <c r="A19" s="54">
        <v>13</v>
      </c>
      <c r="B19" s="58" t="s">
        <v>150</v>
      </c>
      <c r="C19" s="48">
        <v>1</v>
      </c>
      <c r="D19" s="48">
        <v>0</v>
      </c>
      <c r="E19" s="48">
        <v>2</v>
      </c>
      <c r="F19" s="48">
        <v>0</v>
      </c>
      <c r="G19" s="48">
        <v>0</v>
      </c>
      <c r="H19" s="48">
        <v>0</v>
      </c>
      <c r="I19" s="48">
        <v>0</v>
      </c>
      <c r="J19" s="80">
        <f t="shared" si="0"/>
        <v>0.42857142857142855</v>
      </c>
      <c r="K19" s="80">
        <f t="shared" si="1"/>
        <v>-0.64285714285714279</v>
      </c>
    </row>
    <row r="20" spans="1:11" ht="15.75" x14ac:dyDescent="0.25">
      <c r="A20" s="54">
        <v>14</v>
      </c>
      <c r="B20" s="58" t="s">
        <v>176</v>
      </c>
      <c r="C20" s="48">
        <v>1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80">
        <f t="shared" si="0"/>
        <v>0.14285714285714285</v>
      </c>
      <c r="K20" s="80">
        <f t="shared" si="1"/>
        <v>-0.21428571428571427</v>
      </c>
    </row>
    <row r="21" spans="1:11" ht="15.75" x14ac:dyDescent="0.25">
      <c r="A21" s="54">
        <v>15</v>
      </c>
      <c r="B21" s="58" t="s">
        <v>151</v>
      </c>
      <c r="C21" s="48">
        <v>1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80">
        <f t="shared" si="0"/>
        <v>0.14285714285714285</v>
      </c>
      <c r="K21" s="80">
        <f t="shared" si="1"/>
        <v>-0.21428571428571427</v>
      </c>
    </row>
    <row r="22" spans="1:11" ht="15.75" x14ac:dyDescent="0.25">
      <c r="A22" s="54">
        <v>16</v>
      </c>
      <c r="B22" s="58" t="s">
        <v>152</v>
      </c>
      <c r="C22" s="48">
        <v>0</v>
      </c>
      <c r="D22" s="48">
        <v>1</v>
      </c>
      <c r="E22" s="48">
        <v>1</v>
      </c>
      <c r="F22" s="48">
        <v>0</v>
      </c>
      <c r="G22" s="48">
        <v>0</v>
      </c>
      <c r="H22" s="48">
        <v>0</v>
      </c>
      <c r="I22" s="48">
        <v>0</v>
      </c>
      <c r="J22" s="80">
        <f t="shared" si="0"/>
        <v>0.2857142857142857</v>
      </c>
      <c r="K22" s="80">
        <f t="shared" si="1"/>
        <v>-0.42857142857142855</v>
      </c>
    </row>
    <row r="23" spans="1:11" ht="15.75" x14ac:dyDescent="0.25">
      <c r="A23" s="54">
        <v>17</v>
      </c>
      <c r="B23" s="58" t="s">
        <v>153</v>
      </c>
      <c r="C23" s="48">
        <v>0</v>
      </c>
      <c r="D23" s="48">
        <v>0</v>
      </c>
      <c r="E23" s="48">
        <v>1</v>
      </c>
      <c r="F23" s="48">
        <v>0</v>
      </c>
      <c r="G23" s="48">
        <v>0</v>
      </c>
      <c r="H23" s="48">
        <v>0</v>
      </c>
      <c r="I23" s="48">
        <v>0</v>
      </c>
      <c r="J23" s="80">
        <f t="shared" si="0"/>
        <v>0.14285714285714285</v>
      </c>
      <c r="K23" s="80">
        <f t="shared" si="1"/>
        <v>-0.21428571428571427</v>
      </c>
    </row>
    <row r="24" spans="1:11" ht="15.75" x14ac:dyDescent="0.25">
      <c r="A24" s="54">
        <v>18</v>
      </c>
      <c r="B24" s="58" t="s">
        <v>154</v>
      </c>
      <c r="C24" s="48">
        <v>0</v>
      </c>
      <c r="D24" s="48">
        <v>1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80">
        <f t="shared" si="0"/>
        <v>0.14285714285714285</v>
      </c>
      <c r="K24" s="80">
        <f t="shared" si="1"/>
        <v>-0.21428571428571427</v>
      </c>
    </row>
    <row r="25" spans="1:11" ht="15.75" x14ac:dyDescent="0.25">
      <c r="A25" s="54">
        <v>19</v>
      </c>
      <c r="B25" s="58" t="s">
        <v>155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80">
        <f t="shared" si="0"/>
        <v>0</v>
      </c>
      <c r="K25" s="80">
        <f t="shared" si="1"/>
        <v>0</v>
      </c>
    </row>
    <row r="26" spans="1:11" ht="15.75" x14ac:dyDescent="0.25">
      <c r="A26" s="54">
        <v>20</v>
      </c>
      <c r="B26" s="58" t="s">
        <v>156</v>
      </c>
      <c r="C26" s="48">
        <v>0</v>
      </c>
      <c r="D26" s="48">
        <v>0</v>
      </c>
      <c r="E26" s="48">
        <v>1</v>
      </c>
      <c r="F26" s="48">
        <v>0</v>
      </c>
      <c r="G26" s="48">
        <v>0</v>
      </c>
      <c r="H26" s="48">
        <v>1</v>
      </c>
      <c r="I26" s="48">
        <v>0</v>
      </c>
      <c r="J26" s="80">
        <f t="shared" si="0"/>
        <v>0.2857142857142857</v>
      </c>
      <c r="K26" s="80">
        <f t="shared" si="1"/>
        <v>-0.42857142857142855</v>
      </c>
    </row>
    <row r="27" spans="1:11" ht="15.75" x14ac:dyDescent="0.25">
      <c r="A27" s="54">
        <v>21</v>
      </c>
      <c r="B27" s="58" t="s">
        <v>157</v>
      </c>
      <c r="C27" s="48">
        <v>1</v>
      </c>
      <c r="D27" s="48">
        <v>1</v>
      </c>
      <c r="E27" s="48">
        <v>1</v>
      </c>
      <c r="F27" s="48">
        <v>1</v>
      </c>
      <c r="G27" s="48">
        <v>0</v>
      </c>
      <c r="H27" s="48">
        <v>1</v>
      </c>
      <c r="I27" s="48">
        <v>0</v>
      </c>
      <c r="J27" s="80">
        <f t="shared" si="0"/>
        <v>0.7142857142857143</v>
      </c>
      <c r="K27" s="80">
        <f t="shared" si="1"/>
        <v>-1.0714285714285714</v>
      </c>
    </row>
    <row r="28" spans="1:11" ht="15.75" x14ac:dyDescent="0.25">
      <c r="A28" s="54">
        <v>22</v>
      </c>
      <c r="B28" s="58" t="s">
        <v>159</v>
      </c>
      <c r="C28" s="48">
        <v>1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80">
        <f t="shared" si="0"/>
        <v>0.14285714285714285</v>
      </c>
      <c r="K28" s="80">
        <f t="shared" si="1"/>
        <v>-0.21428571428571427</v>
      </c>
    </row>
    <row r="29" spans="1:11" ht="15.75" x14ac:dyDescent="0.25">
      <c r="A29" s="54">
        <v>23</v>
      </c>
      <c r="B29" s="58" t="s">
        <v>160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1</v>
      </c>
      <c r="I29" s="48">
        <v>0</v>
      </c>
      <c r="J29" s="80">
        <f t="shared" si="0"/>
        <v>0.14285714285714285</v>
      </c>
      <c r="K29" s="80">
        <f t="shared" si="1"/>
        <v>-0.21428571428571427</v>
      </c>
    </row>
    <row r="30" spans="1:11" ht="15.75" x14ac:dyDescent="0.25">
      <c r="A30" s="54">
        <v>24</v>
      </c>
      <c r="B30" s="58" t="s">
        <v>162</v>
      </c>
      <c r="C30" s="48">
        <v>1</v>
      </c>
      <c r="D30" s="48">
        <v>1</v>
      </c>
      <c r="E30" s="48">
        <v>1</v>
      </c>
      <c r="F30" s="48">
        <v>0</v>
      </c>
      <c r="G30" s="48">
        <v>0</v>
      </c>
      <c r="H30" s="48">
        <v>0</v>
      </c>
      <c r="I30" s="48">
        <v>0</v>
      </c>
      <c r="J30" s="80">
        <f t="shared" si="0"/>
        <v>0.42857142857142855</v>
      </c>
      <c r="K30" s="80">
        <f t="shared" si="1"/>
        <v>-0.64285714285714279</v>
      </c>
    </row>
    <row r="31" spans="1:11" ht="15.75" x14ac:dyDescent="0.25">
      <c r="A31" s="54">
        <v>25</v>
      </c>
      <c r="B31" s="58" t="s">
        <v>163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80">
        <f t="shared" si="0"/>
        <v>0</v>
      </c>
      <c r="K31" s="80">
        <f t="shared" si="1"/>
        <v>0</v>
      </c>
    </row>
    <row r="32" spans="1:11" ht="15.75" x14ac:dyDescent="0.25">
      <c r="A32" s="54">
        <v>26</v>
      </c>
      <c r="B32" s="58" t="s">
        <v>161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80">
        <f t="shared" si="0"/>
        <v>0</v>
      </c>
      <c r="K32" s="80">
        <f t="shared" si="1"/>
        <v>0</v>
      </c>
    </row>
    <row r="33" spans="1:11" ht="15.75" x14ac:dyDescent="0.25">
      <c r="A33" s="54">
        <v>27</v>
      </c>
      <c r="B33" s="58" t="s">
        <v>164</v>
      </c>
      <c r="C33" s="48">
        <v>1</v>
      </c>
      <c r="D33" s="48">
        <v>1</v>
      </c>
      <c r="E33" s="48">
        <v>0</v>
      </c>
      <c r="F33" s="48">
        <v>0</v>
      </c>
      <c r="G33" s="48">
        <v>0</v>
      </c>
      <c r="H33" s="48">
        <v>0</v>
      </c>
      <c r="I33" s="48">
        <v>1</v>
      </c>
      <c r="J33" s="80">
        <f t="shared" si="0"/>
        <v>0.42857142857142855</v>
      </c>
      <c r="K33" s="80">
        <f t="shared" si="1"/>
        <v>-0.64285714285714279</v>
      </c>
    </row>
    <row r="34" spans="1:11" ht="15.75" x14ac:dyDescent="0.25">
      <c r="A34" s="54">
        <v>28</v>
      </c>
      <c r="B34" s="58" t="s">
        <v>165</v>
      </c>
      <c r="C34" s="48">
        <v>1</v>
      </c>
      <c r="D34" s="48">
        <v>0</v>
      </c>
      <c r="E34" s="48">
        <v>1</v>
      </c>
      <c r="F34" s="48">
        <v>0</v>
      </c>
      <c r="G34" s="48">
        <v>0</v>
      </c>
      <c r="H34" s="48">
        <v>1</v>
      </c>
      <c r="I34" s="48">
        <v>0</v>
      </c>
      <c r="J34" s="80">
        <f t="shared" si="0"/>
        <v>0.42857142857142855</v>
      </c>
      <c r="K34" s="80">
        <f t="shared" si="1"/>
        <v>-0.64285714285714279</v>
      </c>
    </row>
    <row r="35" spans="1:11" ht="15.75" x14ac:dyDescent="0.25">
      <c r="A35" s="54">
        <v>29</v>
      </c>
      <c r="B35" s="58" t="s">
        <v>166</v>
      </c>
      <c r="C35" s="48">
        <v>1</v>
      </c>
      <c r="D35" s="48">
        <v>0</v>
      </c>
      <c r="E35" s="48">
        <v>1</v>
      </c>
      <c r="F35" s="48">
        <v>0</v>
      </c>
      <c r="G35" s="48">
        <v>0</v>
      </c>
      <c r="H35" s="48">
        <v>0</v>
      </c>
      <c r="I35" s="48">
        <v>0</v>
      </c>
      <c r="J35" s="80">
        <f t="shared" si="0"/>
        <v>0.2857142857142857</v>
      </c>
      <c r="K35" s="80">
        <f t="shared" si="1"/>
        <v>-0.42857142857142855</v>
      </c>
    </row>
    <row r="36" spans="1:11" ht="15.75" x14ac:dyDescent="0.25">
      <c r="A36" s="54">
        <v>30</v>
      </c>
      <c r="B36" s="58" t="s">
        <v>167</v>
      </c>
      <c r="C36" s="48">
        <v>1</v>
      </c>
      <c r="D36" s="48">
        <v>1</v>
      </c>
      <c r="E36" s="48">
        <v>1</v>
      </c>
      <c r="F36" s="48">
        <v>1</v>
      </c>
      <c r="G36" s="48">
        <v>0</v>
      </c>
      <c r="H36" s="48">
        <v>1</v>
      </c>
      <c r="I36" s="48">
        <v>0</v>
      </c>
      <c r="J36" s="80">
        <f t="shared" si="0"/>
        <v>0.7142857142857143</v>
      </c>
      <c r="K36" s="80">
        <f t="shared" si="1"/>
        <v>-1.0714285714285714</v>
      </c>
    </row>
    <row r="37" spans="1:11" ht="15.75" x14ac:dyDescent="0.25">
      <c r="A37" s="54">
        <v>31</v>
      </c>
      <c r="B37" s="58" t="s">
        <v>168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80">
        <f t="shared" si="0"/>
        <v>0</v>
      </c>
      <c r="K37" s="80">
        <f t="shared" si="1"/>
        <v>0</v>
      </c>
    </row>
    <row r="38" spans="1:11" ht="15.75" x14ac:dyDescent="0.25">
      <c r="A38" s="54">
        <v>32</v>
      </c>
      <c r="B38" s="58" t="s">
        <v>169</v>
      </c>
      <c r="C38" s="48">
        <v>1</v>
      </c>
      <c r="D38" s="48">
        <v>0</v>
      </c>
      <c r="E38" s="48">
        <v>3</v>
      </c>
      <c r="F38" s="48">
        <v>0</v>
      </c>
      <c r="G38" s="48">
        <v>0</v>
      </c>
      <c r="H38" s="48">
        <v>1</v>
      </c>
      <c r="I38" s="48">
        <v>0</v>
      </c>
      <c r="J38" s="80">
        <f t="shared" si="0"/>
        <v>0.7142857142857143</v>
      </c>
      <c r="K38" s="80">
        <f t="shared" si="1"/>
        <v>-1.0714285714285714</v>
      </c>
    </row>
    <row r="39" spans="1:11" ht="15.75" x14ac:dyDescent="0.25">
      <c r="A39" s="54">
        <v>33</v>
      </c>
      <c r="B39" s="58" t="s">
        <v>170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1</v>
      </c>
      <c r="J39" s="80">
        <f t="shared" si="0"/>
        <v>0.14285714285714285</v>
      </c>
      <c r="K39" s="80">
        <f t="shared" si="1"/>
        <v>-0.21428571428571427</v>
      </c>
    </row>
    <row r="40" spans="1:11" ht="15.75" x14ac:dyDescent="0.25">
      <c r="A40" s="54">
        <v>34</v>
      </c>
      <c r="B40" s="58" t="s">
        <v>171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80">
        <f t="shared" si="0"/>
        <v>0</v>
      </c>
      <c r="K40" s="80">
        <f t="shared" si="1"/>
        <v>0</v>
      </c>
    </row>
    <row r="41" spans="1:11" ht="15.75" x14ac:dyDescent="0.25">
      <c r="A41" s="54">
        <v>35</v>
      </c>
      <c r="B41" s="58" t="s">
        <v>172</v>
      </c>
      <c r="C41" s="48">
        <v>1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80">
        <f t="shared" si="0"/>
        <v>0.14285714285714285</v>
      </c>
      <c r="K41" s="80">
        <f t="shared" si="1"/>
        <v>-0.21428571428571427</v>
      </c>
    </row>
    <row r="42" spans="1:11" ht="15.75" x14ac:dyDescent="0.25">
      <c r="A42" s="54">
        <v>36</v>
      </c>
      <c r="B42" s="58" t="s">
        <v>173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80">
        <f t="shared" si="0"/>
        <v>0</v>
      </c>
      <c r="K42" s="80">
        <f t="shared" si="1"/>
        <v>0</v>
      </c>
    </row>
    <row r="43" spans="1:11" ht="15.75" x14ac:dyDescent="0.25">
      <c r="A43" s="54">
        <v>37</v>
      </c>
      <c r="B43" s="58" t="s">
        <v>174</v>
      </c>
      <c r="C43" s="48">
        <v>1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80">
        <f t="shared" si="0"/>
        <v>0.14285714285714285</v>
      </c>
      <c r="K43" s="80">
        <f t="shared" si="1"/>
        <v>-0.21428571428571427</v>
      </c>
    </row>
    <row r="44" spans="1:11" ht="15.75" x14ac:dyDescent="0.25">
      <c r="A44" s="54">
        <v>38</v>
      </c>
      <c r="B44" s="58" t="s">
        <v>158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80">
        <f t="shared" si="0"/>
        <v>0</v>
      </c>
      <c r="K44" s="80">
        <f t="shared" si="1"/>
        <v>0</v>
      </c>
    </row>
    <row r="45" spans="1:11" ht="16.5" thickBot="1" x14ac:dyDescent="0.3">
      <c r="A45" s="357" t="s">
        <v>120</v>
      </c>
      <c r="B45" s="358"/>
      <c r="C45" s="81">
        <f>AVERAGE(C7:C44)</f>
        <v>0.47368421052631576</v>
      </c>
      <c r="D45" s="81">
        <f t="shared" ref="D45:I45" si="2">AVERAGE(D7:D44)</f>
        <v>0.26315789473684209</v>
      </c>
      <c r="E45" s="81">
        <f t="shared" si="2"/>
        <v>0.47368421052631576</v>
      </c>
      <c r="F45" s="81">
        <f t="shared" si="2"/>
        <v>7.8947368421052627E-2</v>
      </c>
      <c r="G45" s="81">
        <f t="shared" si="2"/>
        <v>2.6315789473684209E-2</v>
      </c>
      <c r="H45" s="81">
        <f t="shared" si="2"/>
        <v>0.21052631578947367</v>
      </c>
      <c r="I45" s="81">
        <f t="shared" si="2"/>
        <v>0.10526315789473684</v>
      </c>
      <c r="J45" s="80">
        <f>COUNTIF(J7:J44,"&gt;0")</f>
        <v>28</v>
      </c>
      <c r="K45" s="29">
        <f>AVERAGE(K7:K44)</f>
        <v>-0.34962406015037584</v>
      </c>
    </row>
    <row r="48" spans="1:11" ht="15.75" x14ac:dyDescent="0.25">
      <c r="A48" s="54">
        <v>14</v>
      </c>
      <c r="B48" s="58" t="s">
        <v>177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80">
        <f>AVERAGE(C48:I48)</f>
        <v>0</v>
      </c>
      <c r="K48" s="80">
        <f>J48*-1.5</f>
        <v>0</v>
      </c>
    </row>
    <row r="49" spans="1:11" ht="15.75" x14ac:dyDescent="0.25">
      <c r="A49" s="54">
        <v>27</v>
      </c>
      <c r="B49" s="58" t="s">
        <v>178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80">
        <f>AVERAGE(C49:I49)</f>
        <v>0</v>
      </c>
      <c r="K49" s="80">
        <f>J49*-1.5</f>
        <v>0</v>
      </c>
    </row>
    <row r="50" spans="1:11" ht="25.5" x14ac:dyDescent="0.25">
      <c r="A50" s="54">
        <v>40</v>
      </c>
      <c r="B50" s="58" t="s">
        <v>179</v>
      </c>
      <c r="C50" s="48">
        <v>2</v>
      </c>
      <c r="D50" s="48">
        <v>1</v>
      </c>
      <c r="E50" s="48">
        <v>2</v>
      </c>
      <c r="F50" s="48">
        <v>1</v>
      </c>
      <c r="G50" s="48">
        <v>0</v>
      </c>
      <c r="H50" s="48">
        <v>1</v>
      </c>
      <c r="I50" s="48">
        <v>1</v>
      </c>
      <c r="J50" s="80">
        <f>AVERAGE(C50:I50)</f>
        <v>1.1428571428571428</v>
      </c>
      <c r="K50" s="80">
        <f>J50*-1.5</f>
        <v>-1.7142857142857142</v>
      </c>
    </row>
    <row r="51" spans="1:11" ht="15.75" thickBot="1" x14ac:dyDescent="0.3">
      <c r="A51" s="357" t="s">
        <v>120</v>
      </c>
      <c r="B51" s="358"/>
      <c r="C51" s="81">
        <f>SUM(C48:C50)</f>
        <v>2</v>
      </c>
      <c r="D51" s="81">
        <f t="shared" ref="D51:J51" si="3">SUM(D48:D50)</f>
        <v>1</v>
      </c>
      <c r="E51" s="81">
        <f t="shared" si="3"/>
        <v>2</v>
      </c>
      <c r="F51" s="81">
        <f t="shared" si="3"/>
        <v>1</v>
      </c>
      <c r="G51" s="81">
        <f t="shared" si="3"/>
        <v>0</v>
      </c>
      <c r="H51" s="81">
        <f t="shared" si="3"/>
        <v>1</v>
      </c>
      <c r="I51" s="81">
        <f t="shared" si="3"/>
        <v>1</v>
      </c>
      <c r="J51" s="81">
        <f t="shared" si="3"/>
        <v>1.1428571428571428</v>
      </c>
      <c r="K51" s="29">
        <f>AVERAGE(K48:K50)</f>
        <v>-0.5714285714285714</v>
      </c>
    </row>
  </sheetData>
  <sheetProtection algorithmName="SHA-512" hashValue="DFMz/Cb6O05RgilVJsrSvOgv45ZY8Qs47acE0hl4qIz4vB4nhFmAux7RnGtgoiURa6G2oAT1RdwOd1ke7zVWBg==" saltValue="0/S/PW4bWmGuO7JeaSJ/0w==" spinCount="100000" sheet="1" formatCells="0" formatColumns="0" formatRows="0" insertColumns="0" insertRows="0" insertHyperlinks="0" deleteColumns="0" deleteRows="0" sort="0" autoFilter="0" pivotTables="0"/>
  <mergeCells count="12">
    <mergeCell ref="A51:B51"/>
    <mergeCell ref="A45:B45"/>
    <mergeCell ref="J4:J6"/>
    <mergeCell ref="A4:A6"/>
    <mergeCell ref="K4:K5"/>
    <mergeCell ref="B1:J1"/>
    <mergeCell ref="B2:J2"/>
    <mergeCell ref="B4:B6"/>
    <mergeCell ref="C4:F4"/>
    <mergeCell ref="G4:G6"/>
    <mergeCell ref="H4:H6"/>
    <mergeCell ref="I4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1"/>
  <sheetViews>
    <sheetView zoomScaleNormal="100" workbookViewId="0">
      <pane ySplit="6" topLeftCell="A7" activePane="bottomLeft" state="frozen"/>
      <selection pane="bottomLeft" activeCell="C32" sqref="C32"/>
    </sheetView>
  </sheetViews>
  <sheetFormatPr defaultRowHeight="15" x14ac:dyDescent="0.25"/>
  <cols>
    <col min="1" max="1" width="9.140625" style="20"/>
    <col min="2" max="2" width="29.7109375" style="20" customWidth="1"/>
    <col min="3" max="3" width="11.28515625" style="177" customWidth="1"/>
    <col min="4" max="4" width="14.28515625" style="177" customWidth="1"/>
    <col min="5" max="5" width="14.28515625" style="20" customWidth="1"/>
    <col min="6" max="6" width="9.140625" style="20" customWidth="1"/>
    <col min="7" max="8" width="11.28515625" style="20" customWidth="1"/>
    <col min="9" max="252" width="9.140625" style="20"/>
    <col min="253" max="253" width="26" style="20" customWidth="1"/>
    <col min="254" max="254" width="21.140625" style="20" customWidth="1"/>
    <col min="255" max="255" width="11.140625" style="20" customWidth="1"/>
    <col min="256" max="256" width="11.28515625" style="20" customWidth="1"/>
    <col min="257" max="257" width="14.28515625" style="20" customWidth="1"/>
    <col min="258" max="258" width="16.28515625" style="20" customWidth="1"/>
    <col min="259" max="259" width="22.28515625" style="20" customWidth="1"/>
    <col min="260" max="260" width="17.42578125" style="20" customWidth="1"/>
    <col min="261" max="261" width="21.5703125" style="20" customWidth="1"/>
    <col min="262" max="262" width="14.28515625" style="20" customWidth="1"/>
    <col min="263" max="263" width="9.140625" style="20" customWidth="1"/>
    <col min="264" max="264" width="11.28515625" style="20" customWidth="1"/>
    <col min="265" max="508" width="9.140625" style="20"/>
    <col min="509" max="509" width="26" style="20" customWidth="1"/>
    <col min="510" max="510" width="21.140625" style="20" customWidth="1"/>
    <col min="511" max="511" width="11.140625" style="20" customWidth="1"/>
    <col min="512" max="512" width="11.28515625" style="20" customWidth="1"/>
    <col min="513" max="513" width="14.28515625" style="20" customWidth="1"/>
    <col min="514" max="514" width="16.28515625" style="20" customWidth="1"/>
    <col min="515" max="515" width="22.28515625" style="20" customWidth="1"/>
    <col min="516" max="516" width="17.42578125" style="20" customWidth="1"/>
    <col min="517" max="517" width="21.5703125" style="20" customWidth="1"/>
    <col min="518" max="518" width="14.28515625" style="20" customWidth="1"/>
    <col min="519" max="519" width="9.140625" style="20" customWidth="1"/>
    <col min="520" max="520" width="11.28515625" style="20" customWidth="1"/>
    <col min="521" max="764" width="9.140625" style="20"/>
    <col min="765" max="765" width="26" style="20" customWidth="1"/>
    <col min="766" max="766" width="21.140625" style="20" customWidth="1"/>
    <col min="767" max="767" width="11.140625" style="20" customWidth="1"/>
    <col min="768" max="768" width="11.28515625" style="20" customWidth="1"/>
    <col min="769" max="769" width="14.28515625" style="20" customWidth="1"/>
    <col min="770" max="770" width="16.28515625" style="20" customWidth="1"/>
    <col min="771" max="771" width="22.28515625" style="20" customWidth="1"/>
    <col min="772" max="772" width="17.42578125" style="20" customWidth="1"/>
    <col min="773" max="773" width="21.5703125" style="20" customWidth="1"/>
    <col min="774" max="774" width="14.28515625" style="20" customWidth="1"/>
    <col min="775" max="775" width="9.140625" style="20" customWidth="1"/>
    <col min="776" max="776" width="11.28515625" style="20" customWidth="1"/>
    <col min="777" max="1020" width="9.140625" style="20"/>
    <col min="1021" max="1021" width="26" style="20" customWidth="1"/>
    <col min="1022" max="1022" width="21.140625" style="20" customWidth="1"/>
    <col min="1023" max="1023" width="11.140625" style="20" customWidth="1"/>
    <col min="1024" max="1024" width="11.28515625" style="20" customWidth="1"/>
    <col min="1025" max="1025" width="14.28515625" style="20" customWidth="1"/>
    <col min="1026" max="1026" width="16.28515625" style="20" customWidth="1"/>
    <col min="1027" max="1027" width="22.28515625" style="20" customWidth="1"/>
    <col min="1028" max="1028" width="17.42578125" style="20" customWidth="1"/>
    <col min="1029" max="1029" width="21.5703125" style="20" customWidth="1"/>
    <col min="1030" max="1030" width="14.28515625" style="20" customWidth="1"/>
    <col min="1031" max="1031" width="9.140625" style="20" customWidth="1"/>
    <col min="1032" max="1032" width="11.28515625" style="20" customWidth="1"/>
    <col min="1033" max="1276" width="9.140625" style="20"/>
    <col min="1277" max="1277" width="26" style="20" customWidth="1"/>
    <col min="1278" max="1278" width="21.140625" style="20" customWidth="1"/>
    <col min="1279" max="1279" width="11.140625" style="20" customWidth="1"/>
    <col min="1280" max="1280" width="11.28515625" style="20" customWidth="1"/>
    <col min="1281" max="1281" width="14.28515625" style="20" customWidth="1"/>
    <col min="1282" max="1282" width="16.28515625" style="20" customWidth="1"/>
    <col min="1283" max="1283" width="22.28515625" style="20" customWidth="1"/>
    <col min="1284" max="1284" width="17.42578125" style="20" customWidth="1"/>
    <col min="1285" max="1285" width="21.5703125" style="20" customWidth="1"/>
    <col min="1286" max="1286" width="14.28515625" style="20" customWidth="1"/>
    <col min="1287" max="1287" width="9.140625" style="20" customWidth="1"/>
    <col min="1288" max="1288" width="11.28515625" style="20" customWidth="1"/>
    <col min="1289" max="1532" width="9.140625" style="20"/>
    <col min="1533" max="1533" width="26" style="20" customWidth="1"/>
    <col min="1534" max="1534" width="21.140625" style="20" customWidth="1"/>
    <col min="1535" max="1535" width="11.140625" style="20" customWidth="1"/>
    <col min="1536" max="1536" width="11.28515625" style="20" customWidth="1"/>
    <col min="1537" max="1537" width="14.28515625" style="20" customWidth="1"/>
    <col min="1538" max="1538" width="16.28515625" style="20" customWidth="1"/>
    <col min="1539" max="1539" width="22.28515625" style="20" customWidth="1"/>
    <col min="1540" max="1540" width="17.42578125" style="20" customWidth="1"/>
    <col min="1541" max="1541" width="21.5703125" style="20" customWidth="1"/>
    <col min="1542" max="1542" width="14.28515625" style="20" customWidth="1"/>
    <col min="1543" max="1543" width="9.140625" style="20" customWidth="1"/>
    <col min="1544" max="1544" width="11.28515625" style="20" customWidth="1"/>
    <col min="1545" max="1788" width="9.140625" style="20"/>
    <col min="1789" max="1789" width="26" style="20" customWidth="1"/>
    <col min="1790" max="1790" width="21.140625" style="20" customWidth="1"/>
    <col min="1791" max="1791" width="11.140625" style="20" customWidth="1"/>
    <col min="1792" max="1792" width="11.28515625" style="20" customWidth="1"/>
    <col min="1793" max="1793" width="14.28515625" style="20" customWidth="1"/>
    <col min="1794" max="1794" width="16.28515625" style="20" customWidth="1"/>
    <col min="1795" max="1795" width="22.28515625" style="20" customWidth="1"/>
    <col min="1796" max="1796" width="17.42578125" style="20" customWidth="1"/>
    <col min="1797" max="1797" width="21.5703125" style="20" customWidth="1"/>
    <col min="1798" max="1798" width="14.28515625" style="20" customWidth="1"/>
    <col min="1799" max="1799" width="9.140625" style="20" customWidth="1"/>
    <col min="1800" max="1800" width="11.28515625" style="20" customWidth="1"/>
    <col min="1801" max="2044" width="9.140625" style="20"/>
    <col min="2045" max="2045" width="26" style="20" customWidth="1"/>
    <col min="2046" max="2046" width="21.140625" style="20" customWidth="1"/>
    <col min="2047" max="2047" width="11.140625" style="20" customWidth="1"/>
    <col min="2048" max="2048" width="11.28515625" style="20" customWidth="1"/>
    <col min="2049" max="2049" width="14.28515625" style="20" customWidth="1"/>
    <col min="2050" max="2050" width="16.28515625" style="20" customWidth="1"/>
    <col min="2051" max="2051" width="22.28515625" style="20" customWidth="1"/>
    <col min="2052" max="2052" width="17.42578125" style="20" customWidth="1"/>
    <col min="2053" max="2053" width="21.5703125" style="20" customWidth="1"/>
    <col min="2054" max="2054" width="14.28515625" style="20" customWidth="1"/>
    <col min="2055" max="2055" width="9.140625" style="20" customWidth="1"/>
    <col min="2056" max="2056" width="11.28515625" style="20" customWidth="1"/>
    <col min="2057" max="2300" width="9.140625" style="20"/>
    <col min="2301" max="2301" width="26" style="20" customWidth="1"/>
    <col min="2302" max="2302" width="21.140625" style="20" customWidth="1"/>
    <col min="2303" max="2303" width="11.140625" style="20" customWidth="1"/>
    <col min="2304" max="2304" width="11.28515625" style="20" customWidth="1"/>
    <col min="2305" max="2305" width="14.28515625" style="20" customWidth="1"/>
    <col min="2306" max="2306" width="16.28515625" style="20" customWidth="1"/>
    <col min="2307" max="2307" width="22.28515625" style="20" customWidth="1"/>
    <col min="2308" max="2308" width="17.42578125" style="20" customWidth="1"/>
    <col min="2309" max="2309" width="21.5703125" style="20" customWidth="1"/>
    <col min="2310" max="2310" width="14.28515625" style="20" customWidth="1"/>
    <col min="2311" max="2311" width="9.140625" style="20" customWidth="1"/>
    <col min="2312" max="2312" width="11.28515625" style="20" customWidth="1"/>
    <col min="2313" max="2556" width="9.140625" style="20"/>
    <col min="2557" max="2557" width="26" style="20" customWidth="1"/>
    <col min="2558" max="2558" width="21.140625" style="20" customWidth="1"/>
    <col min="2559" max="2559" width="11.140625" style="20" customWidth="1"/>
    <col min="2560" max="2560" width="11.28515625" style="20" customWidth="1"/>
    <col min="2561" max="2561" width="14.28515625" style="20" customWidth="1"/>
    <col min="2562" max="2562" width="16.28515625" style="20" customWidth="1"/>
    <col min="2563" max="2563" width="22.28515625" style="20" customWidth="1"/>
    <col min="2564" max="2564" width="17.42578125" style="20" customWidth="1"/>
    <col min="2565" max="2565" width="21.5703125" style="20" customWidth="1"/>
    <col min="2566" max="2566" width="14.28515625" style="20" customWidth="1"/>
    <col min="2567" max="2567" width="9.140625" style="20" customWidth="1"/>
    <col min="2568" max="2568" width="11.28515625" style="20" customWidth="1"/>
    <col min="2569" max="2812" width="9.140625" style="20"/>
    <col min="2813" max="2813" width="26" style="20" customWidth="1"/>
    <col min="2814" max="2814" width="21.140625" style="20" customWidth="1"/>
    <col min="2815" max="2815" width="11.140625" style="20" customWidth="1"/>
    <col min="2816" max="2816" width="11.28515625" style="20" customWidth="1"/>
    <col min="2817" max="2817" width="14.28515625" style="20" customWidth="1"/>
    <col min="2818" max="2818" width="16.28515625" style="20" customWidth="1"/>
    <col min="2819" max="2819" width="22.28515625" style="20" customWidth="1"/>
    <col min="2820" max="2820" width="17.42578125" style="20" customWidth="1"/>
    <col min="2821" max="2821" width="21.5703125" style="20" customWidth="1"/>
    <col min="2822" max="2822" width="14.28515625" style="20" customWidth="1"/>
    <col min="2823" max="2823" width="9.140625" style="20" customWidth="1"/>
    <col min="2824" max="2824" width="11.28515625" style="20" customWidth="1"/>
    <col min="2825" max="3068" width="9.140625" style="20"/>
    <col min="3069" max="3069" width="26" style="20" customWidth="1"/>
    <col min="3070" max="3070" width="21.140625" style="20" customWidth="1"/>
    <col min="3071" max="3071" width="11.140625" style="20" customWidth="1"/>
    <col min="3072" max="3072" width="11.28515625" style="20" customWidth="1"/>
    <col min="3073" max="3073" width="14.28515625" style="20" customWidth="1"/>
    <col min="3074" max="3074" width="16.28515625" style="20" customWidth="1"/>
    <col min="3075" max="3075" width="22.28515625" style="20" customWidth="1"/>
    <col min="3076" max="3076" width="17.42578125" style="20" customWidth="1"/>
    <col min="3077" max="3077" width="21.5703125" style="20" customWidth="1"/>
    <col min="3078" max="3078" width="14.28515625" style="20" customWidth="1"/>
    <col min="3079" max="3079" width="9.140625" style="20" customWidth="1"/>
    <col min="3080" max="3080" width="11.28515625" style="20" customWidth="1"/>
    <col min="3081" max="3324" width="9.140625" style="20"/>
    <col min="3325" max="3325" width="26" style="20" customWidth="1"/>
    <col min="3326" max="3326" width="21.140625" style="20" customWidth="1"/>
    <col min="3327" max="3327" width="11.140625" style="20" customWidth="1"/>
    <col min="3328" max="3328" width="11.28515625" style="20" customWidth="1"/>
    <col min="3329" max="3329" width="14.28515625" style="20" customWidth="1"/>
    <col min="3330" max="3330" width="16.28515625" style="20" customWidth="1"/>
    <col min="3331" max="3331" width="22.28515625" style="20" customWidth="1"/>
    <col min="3332" max="3332" width="17.42578125" style="20" customWidth="1"/>
    <col min="3333" max="3333" width="21.5703125" style="20" customWidth="1"/>
    <col min="3334" max="3334" width="14.28515625" style="20" customWidth="1"/>
    <col min="3335" max="3335" width="9.140625" style="20" customWidth="1"/>
    <col min="3336" max="3336" width="11.28515625" style="20" customWidth="1"/>
    <col min="3337" max="3580" width="9.140625" style="20"/>
    <col min="3581" max="3581" width="26" style="20" customWidth="1"/>
    <col min="3582" max="3582" width="21.140625" style="20" customWidth="1"/>
    <col min="3583" max="3583" width="11.140625" style="20" customWidth="1"/>
    <col min="3584" max="3584" width="11.28515625" style="20" customWidth="1"/>
    <col min="3585" max="3585" width="14.28515625" style="20" customWidth="1"/>
    <col min="3586" max="3586" width="16.28515625" style="20" customWidth="1"/>
    <col min="3587" max="3587" width="22.28515625" style="20" customWidth="1"/>
    <col min="3588" max="3588" width="17.42578125" style="20" customWidth="1"/>
    <col min="3589" max="3589" width="21.5703125" style="20" customWidth="1"/>
    <col min="3590" max="3590" width="14.28515625" style="20" customWidth="1"/>
    <col min="3591" max="3591" width="9.140625" style="20" customWidth="1"/>
    <col min="3592" max="3592" width="11.28515625" style="20" customWidth="1"/>
    <col min="3593" max="3836" width="9.140625" style="20"/>
    <col min="3837" max="3837" width="26" style="20" customWidth="1"/>
    <col min="3838" max="3838" width="21.140625" style="20" customWidth="1"/>
    <col min="3839" max="3839" width="11.140625" style="20" customWidth="1"/>
    <col min="3840" max="3840" width="11.28515625" style="20" customWidth="1"/>
    <col min="3841" max="3841" width="14.28515625" style="20" customWidth="1"/>
    <col min="3842" max="3842" width="16.28515625" style="20" customWidth="1"/>
    <col min="3843" max="3843" width="22.28515625" style="20" customWidth="1"/>
    <col min="3844" max="3844" width="17.42578125" style="20" customWidth="1"/>
    <col min="3845" max="3845" width="21.5703125" style="20" customWidth="1"/>
    <col min="3846" max="3846" width="14.28515625" style="20" customWidth="1"/>
    <col min="3847" max="3847" width="9.140625" style="20" customWidth="1"/>
    <col min="3848" max="3848" width="11.28515625" style="20" customWidth="1"/>
    <col min="3849" max="4092" width="9.140625" style="20"/>
    <col min="4093" max="4093" width="26" style="20" customWidth="1"/>
    <col min="4094" max="4094" width="21.140625" style="20" customWidth="1"/>
    <col min="4095" max="4095" width="11.140625" style="20" customWidth="1"/>
    <col min="4096" max="4096" width="11.28515625" style="20" customWidth="1"/>
    <col min="4097" max="4097" width="14.28515625" style="20" customWidth="1"/>
    <col min="4098" max="4098" width="16.28515625" style="20" customWidth="1"/>
    <col min="4099" max="4099" width="22.28515625" style="20" customWidth="1"/>
    <col min="4100" max="4100" width="17.42578125" style="20" customWidth="1"/>
    <col min="4101" max="4101" width="21.5703125" style="20" customWidth="1"/>
    <col min="4102" max="4102" width="14.28515625" style="20" customWidth="1"/>
    <col min="4103" max="4103" width="9.140625" style="20" customWidth="1"/>
    <col min="4104" max="4104" width="11.28515625" style="20" customWidth="1"/>
    <col min="4105" max="4348" width="9.140625" style="20"/>
    <col min="4349" max="4349" width="26" style="20" customWidth="1"/>
    <col min="4350" max="4350" width="21.140625" style="20" customWidth="1"/>
    <col min="4351" max="4351" width="11.140625" style="20" customWidth="1"/>
    <col min="4352" max="4352" width="11.28515625" style="20" customWidth="1"/>
    <col min="4353" max="4353" width="14.28515625" style="20" customWidth="1"/>
    <col min="4354" max="4354" width="16.28515625" style="20" customWidth="1"/>
    <col min="4355" max="4355" width="22.28515625" style="20" customWidth="1"/>
    <col min="4356" max="4356" width="17.42578125" style="20" customWidth="1"/>
    <col min="4357" max="4357" width="21.5703125" style="20" customWidth="1"/>
    <col min="4358" max="4358" width="14.28515625" style="20" customWidth="1"/>
    <col min="4359" max="4359" width="9.140625" style="20" customWidth="1"/>
    <col min="4360" max="4360" width="11.28515625" style="20" customWidth="1"/>
    <col min="4361" max="4604" width="9.140625" style="20"/>
    <col min="4605" max="4605" width="26" style="20" customWidth="1"/>
    <col min="4606" max="4606" width="21.140625" style="20" customWidth="1"/>
    <col min="4607" max="4607" width="11.140625" style="20" customWidth="1"/>
    <col min="4608" max="4608" width="11.28515625" style="20" customWidth="1"/>
    <col min="4609" max="4609" width="14.28515625" style="20" customWidth="1"/>
    <col min="4610" max="4610" width="16.28515625" style="20" customWidth="1"/>
    <col min="4611" max="4611" width="22.28515625" style="20" customWidth="1"/>
    <col min="4612" max="4612" width="17.42578125" style="20" customWidth="1"/>
    <col min="4613" max="4613" width="21.5703125" style="20" customWidth="1"/>
    <col min="4614" max="4614" width="14.28515625" style="20" customWidth="1"/>
    <col min="4615" max="4615" width="9.140625" style="20" customWidth="1"/>
    <col min="4616" max="4616" width="11.28515625" style="20" customWidth="1"/>
    <col min="4617" max="4860" width="9.140625" style="20"/>
    <col min="4861" max="4861" width="26" style="20" customWidth="1"/>
    <col min="4862" max="4862" width="21.140625" style="20" customWidth="1"/>
    <col min="4863" max="4863" width="11.140625" style="20" customWidth="1"/>
    <col min="4864" max="4864" width="11.28515625" style="20" customWidth="1"/>
    <col min="4865" max="4865" width="14.28515625" style="20" customWidth="1"/>
    <col min="4866" max="4866" width="16.28515625" style="20" customWidth="1"/>
    <col min="4867" max="4867" width="22.28515625" style="20" customWidth="1"/>
    <col min="4868" max="4868" width="17.42578125" style="20" customWidth="1"/>
    <col min="4869" max="4869" width="21.5703125" style="20" customWidth="1"/>
    <col min="4870" max="4870" width="14.28515625" style="20" customWidth="1"/>
    <col min="4871" max="4871" width="9.140625" style="20" customWidth="1"/>
    <col min="4872" max="4872" width="11.28515625" style="20" customWidth="1"/>
    <col min="4873" max="5116" width="9.140625" style="20"/>
    <col min="5117" max="5117" width="26" style="20" customWidth="1"/>
    <col min="5118" max="5118" width="21.140625" style="20" customWidth="1"/>
    <col min="5119" max="5119" width="11.140625" style="20" customWidth="1"/>
    <col min="5120" max="5120" width="11.28515625" style="20" customWidth="1"/>
    <col min="5121" max="5121" width="14.28515625" style="20" customWidth="1"/>
    <col min="5122" max="5122" width="16.28515625" style="20" customWidth="1"/>
    <col min="5123" max="5123" width="22.28515625" style="20" customWidth="1"/>
    <col min="5124" max="5124" width="17.42578125" style="20" customWidth="1"/>
    <col min="5125" max="5125" width="21.5703125" style="20" customWidth="1"/>
    <col min="5126" max="5126" width="14.28515625" style="20" customWidth="1"/>
    <col min="5127" max="5127" width="9.140625" style="20" customWidth="1"/>
    <col min="5128" max="5128" width="11.28515625" style="20" customWidth="1"/>
    <col min="5129" max="5372" width="9.140625" style="20"/>
    <col min="5373" max="5373" width="26" style="20" customWidth="1"/>
    <col min="5374" max="5374" width="21.140625" style="20" customWidth="1"/>
    <col min="5375" max="5375" width="11.140625" style="20" customWidth="1"/>
    <col min="5376" max="5376" width="11.28515625" style="20" customWidth="1"/>
    <col min="5377" max="5377" width="14.28515625" style="20" customWidth="1"/>
    <col min="5378" max="5378" width="16.28515625" style="20" customWidth="1"/>
    <col min="5379" max="5379" width="22.28515625" style="20" customWidth="1"/>
    <col min="5380" max="5380" width="17.42578125" style="20" customWidth="1"/>
    <col min="5381" max="5381" width="21.5703125" style="20" customWidth="1"/>
    <col min="5382" max="5382" width="14.28515625" style="20" customWidth="1"/>
    <col min="5383" max="5383" width="9.140625" style="20" customWidth="1"/>
    <col min="5384" max="5384" width="11.28515625" style="20" customWidth="1"/>
    <col min="5385" max="5628" width="9.140625" style="20"/>
    <col min="5629" max="5629" width="26" style="20" customWidth="1"/>
    <col min="5630" max="5630" width="21.140625" style="20" customWidth="1"/>
    <col min="5631" max="5631" width="11.140625" style="20" customWidth="1"/>
    <col min="5632" max="5632" width="11.28515625" style="20" customWidth="1"/>
    <col min="5633" max="5633" width="14.28515625" style="20" customWidth="1"/>
    <col min="5634" max="5634" width="16.28515625" style="20" customWidth="1"/>
    <col min="5635" max="5635" width="22.28515625" style="20" customWidth="1"/>
    <col min="5636" max="5636" width="17.42578125" style="20" customWidth="1"/>
    <col min="5637" max="5637" width="21.5703125" style="20" customWidth="1"/>
    <col min="5638" max="5638" width="14.28515625" style="20" customWidth="1"/>
    <col min="5639" max="5639" width="9.140625" style="20" customWidth="1"/>
    <col min="5640" max="5640" width="11.28515625" style="20" customWidth="1"/>
    <col min="5641" max="5884" width="9.140625" style="20"/>
    <col min="5885" max="5885" width="26" style="20" customWidth="1"/>
    <col min="5886" max="5886" width="21.140625" style="20" customWidth="1"/>
    <col min="5887" max="5887" width="11.140625" style="20" customWidth="1"/>
    <col min="5888" max="5888" width="11.28515625" style="20" customWidth="1"/>
    <col min="5889" max="5889" width="14.28515625" style="20" customWidth="1"/>
    <col min="5890" max="5890" width="16.28515625" style="20" customWidth="1"/>
    <col min="5891" max="5891" width="22.28515625" style="20" customWidth="1"/>
    <col min="5892" max="5892" width="17.42578125" style="20" customWidth="1"/>
    <col min="5893" max="5893" width="21.5703125" style="20" customWidth="1"/>
    <col min="5894" max="5894" width="14.28515625" style="20" customWidth="1"/>
    <col min="5895" max="5895" width="9.140625" style="20" customWidth="1"/>
    <col min="5896" max="5896" width="11.28515625" style="20" customWidth="1"/>
    <col min="5897" max="6140" width="9.140625" style="20"/>
    <col min="6141" max="6141" width="26" style="20" customWidth="1"/>
    <col min="6142" max="6142" width="21.140625" style="20" customWidth="1"/>
    <col min="6143" max="6143" width="11.140625" style="20" customWidth="1"/>
    <col min="6144" max="6144" width="11.28515625" style="20" customWidth="1"/>
    <col min="6145" max="6145" width="14.28515625" style="20" customWidth="1"/>
    <col min="6146" max="6146" width="16.28515625" style="20" customWidth="1"/>
    <col min="6147" max="6147" width="22.28515625" style="20" customWidth="1"/>
    <col min="6148" max="6148" width="17.42578125" style="20" customWidth="1"/>
    <col min="6149" max="6149" width="21.5703125" style="20" customWidth="1"/>
    <col min="6150" max="6150" width="14.28515625" style="20" customWidth="1"/>
    <col min="6151" max="6151" width="9.140625" style="20" customWidth="1"/>
    <col min="6152" max="6152" width="11.28515625" style="20" customWidth="1"/>
    <col min="6153" max="6396" width="9.140625" style="20"/>
    <col min="6397" max="6397" width="26" style="20" customWidth="1"/>
    <col min="6398" max="6398" width="21.140625" style="20" customWidth="1"/>
    <col min="6399" max="6399" width="11.140625" style="20" customWidth="1"/>
    <col min="6400" max="6400" width="11.28515625" style="20" customWidth="1"/>
    <col min="6401" max="6401" width="14.28515625" style="20" customWidth="1"/>
    <col min="6402" max="6402" width="16.28515625" style="20" customWidth="1"/>
    <col min="6403" max="6403" width="22.28515625" style="20" customWidth="1"/>
    <col min="6404" max="6404" width="17.42578125" style="20" customWidth="1"/>
    <col min="6405" max="6405" width="21.5703125" style="20" customWidth="1"/>
    <col min="6406" max="6406" width="14.28515625" style="20" customWidth="1"/>
    <col min="6407" max="6407" width="9.140625" style="20" customWidth="1"/>
    <col min="6408" max="6408" width="11.28515625" style="20" customWidth="1"/>
    <col min="6409" max="6652" width="9.140625" style="20"/>
    <col min="6653" max="6653" width="26" style="20" customWidth="1"/>
    <col min="6654" max="6654" width="21.140625" style="20" customWidth="1"/>
    <col min="6655" max="6655" width="11.140625" style="20" customWidth="1"/>
    <col min="6656" max="6656" width="11.28515625" style="20" customWidth="1"/>
    <col min="6657" max="6657" width="14.28515625" style="20" customWidth="1"/>
    <col min="6658" max="6658" width="16.28515625" style="20" customWidth="1"/>
    <col min="6659" max="6659" width="22.28515625" style="20" customWidth="1"/>
    <col min="6660" max="6660" width="17.42578125" style="20" customWidth="1"/>
    <col min="6661" max="6661" width="21.5703125" style="20" customWidth="1"/>
    <col min="6662" max="6662" width="14.28515625" style="20" customWidth="1"/>
    <col min="6663" max="6663" width="9.140625" style="20" customWidth="1"/>
    <col min="6664" max="6664" width="11.28515625" style="20" customWidth="1"/>
    <col min="6665" max="6908" width="9.140625" style="20"/>
    <col min="6909" max="6909" width="26" style="20" customWidth="1"/>
    <col min="6910" max="6910" width="21.140625" style="20" customWidth="1"/>
    <col min="6911" max="6911" width="11.140625" style="20" customWidth="1"/>
    <col min="6912" max="6912" width="11.28515625" style="20" customWidth="1"/>
    <col min="6913" max="6913" width="14.28515625" style="20" customWidth="1"/>
    <col min="6914" max="6914" width="16.28515625" style="20" customWidth="1"/>
    <col min="6915" max="6915" width="22.28515625" style="20" customWidth="1"/>
    <col min="6916" max="6916" width="17.42578125" style="20" customWidth="1"/>
    <col min="6917" max="6917" width="21.5703125" style="20" customWidth="1"/>
    <col min="6918" max="6918" width="14.28515625" style="20" customWidth="1"/>
    <col min="6919" max="6919" width="9.140625" style="20" customWidth="1"/>
    <col min="6920" max="6920" width="11.28515625" style="20" customWidth="1"/>
    <col min="6921" max="7164" width="9.140625" style="20"/>
    <col min="7165" max="7165" width="26" style="20" customWidth="1"/>
    <col min="7166" max="7166" width="21.140625" style="20" customWidth="1"/>
    <col min="7167" max="7167" width="11.140625" style="20" customWidth="1"/>
    <col min="7168" max="7168" width="11.28515625" style="20" customWidth="1"/>
    <col min="7169" max="7169" width="14.28515625" style="20" customWidth="1"/>
    <col min="7170" max="7170" width="16.28515625" style="20" customWidth="1"/>
    <col min="7171" max="7171" width="22.28515625" style="20" customWidth="1"/>
    <col min="7172" max="7172" width="17.42578125" style="20" customWidth="1"/>
    <col min="7173" max="7173" width="21.5703125" style="20" customWidth="1"/>
    <col min="7174" max="7174" width="14.28515625" style="20" customWidth="1"/>
    <col min="7175" max="7175" width="9.140625" style="20" customWidth="1"/>
    <col min="7176" max="7176" width="11.28515625" style="20" customWidth="1"/>
    <col min="7177" max="7420" width="9.140625" style="20"/>
    <col min="7421" max="7421" width="26" style="20" customWidth="1"/>
    <col min="7422" max="7422" width="21.140625" style="20" customWidth="1"/>
    <col min="7423" max="7423" width="11.140625" style="20" customWidth="1"/>
    <col min="7424" max="7424" width="11.28515625" style="20" customWidth="1"/>
    <col min="7425" max="7425" width="14.28515625" style="20" customWidth="1"/>
    <col min="7426" max="7426" width="16.28515625" style="20" customWidth="1"/>
    <col min="7427" max="7427" width="22.28515625" style="20" customWidth="1"/>
    <col min="7428" max="7428" width="17.42578125" style="20" customWidth="1"/>
    <col min="7429" max="7429" width="21.5703125" style="20" customWidth="1"/>
    <col min="7430" max="7430" width="14.28515625" style="20" customWidth="1"/>
    <col min="7431" max="7431" width="9.140625" style="20" customWidth="1"/>
    <col min="7432" max="7432" width="11.28515625" style="20" customWidth="1"/>
    <col min="7433" max="7676" width="9.140625" style="20"/>
    <col min="7677" max="7677" width="26" style="20" customWidth="1"/>
    <col min="7678" max="7678" width="21.140625" style="20" customWidth="1"/>
    <col min="7679" max="7679" width="11.140625" style="20" customWidth="1"/>
    <col min="7680" max="7680" width="11.28515625" style="20" customWidth="1"/>
    <col min="7681" max="7681" width="14.28515625" style="20" customWidth="1"/>
    <col min="7682" max="7682" width="16.28515625" style="20" customWidth="1"/>
    <col min="7683" max="7683" width="22.28515625" style="20" customWidth="1"/>
    <col min="7684" max="7684" width="17.42578125" style="20" customWidth="1"/>
    <col min="7685" max="7685" width="21.5703125" style="20" customWidth="1"/>
    <col min="7686" max="7686" width="14.28515625" style="20" customWidth="1"/>
    <col min="7687" max="7687" width="9.140625" style="20" customWidth="1"/>
    <col min="7688" max="7688" width="11.28515625" style="20" customWidth="1"/>
    <col min="7689" max="7932" width="9.140625" style="20"/>
    <col min="7933" max="7933" width="26" style="20" customWidth="1"/>
    <col min="7934" max="7934" width="21.140625" style="20" customWidth="1"/>
    <col min="7935" max="7935" width="11.140625" style="20" customWidth="1"/>
    <col min="7936" max="7936" width="11.28515625" style="20" customWidth="1"/>
    <col min="7937" max="7937" width="14.28515625" style="20" customWidth="1"/>
    <col min="7938" max="7938" width="16.28515625" style="20" customWidth="1"/>
    <col min="7939" max="7939" width="22.28515625" style="20" customWidth="1"/>
    <col min="7940" max="7940" width="17.42578125" style="20" customWidth="1"/>
    <col min="7941" max="7941" width="21.5703125" style="20" customWidth="1"/>
    <col min="7942" max="7942" width="14.28515625" style="20" customWidth="1"/>
    <col min="7943" max="7943" width="9.140625" style="20" customWidth="1"/>
    <col min="7944" max="7944" width="11.28515625" style="20" customWidth="1"/>
    <col min="7945" max="8188" width="9.140625" style="20"/>
    <col min="8189" max="8189" width="26" style="20" customWidth="1"/>
    <col min="8190" max="8190" width="21.140625" style="20" customWidth="1"/>
    <col min="8191" max="8191" width="11.140625" style="20" customWidth="1"/>
    <col min="8192" max="8192" width="11.28515625" style="20" customWidth="1"/>
    <col min="8193" max="8193" width="14.28515625" style="20" customWidth="1"/>
    <col min="8194" max="8194" width="16.28515625" style="20" customWidth="1"/>
    <col min="8195" max="8195" width="22.28515625" style="20" customWidth="1"/>
    <col min="8196" max="8196" width="17.42578125" style="20" customWidth="1"/>
    <col min="8197" max="8197" width="21.5703125" style="20" customWidth="1"/>
    <col min="8198" max="8198" width="14.28515625" style="20" customWidth="1"/>
    <col min="8199" max="8199" width="9.140625" style="20" customWidth="1"/>
    <col min="8200" max="8200" width="11.28515625" style="20" customWidth="1"/>
    <col min="8201" max="8444" width="9.140625" style="20"/>
    <col min="8445" max="8445" width="26" style="20" customWidth="1"/>
    <col min="8446" max="8446" width="21.140625" style="20" customWidth="1"/>
    <col min="8447" max="8447" width="11.140625" style="20" customWidth="1"/>
    <col min="8448" max="8448" width="11.28515625" style="20" customWidth="1"/>
    <col min="8449" max="8449" width="14.28515625" style="20" customWidth="1"/>
    <col min="8450" max="8450" width="16.28515625" style="20" customWidth="1"/>
    <col min="8451" max="8451" width="22.28515625" style="20" customWidth="1"/>
    <col min="8452" max="8452" width="17.42578125" style="20" customWidth="1"/>
    <col min="8453" max="8453" width="21.5703125" style="20" customWidth="1"/>
    <col min="8454" max="8454" width="14.28515625" style="20" customWidth="1"/>
    <col min="8455" max="8455" width="9.140625" style="20" customWidth="1"/>
    <col min="8456" max="8456" width="11.28515625" style="20" customWidth="1"/>
    <col min="8457" max="8700" width="9.140625" style="20"/>
    <col min="8701" max="8701" width="26" style="20" customWidth="1"/>
    <col min="8702" max="8702" width="21.140625" style="20" customWidth="1"/>
    <col min="8703" max="8703" width="11.140625" style="20" customWidth="1"/>
    <col min="8704" max="8704" width="11.28515625" style="20" customWidth="1"/>
    <col min="8705" max="8705" width="14.28515625" style="20" customWidth="1"/>
    <col min="8706" max="8706" width="16.28515625" style="20" customWidth="1"/>
    <col min="8707" max="8707" width="22.28515625" style="20" customWidth="1"/>
    <col min="8708" max="8708" width="17.42578125" style="20" customWidth="1"/>
    <col min="8709" max="8709" width="21.5703125" style="20" customWidth="1"/>
    <col min="8710" max="8710" width="14.28515625" style="20" customWidth="1"/>
    <col min="8711" max="8711" width="9.140625" style="20" customWidth="1"/>
    <col min="8712" max="8712" width="11.28515625" style="20" customWidth="1"/>
    <col min="8713" max="8956" width="9.140625" style="20"/>
    <col min="8957" max="8957" width="26" style="20" customWidth="1"/>
    <col min="8958" max="8958" width="21.140625" style="20" customWidth="1"/>
    <col min="8959" max="8959" width="11.140625" style="20" customWidth="1"/>
    <col min="8960" max="8960" width="11.28515625" style="20" customWidth="1"/>
    <col min="8961" max="8961" width="14.28515625" style="20" customWidth="1"/>
    <col min="8962" max="8962" width="16.28515625" style="20" customWidth="1"/>
    <col min="8963" max="8963" width="22.28515625" style="20" customWidth="1"/>
    <col min="8964" max="8964" width="17.42578125" style="20" customWidth="1"/>
    <col min="8965" max="8965" width="21.5703125" style="20" customWidth="1"/>
    <col min="8966" max="8966" width="14.28515625" style="20" customWidth="1"/>
    <col min="8967" max="8967" width="9.140625" style="20" customWidth="1"/>
    <col min="8968" max="8968" width="11.28515625" style="20" customWidth="1"/>
    <col min="8969" max="9212" width="9.140625" style="20"/>
    <col min="9213" max="9213" width="26" style="20" customWidth="1"/>
    <col min="9214" max="9214" width="21.140625" style="20" customWidth="1"/>
    <col min="9215" max="9215" width="11.140625" style="20" customWidth="1"/>
    <col min="9216" max="9216" width="11.28515625" style="20" customWidth="1"/>
    <col min="9217" max="9217" width="14.28515625" style="20" customWidth="1"/>
    <col min="9218" max="9218" width="16.28515625" style="20" customWidth="1"/>
    <col min="9219" max="9219" width="22.28515625" style="20" customWidth="1"/>
    <col min="9220" max="9220" width="17.42578125" style="20" customWidth="1"/>
    <col min="9221" max="9221" width="21.5703125" style="20" customWidth="1"/>
    <col min="9222" max="9222" width="14.28515625" style="20" customWidth="1"/>
    <col min="9223" max="9223" width="9.140625" style="20" customWidth="1"/>
    <col min="9224" max="9224" width="11.28515625" style="20" customWidth="1"/>
    <col min="9225" max="9468" width="9.140625" style="20"/>
    <col min="9469" max="9469" width="26" style="20" customWidth="1"/>
    <col min="9470" max="9470" width="21.140625" style="20" customWidth="1"/>
    <col min="9471" max="9471" width="11.140625" style="20" customWidth="1"/>
    <col min="9472" max="9472" width="11.28515625" style="20" customWidth="1"/>
    <col min="9473" max="9473" width="14.28515625" style="20" customWidth="1"/>
    <col min="9474" max="9474" width="16.28515625" style="20" customWidth="1"/>
    <col min="9475" max="9475" width="22.28515625" style="20" customWidth="1"/>
    <col min="9476" max="9476" width="17.42578125" style="20" customWidth="1"/>
    <col min="9477" max="9477" width="21.5703125" style="20" customWidth="1"/>
    <col min="9478" max="9478" width="14.28515625" style="20" customWidth="1"/>
    <col min="9479" max="9479" width="9.140625" style="20" customWidth="1"/>
    <col min="9480" max="9480" width="11.28515625" style="20" customWidth="1"/>
    <col min="9481" max="9724" width="9.140625" style="20"/>
    <col min="9725" max="9725" width="26" style="20" customWidth="1"/>
    <col min="9726" max="9726" width="21.140625" style="20" customWidth="1"/>
    <col min="9727" max="9727" width="11.140625" style="20" customWidth="1"/>
    <col min="9728" max="9728" width="11.28515625" style="20" customWidth="1"/>
    <col min="9729" max="9729" width="14.28515625" style="20" customWidth="1"/>
    <col min="9730" max="9730" width="16.28515625" style="20" customWidth="1"/>
    <col min="9731" max="9731" width="22.28515625" style="20" customWidth="1"/>
    <col min="9732" max="9732" width="17.42578125" style="20" customWidth="1"/>
    <col min="9733" max="9733" width="21.5703125" style="20" customWidth="1"/>
    <col min="9734" max="9734" width="14.28515625" style="20" customWidth="1"/>
    <col min="9735" max="9735" width="9.140625" style="20" customWidth="1"/>
    <col min="9736" max="9736" width="11.28515625" style="20" customWidth="1"/>
    <col min="9737" max="9980" width="9.140625" style="20"/>
    <col min="9981" max="9981" width="26" style="20" customWidth="1"/>
    <col min="9982" max="9982" width="21.140625" style="20" customWidth="1"/>
    <col min="9983" max="9983" width="11.140625" style="20" customWidth="1"/>
    <col min="9984" max="9984" width="11.28515625" style="20" customWidth="1"/>
    <col min="9985" max="9985" width="14.28515625" style="20" customWidth="1"/>
    <col min="9986" max="9986" width="16.28515625" style="20" customWidth="1"/>
    <col min="9987" max="9987" width="22.28515625" style="20" customWidth="1"/>
    <col min="9988" max="9988" width="17.42578125" style="20" customWidth="1"/>
    <col min="9989" max="9989" width="21.5703125" style="20" customWidth="1"/>
    <col min="9990" max="9990" width="14.28515625" style="20" customWidth="1"/>
    <col min="9991" max="9991" width="9.140625" style="20" customWidth="1"/>
    <col min="9992" max="9992" width="11.28515625" style="20" customWidth="1"/>
    <col min="9993" max="10236" width="9.140625" style="20"/>
    <col min="10237" max="10237" width="26" style="20" customWidth="1"/>
    <col min="10238" max="10238" width="21.140625" style="20" customWidth="1"/>
    <col min="10239" max="10239" width="11.140625" style="20" customWidth="1"/>
    <col min="10240" max="10240" width="11.28515625" style="20" customWidth="1"/>
    <col min="10241" max="10241" width="14.28515625" style="20" customWidth="1"/>
    <col min="10242" max="10242" width="16.28515625" style="20" customWidth="1"/>
    <col min="10243" max="10243" width="22.28515625" style="20" customWidth="1"/>
    <col min="10244" max="10244" width="17.42578125" style="20" customWidth="1"/>
    <col min="10245" max="10245" width="21.5703125" style="20" customWidth="1"/>
    <col min="10246" max="10246" width="14.28515625" style="20" customWidth="1"/>
    <col min="10247" max="10247" width="9.140625" style="20" customWidth="1"/>
    <col min="10248" max="10248" width="11.28515625" style="20" customWidth="1"/>
    <col min="10249" max="10492" width="9.140625" style="20"/>
    <col min="10493" max="10493" width="26" style="20" customWidth="1"/>
    <col min="10494" max="10494" width="21.140625" style="20" customWidth="1"/>
    <col min="10495" max="10495" width="11.140625" style="20" customWidth="1"/>
    <col min="10496" max="10496" width="11.28515625" style="20" customWidth="1"/>
    <col min="10497" max="10497" width="14.28515625" style="20" customWidth="1"/>
    <col min="10498" max="10498" width="16.28515625" style="20" customWidth="1"/>
    <col min="10499" max="10499" width="22.28515625" style="20" customWidth="1"/>
    <col min="10500" max="10500" width="17.42578125" style="20" customWidth="1"/>
    <col min="10501" max="10501" width="21.5703125" style="20" customWidth="1"/>
    <col min="10502" max="10502" width="14.28515625" style="20" customWidth="1"/>
    <col min="10503" max="10503" width="9.140625" style="20" customWidth="1"/>
    <col min="10504" max="10504" width="11.28515625" style="20" customWidth="1"/>
    <col min="10505" max="10748" width="9.140625" style="20"/>
    <col min="10749" max="10749" width="26" style="20" customWidth="1"/>
    <col min="10750" max="10750" width="21.140625" style="20" customWidth="1"/>
    <col min="10751" max="10751" width="11.140625" style="20" customWidth="1"/>
    <col min="10752" max="10752" width="11.28515625" style="20" customWidth="1"/>
    <col min="10753" max="10753" width="14.28515625" style="20" customWidth="1"/>
    <col min="10754" max="10754" width="16.28515625" style="20" customWidth="1"/>
    <col min="10755" max="10755" width="22.28515625" style="20" customWidth="1"/>
    <col min="10756" max="10756" width="17.42578125" style="20" customWidth="1"/>
    <col min="10757" max="10757" width="21.5703125" style="20" customWidth="1"/>
    <col min="10758" max="10758" width="14.28515625" style="20" customWidth="1"/>
    <col min="10759" max="10759" width="9.140625" style="20" customWidth="1"/>
    <col min="10760" max="10760" width="11.28515625" style="20" customWidth="1"/>
    <col min="10761" max="11004" width="9.140625" style="20"/>
    <col min="11005" max="11005" width="26" style="20" customWidth="1"/>
    <col min="11006" max="11006" width="21.140625" style="20" customWidth="1"/>
    <col min="11007" max="11007" width="11.140625" style="20" customWidth="1"/>
    <col min="11008" max="11008" width="11.28515625" style="20" customWidth="1"/>
    <col min="11009" max="11009" width="14.28515625" style="20" customWidth="1"/>
    <col min="11010" max="11010" width="16.28515625" style="20" customWidth="1"/>
    <col min="11011" max="11011" width="22.28515625" style="20" customWidth="1"/>
    <col min="11012" max="11012" width="17.42578125" style="20" customWidth="1"/>
    <col min="11013" max="11013" width="21.5703125" style="20" customWidth="1"/>
    <col min="11014" max="11014" width="14.28515625" style="20" customWidth="1"/>
    <col min="11015" max="11015" width="9.140625" style="20" customWidth="1"/>
    <col min="11016" max="11016" width="11.28515625" style="20" customWidth="1"/>
    <col min="11017" max="11260" width="9.140625" style="20"/>
    <col min="11261" max="11261" width="26" style="20" customWidth="1"/>
    <col min="11262" max="11262" width="21.140625" style="20" customWidth="1"/>
    <col min="11263" max="11263" width="11.140625" style="20" customWidth="1"/>
    <col min="11264" max="11264" width="11.28515625" style="20" customWidth="1"/>
    <col min="11265" max="11265" width="14.28515625" style="20" customWidth="1"/>
    <col min="11266" max="11266" width="16.28515625" style="20" customWidth="1"/>
    <col min="11267" max="11267" width="22.28515625" style="20" customWidth="1"/>
    <col min="11268" max="11268" width="17.42578125" style="20" customWidth="1"/>
    <col min="11269" max="11269" width="21.5703125" style="20" customWidth="1"/>
    <col min="11270" max="11270" width="14.28515625" style="20" customWidth="1"/>
    <col min="11271" max="11271" width="9.140625" style="20" customWidth="1"/>
    <col min="11272" max="11272" width="11.28515625" style="20" customWidth="1"/>
    <col min="11273" max="11516" width="9.140625" style="20"/>
    <col min="11517" max="11517" width="26" style="20" customWidth="1"/>
    <col min="11518" max="11518" width="21.140625" style="20" customWidth="1"/>
    <col min="11519" max="11519" width="11.140625" style="20" customWidth="1"/>
    <col min="11520" max="11520" width="11.28515625" style="20" customWidth="1"/>
    <col min="11521" max="11521" width="14.28515625" style="20" customWidth="1"/>
    <col min="11522" max="11522" width="16.28515625" style="20" customWidth="1"/>
    <col min="11523" max="11523" width="22.28515625" style="20" customWidth="1"/>
    <col min="11524" max="11524" width="17.42578125" style="20" customWidth="1"/>
    <col min="11525" max="11525" width="21.5703125" style="20" customWidth="1"/>
    <col min="11526" max="11526" width="14.28515625" style="20" customWidth="1"/>
    <col min="11527" max="11527" width="9.140625" style="20" customWidth="1"/>
    <col min="11528" max="11528" width="11.28515625" style="20" customWidth="1"/>
    <col min="11529" max="11772" width="9.140625" style="20"/>
    <col min="11773" max="11773" width="26" style="20" customWidth="1"/>
    <col min="11774" max="11774" width="21.140625" style="20" customWidth="1"/>
    <col min="11775" max="11775" width="11.140625" style="20" customWidth="1"/>
    <col min="11776" max="11776" width="11.28515625" style="20" customWidth="1"/>
    <col min="11777" max="11777" width="14.28515625" style="20" customWidth="1"/>
    <col min="11778" max="11778" width="16.28515625" style="20" customWidth="1"/>
    <col min="11779" max="11779" width="22.28515625" style="20" customWidth="1"/>
    <col min="11780" max="11780" width="17.42578125" style="20" customWidth="1"/>
    <col min="11781" max="11781" width="21.5703125" style="20" customWidth="1"/>
    <col min="11782" max="11782" width="14.28515625" style="20" customWidth="1"/>
    <col min="11783" max="11783" width="9.140625" style="20" customWidth="1"/>
    <col min="11784" max="11784" width="11.28515625" style="20" customWidth="1"/>
    <col min="11785" max="12028" width="9.140625" style="20"/>
    <col min="12029" max="12029" width="26" style="20" customWidth="1"/>
    <col min="12030" max="12030" width="21.140625" style="20" customWidth="1"/>
    <col min="12031" max="12031" width="11.140625" style="20" customWidth="1"/>
    <col min="12032" max="12032" width="11.28515625" style="20" customWidth="1"/>
    <col min="12033" max="12033" width="14.28515625" style="20" customWidth="1"/>
    <col min="12034" max="12034" width="16.28515625" style="20" customWidth="1"/>
    <col min="12035" max="12035" width="22.28515625" style="20" customWidth="1"/>
    <col min="12036" max="12036" width="17.42578125" style="20" customWidth="1"/>
    <col min="12037" max="12037" width="21.5703125" style="20" customWidth="1"/>
    <col min="12038" max="12038" width="14.28515625" style="20" customWidth="1"/>
    <col min="12039" max="12039" width="9.140625" style="20" customWidth="1"/>
    <col min="12040" max="12040" width="11.28515625" style="20" customWidth="1"/>
    <col min="12041" max="12284" width="9.140625" style="20"/>
    <col min="12285" max="12285" width="26" style="20" customWidth="1"/>
    <col min="12286" max="12286" width="21.140625" style="20" customWidth="1"/>
    <col min="12287" max="12287" width="11.140625" style="20" customWidth="1"/>
    <col min="12288" max="12288" width="11.28515625" style="20" customWidth="1"/>
    <col min="12289" max="12289" width="14.28515625" style="20" customWidth="1"/>
    <col min="12290" max="12290" width="16.28515625" style="20" customWidth="1"/>
    <col min="12291" max="12291" width="22.28515625" style="20" customWidth="1"/>
    <col min="12292" max="12292" width="17.42578125" style="20" customWidth="1"/>
    <col min="12293" max="12293" width="21.5703125" style="20" customWidth="1"/>
    <col min="12294" max="12294" width="14.28515625" style="20" customWidth="1"/>
    <col min="12295" max="12295" width="9.140625" style="20" customWidth="1"/>
    <col min="12296" max="12296" width="11.28515625" style="20" customWidth="1"/>
    <col min="12297" max="12540" width="9.140625" style="20"/>
    <col min="12541" max="12541" width="26" style="20" customWidth="1"/>
    <col min="12542" max="12542" width="21.140625" style="20" customWidth="1"/>
    <col min="12543" max="12543" width="11.140625" style="20" customWidth="1"/>
    <col min="12544" max="12544" width="11.28515625" style="20" customWidth="1"/>
    <col min="12545" max="12545" width="14.28515625" style="20" customWidth="1"/>
    <col min="12546" max="12546" width="16.28515625" style="20" customWidth="1"/>
    <col min="12547" max="12547" width="22.28515625" style="20" customWidth="1"/>
    <col min="12548" max="12548" width="17.42578125" style="20" customWidth="1"/>
    <col min="12549" max="12549" width="21.5703125" style="20" customWidth="1"/>
    <col min="12550" max="12550" width="14.28515625" style="20" customWidth="1"/>
    <col min="12551" max="12551" width="9.140625" style="20" customWidth="1"/>
    <col min="12552" max="12552" width="11.28515625" style="20" customWidth="1"/>
    <col min="12553" max="12796" width="9.140625" style="20"/>
    <col min="12797" max="12797" width="26" style="20" customWidth="1"/>
    <col min="12798" max="12798" width="21.140625" style="20" customWidth="1"/>
    <col min="12799" max="12799" width="11.140625" style="20" customWidth="1"/>
    <col min="12800" max="12800" width="11.28515625" style="20" customWidth="1"/>
    <col min="12801" max="12801" width="14.28515625" style="20" customWidth="1"/>
    <col min="12802" max="12802" width="16.28515625" style="20" customWidth="1"/>
    <col min="12803" max="12803" width="22.28515625" style="20" customWidth="1"/>
    <col min="12804" max="12804" width="17.42578125" style="20" customWidth="1"/>
    <col min="12805" max="12805" width="21.5703125" style="20" customWidth="1"/>
    <col min="12806" max="12806" width="14.28515625" style="20" customWidth="1"/>
    <col min="12807" max="12807" width="9.140625" style="20" customWidth="1"/>
    <col min="12808" max="12808" width="11.28515625" style="20" customWidth="1"/>
    <col min="12809" max="13052" width="9.140625" style="20"/>
    <col min="13053" max="13053" width="26" style="20" customWidth="1"/>
    <col min="13054" max="13054" width="21.140625" style="20" customWidth="1"/>
    <col min="13055" max="13055" width="11.140625" style="20" customWidth="1"/>
    <col min="13056" max="13056" width="11.28515625" style="20" customWidth="1"/>
    <col min="13057" max="13057" width="14.28515625" style="20" customWidth="1"/>
    <col min="13058" max="13058" width="16.28515625" style="20" customWidth="1"/>
    <col min="13059" max="13059" width="22.28515625" style="20" customWidth="1"/>
    <col min="13060" max="13060" width="17.42578125" style="20" customWidth="1"/>
    <col min="13061" max="13061" width="21.5703125" style="20" customWidth="1"/>
    <col min="13062" max="13062" width="14.28515625" style="20" customWidth="1"/>
    <col min="13063" max="13063" width="9.140625" style="20" customWidth="1"/>
    <col min="13064" max="13064" width="11.28515625" style="20" customWidth="1"/>
    <col min="13065" max="13308" width="9.140625" style="20"/>
    <col min="13309" max="13309" width="26" style="20" customWidth="1"/>
    <col min="13310" max="13310" width="21.140625" style="20" customWidth="1"/>
    <col min="13311" max="13311" width="11.140625" style="20" customWidth="1"/>
    <col min="13312" max="13312" width="11.28515625" style="20" customWidth="1"/>
    <col min="13313" max="13313" width="14.28515625" style="20" customWidth="1"/>
    <col min="13314" max="13314" width="16.28515625" style="20" customWidth="1"/>
    <col min="13315" max="13315" width="22.28515625" style="20" customWidth="1"/>
    <col min="13316" max="13316" width="17.42578125" style="20" customWidth="1"/>
    <col min="13317" max="13317" width="21.5703125" style="20" customWidth="1"/>
    <col min="13318" max="13318" width="14.28515625" style="20" customWidth="1"/>
    <col min="13319" max="13319" width="9.140625" style="20" customWidth="1"/>
    <col min="13320" max="13320" width="11.28515625" style="20" customWidth="1"/>
    <col min="13321" max="13564" width="9.140625" style="20"/>
    <col min="13565" max="13565" width="26" style="20" customWidth="1"/>
    <col min="13566" max="13566" width="21.140625" style="20" customWidth="1"/>
    <col min="13567" max="13567" width="11.140625" style="20" customWidth="1"/>
    <col min="13568" max="13568" width="11.28515625" style="20" customWidth="1"/>
    <col min="13569" max="13569" width="14.28515625" style="20" customWidth="1"/>
    <col min="13570" max="13570" width="16.28515625" style="20" customWidth="1"/>
    <col min="13571" max="13571" width="22.28515625" style="20" customWidth="1"/>
    <col min="13572" max="13572" width="17.42578125" style="20" customWidth="1"/>
    <col min="13573" max="13573" width="21.5703125" style="20" customWidth="1"/>
    <col min="13574" max="13574" width="14.28515625" style="20" customWidth="1"/>
    <col min="13575" max="13575" width="9.140625" style="20" customWidth="1"/>
    <col min="13576" max="13576" width="11.28515625" style="20" customWidth="1"/>
    <col min="13577" max="13820" width="9.140625" style="20"/>
    <col min="13821" max="13821" width="26" style="20" customWidth="1"/>
    <col min="13822" max="13822" width="21.140625" style="20" customWidth="1"/>
    <col min="13823" max="13823" width="11.140625" style="20" customWidth="1"/>
    <col min="13824" max="13824" width="11.28515625" style="20" customWidth="1"/>
    <col min="13825" max="13825" width="14.28515625" style="20" customWidth="1"/>
    <col min="13826" max="13826" width="16.28515625" style="20" customWidth="1"/>
    <col min="13827" max="13827" width="22.28515625" style="20" customWidth="1"/>
    <col min="13828" max="13828" width="17.42578125" style="20" customWidth="1"/>
    <col min="13829" max="13829" width="21.5703125" style="20" customWidth="1"/>
    <col min="13830" max="13830" width="14.28515625" style="20" customWidth="1"/>
    <col min="13831" max="13831" width="9.140625" style="20" customWidth="1"/>
    <col min="13832" max="13832" width="11.28515625" style="20" customWidth="1"/>
    <col min="13833" max="14076" width="9.140625" style="20"/>
    <col min="14077" max="14077" width="26" style="20" customWidth="1"/>
    <col min="14078" max="14078" width="21.140625" style="20" customWidth="1"/>
    <col min="14079" max="14079" width="11.140625" style="20" customWidth="1"/>
    <col min="14080" max="14080" width="11.28515625" style="20" customWidth="1"/>
    <col min="14081" max="14081" width="14.28515625" style="20" customWidth="1"/>
    <col min="14082" max="14082" width="16.28515625" style="20" customWidth="1"/>
    <col min="14083" max="14083" width="22.28515625" style="20" customWidth="1"/>
    <col min="14084" max="14084" width="17.42578125" style="20" customWidth="1"/>
    <col min="14085" max="14085" width="21.5703125" style="20" customWidth="1"/>
    <col min="14086" max="14086" width="14.28515625" style="20" customWidth="1"/>
    <col min="14087" max="14087" width="9.140625" style="20" customWidth="1"/>
    <col min="14088" max="14088" width="11.28515625" style="20" customWidth="1"/>
    <col min="14089" max="14332" width="9.140625" style="20"/>
    <col min="14333" max="14333" width="26" style="20" customWidth="1"/>
    <col min="14334" max="14334" width="21.140625" style="20" customWidth="1"/>
    <col min="14335" max="14335" width="11.140625" style="20" customWidth="1"/>
    <col min="14336" max="14336" width="11.28515625" style="20" customWidth="1"/>
    <col min="14337" max="14337" width="14.28515625" style="20" customWidth="1"/>
    <col min="14338" max="14338" width="16.28515625" style="20" customWidth="1"/>
    <col min="14339" max="14339" width="22.28515625" style="20" customWidth="1"/>
    <col min="14340" max="14340" width="17.42578125" style="20" customWidth="1"/>
    <col min="14341" max="14341" width="21.5703125" style="20" customWidth="1"/>
    <col min="14342" max="14342" width="14.28515625" style="20" customWidth="1"/>
    <col min="14343" max="14343" width="9.140625" style="20" customWidth="1"/>
    <col min="14344" max="14344" width="11.28515625" style="20" customWidth="1"/>
    <col min="14345" max="14588" width="9.140625" style="20"/>
    <col min="14589" max="14589" width="26" style="20" customWidth="1"/>
    <col min="14590" max="14590" width="21.140625" style="20" customWidth="1"/>
    <col min="14591" max="14591" width="11.140625" style="20" customWidth="1"/>
    <col min="14592" max="14592" width="11.28515625" style="20" customWidth="1"/>
    <col min="14593" max="14593" width="14.28515625" style="20" customWidth="1"/>
    <col min="14594" max="14594" width="16.28515625" style="20" customWidth="1"/>
    <col min="14595" max="14595" width="22.28515625" style="20" customWidth="1"/>
    <col min="14596" max="14596" width="17.42578125" style="20" customWidth="1"/>
    <col min="14597" max="14597" width="21.5703125" style="20" customWidth="1"/>
    <col min="14598" max="14598" width="14.28515625" style="20" customWidth="1"/>
    <col min="14599" max="14599" width="9.140625" style="20" customWidth="1"/>
    <col min="14600" max="14600" width="11.28515625" style="20" customWidth="1"/>
    <col min="14601" max="14844" width="9.140625" style="20"/>
    <col min="14845" max="14845" width="26" style="20" customWidth="1"/>
    <col min="14846" max="14846" width="21.140625" style="20" customWidth="1"/>
    <col min="14847" max="14847" width="11.140625" style="20" customWidth="1"/>
    <col min="14848" max="14848" width="11.28515625" style="20" customWidth="1"/>
    <col min="14849" max="14849" width="14.28515625" style="20" customWidth="1"/>
    <col min="14850" max="14850" width="16.28515625" style="20" customWidth="1"/>
    <col min="14851" max="14851" width="22.28515625" style="20" customWidth="1"/>
    <col min="14852" max="14852" width="17.42578125" style="20" customWidth="1"/>
    <col min="14853" max="14853" width="21.5703125" style="20" customWidth="1"/>
    <col min="14854" max="14854" width="14.28515625" style="20" customWidth="1"/>
    <col min="14855" max="14855" width="9.140625" style="20" customWidth="1"/>
    <col min="14856" max="14856" width="11.28515625" style="20" customWidth="1"/>
    <col min="14857" max="15100" width="9.140625" style="20"/>
    <col min="15101" max="15101" width="26" style="20" customWidth="1"/>
    <col min="15102" max="15102" width="21.140625" style="20" customWidth="1"/>
    <col min="15103" max="15103" width="11.140625" style="20" customWidth="1"/>
    <col min="15104" max="15104" width="11.28515625" style="20" customWidth="1"/>
    <col min="15105" max="15105" width="14.28515625" style="20" customWidth="1"/>
    <col min="15106" max="15106" width="16.28515625" style="20" customWidth="1"/>
    <col min="15107" max="15107" width="22.28515625" style="20" customWidth="1"/>
    <col min="15108" max="15108" width="17.42578125" style="20" customWidth="1"/>
    <col min="15109" max="15109" width="21.5703125" style="20" customWidth="1"/>
    <col min="15110" max="15110" width="14.28515625" style="20" customWidth="1"/>
    <col min="15111" max="15111" width="9.140625" style="20" customWidth="1"/>
    <col min="15112" max="15112" width="11.28515625" style="20" customWidth="1"/>
    <col min="15113" max="15356" width="9.140625" style="20"/>
    <col min="15357" max="15357" width="26" style="20" customWidth="1"/>
    <col min="15358" max="15358" width="21.140625" style="20" customWidth="1"/>
    <col min="15359" max="15359" width="11.140625" style="20" customWidth="1"/>
    <col min="15360" max="15360" width="11.28515625" style="20" customWidth="1"/>
    <col min="15361" max="15361" width="14.28515625" style="20" customWidth="1"/>
    <col min="15362" max="15362" width="16.28515625" style="20" customWidth="1"/>
    <col min="15363" max="15363" width="22.28515625" style="20" customWidth="1"/>
    <col min="15364" max="15364" width="17.42578125" style="20" customWidth="1"/>
    <col min="15365" max="15365" width="21.5703125" style="20" customWidth="1"/>
    <col min="15366" max="15366" width="14.28515625" style="20" customWidth="1"/>
    <col min="15367" max="15367" width="9.140625" style="20" customWidth="1"/>
    <col min="15368" max="15368" width="11.28515625" style="20" customWidth="1"/>
    <col min="15369" max="15612" width="9.140625" style="20"/>
    <col min="15613" max="15613" width="26" style="20" customWidth="1"/>
    <col min="15614" max="15614" width="21.140625" style="20" customWidth="1"/>
    <col min="15615" max="15615" width="11.140625" style="20" customWidth="1"/>
    <col min="15616" max="15616" width="11.28515625" style="20" customWidth="1"/>
    <col min="15617" max="15617" width="14.28515625" style="20" customWidth="1"/>
    <col min="15618" max="15618" width="16.28515625" style="20" customWidth="1"/>
    <col min="15619" max="15619" width="22.28515625" style="20" customWidth="1"/>
    <col min="15620" max="15620" width="17.42578125" style="20" customWidth="1"/>
    <col min="15621" max="15621" width="21.5703125" style="20" customWidth="1"/>
    <col min="15622" max="15622" width="14.28515625" style="20" customWidth="1"/>
    <col min="15623" max="15623" width="9.140625" style="20" customWidth="1"/>
    <col min="15624" max="15624" width="11.28515625" style="20" customWidth="1"/>
    <col min="15625" max="15868" width="9.140625" style="20"/>
    <col min="15869" max="15869" width="26" style="20" customWidth="1"/>
    <col min="15870" max="15870" width="21.140625" style="20" customWidth="1"/>
    <col min="15871" max="15871" width="11.140625" style="20" customWidth="1"/>
    <col min="15872" max="15872" width="11.28515625" style="20" customWidth="1"/>
    <col min="15873" max="15873" width="14.28515625" style="20" customWidth="1"/>
    <col min="15874" max="15874" width="16.28515625" style="20" customWidth="1"/>
    <col min="15875" max="15875" width="22.28515625" style="20" customWidth="1"/>
    <col min="15876" max="15876" width="17.42578125" style="20" customWidth="1"/>
    <col min="15877" max="15877" width="21.5703125" style="20" customWidth="1"/>
    <col min="15878" max="15878" width="14.28515625" style="20" customWidth="1"/>
    <col min="15879" max="15879" width="9.140625" style="20" customWidth="1"/>
    <col min="15880" max="15880" width="11.28515625" style="20" customWidth="1"/>
    <col min="15881" max="16124" width="9.140625" style="20"/>
    <col min="16125" max="16125" width="26" style="20" customWidth="1"/>
    <col min="16126" max="16126" width="21.140625" style="20" customWidth="1"/>
    <col min="16127" max="16127" width="11.140625" style="20" customWidth="1"/>
    <col min="16128" max="16128" width="11.28515625" style="20" customWidth="1"/>
    <col min="16129" max="16129" width="14.28515625" style="20" customWidth="1"/>
    <col min="16130" max="16130" width="16.28515625" style="20" customWidth="1"/>
    <col min="16131" max="16131" width="22.28515625" style="20" customWidth="1"/>
    <col min="16132" max="16132" width="17.42578125" style="20" customWidth="1"/>
    <col min="16133" max="16133" width="21.5703125" style="20" customWidth="1"/>
    <col min="16134" max="16134" width="14.28515625" style="20" customWidth="1"/>
    <col min="16135" max="16135" width="9.140625" style="20" customWidth="1"/>
    <col min="16136" max="16136" width="11.28515625" style="20" customWidth="1"/>
    <col min="16137" max="16384" width="9.140625" style="20"/>
  </cols>
  <sheetData>
    <row r="1" spans="1:10" ht="15" customHeight="1" x14ac:dyDescent="0.25">
      <c r="B1" s="350" t="s">
        <v>271</v>
      </c>
      <c r="C1" s="350"/>
      <c r="D1" s="350"/>
      <c r="E1" s="350"/>
      <c r="F1" s="350"/>
    </row>
    <row r="2" spans="1:10" ht="15" customHeight="1" x14ac:dyDescent="0.25">
      <c r="B2" s="350"/>
      <c r="C2" s="350"/>
      <c r="D2" s="350"/>
      <c r="E2" s="350"/>
      <c r="F2" s="350"/>
    </row>
    <row r="3" spans="1:10" ht="15.75" thickBot="1" x14ac:dyDescent="0.3"/>
    <row r="4" spans="1:10" ht="36" customHeight="1" x14ac:dyDescent="0.25">
      <c r="A4" s="362" t="s">
        <v>3</v>
      </c>
      <c r="B4" s="365" t="s">
        <v>4</v>
      </c>
      <c r="C4" s="372" t="s">
        <v>272</v>
      </c>
      <c r="D4" s="373"/>
      <c r="E4" s="367" t="s">
        <v>278</v>
      </c>
      <c r="F4" s="77" t="s">
        <v>275</v>
      </c>
      <c r="G4" s="77" t="s">
        <v>103</v>
      </c>
      <c r="H4" s="77" t="s">
        <v>117</v>
      </c>
      <c r="I4" s="77" t="s">
        <v>127</v>
      </c>
      <c r="J4" s="22" t="s">
        <v>273</v>
      </c>
    </row>
    <row r="5" spans="1:10" ht="50.25" customHeight="1" x14ac:dyDescent="0.25">
      <c r="A5" s="363"/>
      <c r="B5" s="366"/>
      <c r="C5" s="374" t="s">
        <v>274</v>
      </c>
      <c r="D5" s="374"/>
      <c r="E5" s="368"/>
      <c r="F5" s="77" t="s">
        <v>93</v>
      </c>
      <c r="G5" s="77" t="s">
        <v>104</v>
      </c>
      <c r="H5" s="77" t="s">
        <v>276</v>
      </c>
      <c r="I5" s="77" t="s">
        <v>29</v>
      </c>
      <c r="J5" s="370" t="s">
        <v>277</v>
      </c>
    </row>
    <row r="6" spans="1:10" x14ac:dyDescent="0.25">
      <c r="A6" s="364"/>
      <c r="B6" s="366"/>
      <c r="C6" s="181" t="s">
        <v>11</v>
      </c>
      <c r="D6" s="181" t="s">
        <v>12</v>
      </c>
      <c r="E6" s="369"/>
      <c r="F6" s="25"/>
      <c r="G6" s="25"/>
      <c r="H6" s="25"/>
      <c r="I6" s="25"/>
      <c r="J6" s="371"/>
    </row>
    <row r="7" spans="1:10" ht="15.75" x14ac:dyDescent="0.25">
      <c r="A7" s="54">
        <v>1</v>
      </c>
      <c r="B7" s="55" t="s">
        <v>141</v>
      </c>
      <c r="C7" s="178">
        <v>0</v>
      </c>
      <c r="D7" s="179">
        <v>0</v>
      </c>
      <c r="E7" s="80">
        <f t="shared" ref="E7:E44" si="0">AVERAGE(C7:D7)</f>
        <v>0</v>
      </c>
      <c r="F7" s="80">
        <f>E7*1.5</f>
        <v>0</v>
      </c>
      <c r="G7" s="80">
        <f>'2.1. 19'!AE7</f>
        <v>5.9028132992327377E-2</v>
      </c>
      <c r="H7" s="80">
        <f>'2.2. 19'!Y7</f>
        <v>0.16156666666666675</v>
      </c>
      <c r="I7" s="80">
        <f>'2.3. 19'!K7</f>
        <v>-0.21428571428571427</v>
      </c>
      <c r="J7" s="80">
        <f>AVERAGE(F7:F7:H7)</f>
        <v>7.3531599886331372E-2</v>
      </c>
    </row>
    <row r="8" spans="1:10" ht="15.75" x14ac:dyDescent="0.25">
      <c r="A8" s="54">
        <v>2</v>
      </c>
      <c r="B8" s="55" t="s">
        <v>142</v>
      </c>
      <c r="C8" s="178">
        <v>0</v>
      </c>
      <c r="D8" s="179">
        <v>0</v>
      </c>
      <c r="E8" s="80">
        <f t="shared" si="0"/>
        <v>0</v>
      </c>
      <c r="F8" s="80">
        <f t="shared" ref="F8:F44" si="1">E8*1.5</f>
        <v>0</v>
      </c>
      <c r="G8" s="80">
        <f>'2.1. 19'!AE8</f>
        <v>1.3268187844062465</v>
      </c>
      <c r="H8" s="80">
        <f>'2.2. 19'!Y8</f>
        <v>0.20088888888888887</v>
      </c>
      <c r="I8" s="80">
        <f>'2.3. 19'!K8</f>
        <v>-0.42857142857142855</v>
      </c>
      <c r="J8" s="80">
        <f>AVERAGE(F8:F8:H8)</f>
        <v>0.50923589109837841</v>
      </c>
    </row>
    <row r="9" spans="1:10" ht="25.5" x14ac:dyDescent="0.25">
      <c r="A9" s="54">
        <v>3</v>
      </c>
      <c r="B9" s="55" t="s">
        <v>143</v>
      </c>
      <c r="C9" s="178">
        <v>0</v>
      </c>
      <c r="D9" s="179">
        <v>0</v>
      </c>
      <c r="E9" s="80">
        <f t="shared" si="0"/>
        <v>0</v>
      </c>
      <c r="F9" s="80">
        <f t="shared" si="1"/>
        <v>0</v>
      </c>
      <c r="G9" s="80">
        <f>'2.1. 19'!AE9</f>
        <v>1.0516811594202899</v>
      </c>
      <c r="H9" s="80">
        <f>'2.2. 19'!Y9</f>
        <v>0.42917647058823538</v>
      </c>
      <c r="I9" s="80">
        <f>'2.3. 19'!K9</f>
        <v>0</v>
      </c>
      <c r="J9" s="80">
        <f>AVERAGE(F9:F9:H9)</f>
        <v>0.49361921000284176</v>
      </c>
    </row>
    <row r="10" spans="1:10" ht="25.5" x14ac:dyDescent="0.25">
      <c r="A10" s="54">
        <v>4</v>
      </c>
      <c r="B10" s="55" t="s">
        <v>144</v>
      </c>
      <c r="C10" s="178">
        <v>0</v>
      </c>
      <c r="D10" s="179">
        <v>0</v>
      </c>
      <c r="E10" s="80">
        <f t="shared" si="0"/>
        <v>0</v>
      </c>
      <c r="F10" s="80">
        <f t="shared" si="1"/>
        <v>0</v>
      </c>
      <c r="G10" s="80">
        <f>'2.1. 19'!AE10</f>
        <v>0.6010179797319386</v>
      </c>
      <c r="H10" s="80">
        <f>'2.2. 19'!Y10</f>
        <v>0.14377777777777781</v>
      </c>
      <c r="I10" s="80">
        <f>'2.3. 19'!K10</f>
        <v>-0.64285714285714279</v>
      </c>
      <c r="J10" s="80">
        <f>AVERAGE(F10:F10:H10)</f>
        <v>0.2482652525032388</v>
      </c>
    </row>
    <row r="11" spans="1:10" ht="15.75" x14ac:dyDescent="0.25">
      <c r="A11" s="54">
        <v>5</v>
      </c>
      <c r="B11" s="55" t="s">
        <v>145</v>
      </c>
      <c r="C11" s="178">
        <v>0</v>
      </c>
      <c r="D11" s="179">
        <v>0</v>
      </c>
      <c r="E11" s="80">
        <f t="shared" si="0"/>
        <v>0</v>
      </c>
      <c r="F11" s="80">
        <f t="shared" si="1"/>
        <v>0</v>
      </c>
      <c r="G11" s="80">
        <f>'2.1. 19'!AE11</f>
        <v>0.32086956521739129</v>
      </c>
      <c r="H11" s="80">
        <f>'2.2. 19'!Y11</f>
        <v>0.16555555555555557</v>
      </c>
      <c r="I11" s="80">
        <f>'2.3. 19'!K11</f>
        <v>-0.42857142857142855</v>
      </c>
      <c r="J11" s="80">
        <f>AVERAGE(F11:F11:H11)</f>
        <v>0.16214170692431562</v>
      </c>
    </row>
    <row r="12" spans="1:10" ht="25.5" x14ac:dyDescent="0.25">
      <c r="A12" s="54">
        <v>6</v>
      </c>
      <c r="B12" s="55" t="s">
        <v>180</v>
      </c>
      <c r="C12" s="178">
        <v>0</v>
      </c>
      <c r="D12" s="179">
        <v>0</v>
      </c>
      <c r="E12" s="80">
        <f t="shared" si="0"/>
        <v>0</v>
      </c>
      <c r="F12" s="80">
        <f t="shared" si="1"/>
        <v>0</v>
      </c>
      <c r="G12" s="80">
        <f>'2.1. 19'!AE12</f>
        <v>0.55796135265700475</v>
      </c>
      <c r="H12" s="80">
        <f>'2.2. 19'!Y12</f>
        <v>0.16900000000000004</v>
      </c>
      <c r="I12" s="80">
        <f>'2.3. 19'!K12</f>
        <v>-0.21428571428571427</v>
      </c>
      <c r="J12" s="80">
        <f>AVERAGE(F12:F12:H12)</f>
        <v>0.24232045088566825</v>
      </c>
    </row>
    <row r="13" spans="1:10" ht="15.75" x14ac:dyDescent="0.25">
      <c r="A13" s="54">
        <v>7</v>
      </c>
      <c r="B13" s="56" t="s">
        <v>146</v>
      </c>
      <c r="C13" s="178">
        <v>0</v>
      </c>
      <c r="D13" s="179">
        <v>0</v>
      </c>
      <c r="E13" s="80">
        <f t="shared" si="0"/>
        <v>0</v>
      </c>
      <c r="F13" s="80">
        <f t="shared" si="1"/>
        <v>0</v>
      </c>
      <c r="G13" s="80">
        <f>'2.1. 19'!AE13</f>
        <v>0.63847826086956516</v>
      </c>
      <c r="H13" s="80">
        <f>'2.2. 19'!Y13</f>
        <v>8.1111111111111134E-2</v>
      </c>
      <c r="I13" s="80">
        <f>'2.3. 19'!K13</f>
        <v>-0.64285714285714279</v>
      </c>
      <c r="J13" s="80">
        <f>AVERAGE(F13:F13:H13)</f>
        <v>0.23986312399355877</v>
      </c>
    </row>
    <row r="14" spans="1:10" ht="15.75" x14ac:dyDescent="0.25">
      <c r="A14" s="54">
        <v>8</v>
      </c>
      <c r="B14" s="55" t="s">
        <v>147</v>
      </c>
      <c r="C14" s="178">
        <v>0</v>
      </c>
      <c r="D14" s="178">
        <v>0</v>
      </c>
      <c r="E14" s="80">
        <f t="shared" si="0"/>
        <v>0</v>
      </c>
      <c r="F14" s="80">
        <f t="shared" si="1"/>
        <v>0</v>
      </c>
      <c r="G14" s="80">
        <f>'2.1. 19'!AE14</f>
        <v>7.2123569794050338E-2</v>
      </c>
      <c r="H14" s="80">
        <f>'2.2. 19'!Y14</f>
        <v>2.1111111111111144E-3</v>
      </c>
      <c r="I14" s="80">
        <f>'2.3. 19'!K14</f>
        <v>-0.42857142857142855</v>
      </c>
      <c r="J14" s="80">
        <f>AVERAGE(F14:F14:H14)</f>
        <v>2.4744893635053819E-2</v>
      </c>
    </row>
    <row r="15" spans="1:10" ht="15.75" x14ac:dyDescent="0.25">
      <c r="A15" s="54">
        <v>9</v>
      </c>
      <c r="B15" s="55" t="s">
        <v>148</v>
      </c>
      <c r="C15" s="178">
        <v>0</v>
      </c>
      <c r="D15" s="179">
        <v>0</v>
      </c>
      <c r="E15" s="80">
        <f t="shared" si="0"/>
        <v>0</v>
      </c>
      <c r="F15" s="80">
        <f t="shared" si="1"/>
        <v>0</v>
      </c>
      <c r="G15" s="80">
        <f>'2.1. 19'!AE15</f>
        <v>8.3695652173913032E-2</v>
      </c>
      <c r="H15" s="80">
        <f>'2.2. 19'!Y15</f>
        <v>6.2111111111111152E-2</v>
      </c>
      <c r="I15" s="80">
        <f>'2.3. 19'!K15</f>
        <v>-0.64285714285714279</v>
      </c>
      <c r="J15" s="80">
        <f>AVERAGE(F15:F15:H15)</f>
        <v>4.8602254428341395E-2</v>
      </c>
    </row>
    <row r="16" spans="1:10" ht="25.5" x14ac:dyDescent="0.25">
      <c r="A16" s="54">
        <v>10</v>
      </c>
      <c r="B16" s="55" t="s">
        <v>175</v>
      </c>
      <c r="C16" s="178">
        <v>0</v>
      </c>
      <c r="D16" s="179"/>
      <c r="E16" s="80">
        <f t="shared" si="0"/>
        <v>0</v>
      </c>
      <c r="F16" s="80">
        <f t="shared" si="1"/>
        <v>0</v>
      </c>
      <c r="G16" s="80">
        <f>'2.1. 19'!AE16</f>
        <v>0.12840601503759397</v>
      </c>
      <c r="H16" s="80">
        <f>'2.2. 19'!Y16</f>
        <v>0.20399999999999999</v>
      </c>
      <c r="I16" s="80">
        <f>'2.3. 19'!K16</f>
        <v>-0.64285714285714279</v>
      </c>
      <c r="J16" s="80">
        <f>AVERAGE(F16:F16:H16)</f>
        <v>0.1108020050125313</v>
      </c>
    </row>
    <row r="17" spans="1:10" ht="25.5" x14ac:dyDescent="0.25">
      <c r="A17" s="54">
        <v>11</v>
      </c>
      <c r="B17" s="55" t="s">
        <v>149</v>
      </c>
      <c r="C17" s="48">
        <v>0</v>
      </c>
      <c r="D17" s="48">
        <v>0</v>
      </c>
      <c r="E17" s="80">
        <f t="shared" si="0"/>
        <v>0</v>
      </c>
      <c r="F17" s="80">
        <f t="shared" si="1"/>
        <v>0</v>
      </c>
      <c r="G17" s="80">
        <f>'2.1. 19'!AE17</f>
        <v>0.49832561641257295</v>
      </c>
      <c r="H17" s="80">
        <f>'2.2. 19'!Y17</f>
        <v>4.0555555555555574E-2</v>
      </c>
      <c r="I17" s="80">
        <f>'2.3. 19'!K17</f>
        <v>0</v>
      </c>
      <c r="J17" s="80">
        <f>AVERAGE(F17:F17:H17)</f>
        <v>0.17962705732270953</v>
      </c>
    </row>
    <row r="18" spans="1:10" ht="38.25" x14ac:dyDescent="0.25">
      <c r="A18" s="54">
        <v>12</v>
      </c>
      <c r="B18" s="55" t="s">
        <v>181</v>
      </c>
      <c r="C18" s="178">
        <v>0</v>
      </c>
      <c r="D18" s="179">
        <v>0</v>
      </c>
      <c r="E18" s="80">
        <f t="shared" si="0"/>
        <v>0</v>
      </c>
      <c r="F18" s="80">
        <f t="shared" si="1"/>
        <v>0</v>
      </c>
      <c r="G18" s="80">
        <f>'2.1. 19'!AE18</f>
        <v>0.5169648033126294</v>
      </c>
      <c r="H18" s="80">
        <f>'2.2. 19'!Y18</f>
        <v>9.8666666666666722E-2</v>
      </c>
      <c r="I18" s="80">
        <f>'2.3. 19'!K18</f>
        <v>0</v>
      </c>
      <c r="J18" s="80">
        <f>AVERAGE(F18:F18:H18)</f>
        <v>0.20521048999309868</v>
      </c>
    </row>
    <row r="19" spans="1:10" ht="15.75" x14ac:dyDescent="0.25">
      <c r="A19" s="54">
        <v>13</v>
      </c>
      <c r="B19" s="55" t="s">
        <v>150</v>
      </c>
      <c r="C19" s="178">
        <v>0</v>
      </c>
      <c r="D19" s="179">
        <v>0</v>
      </c>
      <c r="E19" s="80">
        <f t="shared" si="0"/>
        <v>0</v>
      </c>
      <c r="F19" s="80">
        <f t="shared" si="1"/>
        <v>0</v>
      </c>
      <c r="G19" s="80">
        <f>'2.1. 19'!AE19</f>
        <v>0.17137123745819399</v>
      </c>
      <c r="H19" s="80">
        <f>'2.2. 19'!Y19</f>
        <v>-2.6666666666666641E-2</v>
      </c>
      <c r="I19" s="80">
        <f>'2.3. 19'!K19</f>
        <v>-0.64285714285714279</v>
      </c>
      <c r="J19" s="80">
        <f>AVERAGE(F19:F19:H19)</f>
        <v>4.8234856930509114E-2</v>
      </c>
    </row>
    <row r="20" spans="1:10" ht="25.5" x14ac:dyDescent="0.25">
      <c r="A20" s="54">
        <v>14</v>
      </c>
      <c r="B20" s="55" t="s">
        <v>176</v>
      </c>
      <c r="C20" s="178">
        <v>0</v>
      </c>
      <c r="D20" s="179">
        <v>0</v>
      </c>
      <c r="E20" s="80">
        <f t="shared" si="0"/>
        <v>0</v>
      </c>
      <c r="F20" s="80">
        <f t="shared" si="1"/>
        <v>0</v>
      </c>
      <c r="G20" s="80">
        <f>'2.1. 19'!AE20</f>
        <v>5.6512585812356984E-2</v>
      </c>
      <c r="H20" s="80">
        <f>'2.2. 19'!Y20</f>
        <v>5.5444444444444456E-2</v>
      </c>
      <c r="I20" s="80">
        <f>'2.3. 19'!K20</f>
        <v>-0.21428571428571427</v>
      </c>
      <c r="J20" s="80">
        <f>AVERAGE(F20:F20:H20)</f>
        <v>3.7319010085600478E-2</v>
      </c>
    </row>
    <row r="21" spans="1:10" ht="15.75" x14ac:dyDescent="0.25">
      <c r="A21" s="54">
        <v>15</v>
      </c>
      <c r="B21" s="55" t="s">
        <v>151</v>
      </c>
      <c r="C21" s="178">
        <v>0</v>
      </c>
      <c r="D21" s="179">
        <v>0</v>
      </c>
      <c r="E21" s="80">
        <f t="shared" si="0"/>
        <v>0</v>
      </c>
      <c r="F21" s="80">
        <f t="shared" si="1"/>
        <v>0</v>
      </c>
      <c r="G21" s="80">
        <f>'2.1. 19'!AE21</f>
        <v>0.14729644268774705</v>
      </c>
      <c r="H21" s="80">
        <f>'2.2. 19'!Y21</f>
        <v>0.15377777777777776</v>
      </c>
      <c r="I21" s="80">
        <f>'2.3. 19'!K21</f>
        <v>-0.21428571428571427</v>
      </c>
      <c r="J21" s="80">
        <f>AVERAGE(F21:F21:H21)</f>
        <v>0.10035807348850827</v>
      </c>
    </row>
    <row r="22" spans="1:10" ht="15.75" x14ac:dyDescent="0.25">
      <c r="A22" s="54">
        <v>16</v>
      </c>
      <c r="B22" s="55" t="s">
        <v>152</v>
      </c>
      <c r="C22" s="178">
        <v>0</v>
      </c>
      <c r="D22" s="179">
        <v>0</v>
      </c>
      <c r="E22" s="80">
        <f t="shared" si="0"/>
        <v>0</v>
      </c>
      <c r="F22" s="80">
        <f t="shared" si="1"/>
        <v>0</v>
      </c>
      <c r="G22" s="80">
        <f>'2.1. 19'!AE22</f>
        <v>0.17410628019323671</v>
      </c>
      <c r="H22" s="80">
        <f>'2.2. 19'!Y22</f>
        <v>0.13099999999999998</v>
      </c>
      <c r="I22" s="80">
        <f>'2.3. 19'!K22</f>
        <v>-0.42857142857142855</v>
      </c>
      <c r="J22" s="80">
        <f>AVERAGE(F22:F22:H22)</f>
        <v>0.10170209339774557</v>
      </c>
    </row>
    <row r="23" spans="1:10" ht="15.75" x14ac:dyDescent="0.25">
      <c r="A23" s="54">
        <v>17</v>
      </c>
      <c r="B23" s="55" t="s">
        <v>153</v>
      </c>
      <c r="C23" s="178">
        <v>0</v>
      </c>
      <c r="D23" s="179">
        <v>0</v>
      </c>
      <c r="E23" s="80">
        <f t="shared" si="0"/>
        <v>0</v>
      </c>
      <c r="F23" s="80">
        <f t="shared" si="1"/>
        <v>0</v>
      </c>
      <c r="G23" s="80">
        <f>'2.1. 19'!AE23</f>
        <v>0.22101003344481604</v>
      </c>
      <c r="H23" s="80">
        <f>'2.2. 19'!Y23</f>
        <v>4.1888888888888899E-2</v>
      </c>
      <c r="I23" s="80">
        <f>'2.3. 19'!K23</f>
        <v>-0.21428571428571427</v>
      </c>
      <c r="J23" s="80">
        <f>AVERAGE(F23:F23:H23)</f>
        <v>8.7632974111234982E-2</v>
      </c>
    </row>
    <row r="24" spans="1:10" ht="15.75" x14ac:dyDescent="0.25">
      <c r="A24" s="54">
        <v>18</v>
      </c>
      <c r="B24" s="55" t="s">
        <v>154</v>
      </c>
      <c r="C24" s="178">
        <v>0</v>
      </c>
      <c r="D24" s="179">
        <v>0</v>
      </c>
      <c r="E24" s="80">
        <f t="shared" si="0"/>
        <v>0</v>
      </c>
      <c r="F24" s="80">
        <f t="shared" si="1"/>
        <v>0</v>
      </c>
      <c r="G24" s="80">
        <f>'2.1. 19'!AE24</f>
        <v>0.22346583850931676</v>
      </c>
      <c r="H24" s="80">
        <f>'2.2. 19'!Y24</f>
        <v>0.17044444444444445</v>
      </c>
      <c r="I24" s="80">
        <f>'2.3. 19'!K24</f>
        <v>-0.21428571428571427</v>
      </c>
      <c r="J24" s="80">
        <f>AVERAGE(F24:F24:H24)</f>
        <v>0.13130342765125372</v>
      </c>
    </row>
    <row r="25" spans="1:10" ht="15.75" x14ac:dyDescent="0.25">
      <c r="A25" s="54">
        <v>19</v>
      </c>
      <c r="B25" s="55" t="s">
        <v>155</v>
      </c>
      <c r="C25" s="178">
        <v>0</v>
      </c>
      <c r="D25" s="179">
        <v>0</v>
      </c>
      <c r="E25" s="80">
        <f t="shared" si="0"/>
        <v>0</v>
      </c>
      <c r="F25" s="80">
        <f t="shared" si="1"/>
        <v>0</v>
      </c>
      <c r="G25" s="80">
        <f>'2.1. 19'!AE25</f>
        <v>0.44139130434782603</v>
      </c>
      <c r="H25" s="80">
        <f>'2.2. 19'!Y25</f>
        <v>9.1764705882353085E-3</v>
      </c>
      <c r="I25" s="80">
        <f>'2.3. 19'!K25</f>
        <v>0</v>
      </c>
      <c r="J25" s="80">
        <f>AVERAGE(F25:F25:H25)</f>
        <v>0.15018925831202043</v>
      </c>
    </row>
    <row r="26" spans="1:10" ht="25.5" x14ac:dyDescent="0.25">
      <c r="A26" s="54">
        <v>20</v>
      </c>
      <c r="B26" s="55" t="s">
        <v>156</v>
      </c>
      <c r="C26" s="178">
        <v>0</v>
      </c>
      <c r="D26" s="179">
        <v>0</v>
      </c>
      <c r="E26" s="80">
        <f t="shared" si="0"/>
        <v>0</v>
      </c>
      <c r="F26" s="80">
        <f t="shared" si="1"/>
        <v>0</v>
      </c>
      <c r="G26" s="80">
        <f>'2.1. 19'!AE26</f>
        <v>0.95835196687370605</v>
      </c>
      <c r="H26" s="80">
        <f>'2.2. 19'!Y26</f>
        <v>0.47466666666666668</v>
      </c>
      <c r="I26" s="80">
        <f>'2.3. 19'!K26</f>
        <v>-0.42857142857142855</v>
      </c>
      <c r="J26" s="80">
        <f>AVERAGE(F26:F26:H26)</f>
        <v>0.47767287784679091</v>
      </c>
    </row>
    <row r="27" spans="1:10" ht="15.75" x14ac:dyDescent="0.25">
      <c r="A27" s="54">
        <v>21</v>
      </c>
      <c r="B27" s="55" t="s">
        <v>157</v>
      </c>
      <c r="C27" s="178">
        <v>0</v>
      </c>
      <c r="D27" s="179">
        <v>0</v>
      </c>
      <c r="E27" s="80">
        <f t="shared" si="0"/>
        <v>0</v>
      </c>
      <c r="F27" s="80">
        <f t="shared" si="1"/>
        <v>0</v>
      </c>
      <c r="G27" s="80">
        <f>'2.1. 19'!AE27</f>
        <v>0.18801413578924822</v>
      </c>
      <c r="H27" s="80">
        <f>'2.2. 19'!Y27</f>
        <v>0.17444444444444449</v>
      </c>
      <c r="I27" s="80">
        <f>'2.3. 19'!K27</f>
        <v>-1.0714285714285714</v>
      </c>
      <c r="J27" s="80">
        <f>AVERAGE(F27:F27:H27)</f>
        <v>0.12081952674456424</v>
      </c>
    </row>
    <row r="28" spans="1:10" ht="15.75" x14ac:dyDescent="0.25">
      <c r="A28" s="54">
        <v>22</v>
      </c>
      <c r="B28" s="55" t="s">
        <v>159</v>
      </c>
      <c r="C28" s="170">
        <v>0</v>
      </c>
      <c r="D28" s="170">
        <v>0</v>
      </c>
      <c r="E28" s="80">
        <f t="shared" si="0"/>
        <v>0</v>
      </c>
      <c r="F28" s="80">
        <f t="shared" si="1"/>
        <v>0</v>
      </c>
      <c r="G28" s="80">
        <f>'2.1. 19'!AE28</f>
        <v>0.20199621928166353</v>
      </c>
      <c r="H28" s="80">
        <f>'2.2. 19'!Y28</f>
        <v>0.25877777777777777</v>
      </c>
      <c r="I28" s="80">
        <f>'2.3. 19'!K28</f>
        <v>-0.21428571428571427</v>
      </c>
      <c r="J28" s="80">
        <f>AVERAGE(F28:F28:H28)</f>
        <v>0.15359133235314712</v>
      </c>
    </row>
    <row r="29" spans="1:10" ht="15.75" x14ac:dyDescent="0.25">
      <c r="A29" s="54">
        <v>23</v>
      </c>
      <c r="B29" s="55" t="s">
        <v>160</v>
      </c>
      <c r="C29" s="178">
        <v>0</v>
      </c>
      <c r="D29" s="179">
        <v>0</v>
      </c>
      <c r="E29" s="80">
        <f t="shared" si="0"/>
        <v>0</v>
      </c>
      <c r="F29" s="80">
        <f t="shared" si="1"/>
        <v>0</v>
      </c>
      <c r="G29" s="80">
        <f>'2.1. 19'!AE29</f>
        <v>0.13231055900621116</v>
      </c>
      <c r="H29" s="80">
        <f>'2.2. 19'!Y29</f>
        <v>0.14235294117647057</v>
      </c>
      <c r="I29" s="80">
        <f>'2.3. 19'!K29</f>
        <v>-0.21428571428571427</v>
      </c>
      <c r="J29" s="80">
        <f>AVERAGE(F29:F29:H29)</f>
        <v>9.1554500060893898E-2</v>
      </c>
    </row>
    <row r="30" spans="1:10" ht="15.75" x14ac:dyDescent="0.25">
      <c r="A30" s="54">
        <v>24</v>
      </c>
      <c r="B30" s="55" t="s">
        <v>162</v>
      </c>
      <c r="C30" s="178">
        <v>0</v>
      </c>
      <c r="D30" s="179">
        <v>0</v>
      </c>
      <c r="E30" s="80">
        <f t="shared" si="0"/>
        <v>0</v>
      </c>
      <c r="F30" s="80">
        <f t="shared" si="1"/>
        <v>0</v>
      </c>
      <c r="G30" s="80">
        <f>'2.1. 19'!AE30</f>
        <v>0.23524007561436674</v>
      </c>
      <c r="H30" s="80">
        <f>'2.2. 19'!Y30</f>
        <v>2.0555555555555556E-2</v>
      </c>
      <c r="I30" s="80">
        <f>'2.3. 19'!K30</f>
        <v>-0.64285714285714279</v>
      </c>
      <c r="J30" s="80">
        <f>AVERAGE(F30:F30:H30)</f>
        <v>8.5265210389974103E-2</v>
      </c>
    </row>
    <row r="31" spans="1:10" ht="15.75" x14ac:dyDescent="0.25">
      <c r="A31" s="54">
        <v>25</v>
      </c>
      <c r="B31" s="55" t="s">
        <v>163</v>
      </c>
      <c r="C31" s="180">
        <v>-0.05</v>
      </c>
      <c r="D31" s="180">
        <v>0</v>
      </c>
      <c r="E31" s="80">
        <f t="shared" si="0"/>
        <v>-2.5000000000000001E-2</v>
      </c>
      <c r="F31" s="80">
        <f t="shared" si="1"/>
        <v>-3.7500000000000006E-2</v>
      </c>
      <c r="G31" s="80">
        <f>'2.1. 19'!AE31</f>
        <v>0.38524860646599779</v>
      </c>
      <c r="H31" s="80">
        <f>'2.2. 19'!Y31</f>
        <v>0.33100000000000007</v>
      </c>
      <c r="I31" s="80">
        <f>'2.3. 19'!K31</f>
        <v>0</v>
      </c>
      <c r="J31" s="80">
        <f>AVERAGE(F31:F31:H31)</f>
        <v>0.22624953548866597</v>
      </c>
    </row>
    <row r="32" spans="1:10" ht="25.5" x14ac:dyDescent="0.25">
      <c r="A32" s="54">
        <v>26</v>
      </c>
      <c r="B32" s="55" t="s">
        <v>161</v>
      </c>
      <c r="C32" s="178">
        <v>0</v>
      </c>
      <c r="D32" s="179">
        <v>0</v>
      </c>
      <c r="E32" s="80">
        <f t="shared" si="0"/>
        <v>0</v>
      </c>
      <c r="F32" s="80">
        <f t="shared" si="1"/>
        <v>0</v>
      </c>
      <c r="G32" s="80">
        <f>'2.1. 19'!AE32</f>
        <v>0.19205797101449273</v>
      </c>
      <c r="H32" s="80">
        <f>'2.2. 19'!Y32</f>
        <v>0.35344444444444451</v>
      </c>
      <c r="I32" s="80">
        <f>'2.3. 19'!K32</f>
        <v>0</v>
      </c>
      <c r="J32" s="80">
        <f>AVERAGE(F32:F32:H32)</f>
        <v>0.18183413848631239</v>
      </c>
    </row>
    <row r="33" spans="1:10" ht="15.75" x14ac:dyDescent="0.25">
      <c r="A33" s="54">
        <v>27</v>
      </c>
      <c r="B33" s="55" t="s">
        <v>164</v>
      </c>
      <c r="C33" s="178">
        <v>0</v>
      </c>
      <c r="D33" s="179">
        <v>0</v>
      </c>
      <c r="E33" s="80">
        <f t="shared" si="0"/>
        <v>0</v>
      </c>
      <c r="F33" s="80">
        <f t="shared" si="1"/>
        <v>0</v>
      </c>
      <c r="G33" s="80">
        <f>'2.1. 19'!AE33</f>
        <v>0.11329550478997792</v>
      </c>
      <c r="H33" s="80">
        <f>'2.2. 19'!Y33</f>
        <v>4.2111111111111099E-2</v>
      </c>
      <c r="I33" s="80">
        <f>'2.3. 19'!K33</f>
        <v>-0.64285714285714279</v>
      </c>
      <c r="J33" s="80">
        <f>AVERAGE(F33:F33:H33)</f>
        <v>5.1802205300363002E-2</v>
      </c>
    </row>
    <row r="34" spans="1:10" ht="25.5" x14ac:dyDescent="0.25">
      <c r="A34" s="54">
        <v>28</v>
      </c>
      <c r="B34" s="55" t="s">
        <v>165</v>
      </c>
      <c r="C34" s="178">
        <v>0</v>
      </c>
      <c r="D34" s="179">
        <v>0</v>
      </c>
      <c r="E34" s="80">
        <f t="shared" si="0"/>
        <v>0</v>
      </c>
      <c r="F34" s="80">
        <f t="shared" si="1"/>
        <v>0</v>
      </c>
      <c r="G34" s="80">
        <f>'2.1. 19'!AE34</f>
        <v>0.40964501278772364</v>
      </c>
      <c r="H34" s="80">
        <f>'2.2. 19'!Y34</f>
        <v>0.17042222222222228</v>
      </c>
      <c r="I34" s="80">
        <f>'2.3. 19'!K34</f>
        <v>-0.64285714285714279</v>
      </c>
      <c r="J34" s="80">
        <f>AVERAGE(F34:F34:H34)</f>
        <v>0.19335574500331532</v>
      </c>
    </row>
    <row r="35" spans="1:10" ht="15.75" x14ac:dyDescent="0.25">
      <c r="A35" s="54">
        <v>29</v>
      </c>
      <c r="B35" s="55" t="s">
        <v>166</v>
      </c>
      <c r="C35" s="178">
        <v>0</v>
      </c>
      <c r="D35" s="179">
        <v>0</v>
      </c>
      <c r="E35" s="80">
        <f t="shared" si="0"/>
        <v>0</v>
      </c>
      <c r="F35" s="80">
        <f t="shared" si="1"/>
        <v>0</v>
      </c>
      <c r="G35" s="80">
        <f>'2.1. 19'!AE35</f>
        <v>0.27295932678821883</v>
      </c>
      <c r="H35" s="80">
        <f>'2.2. 19'!Y35</f>
        <v>0.24766666666666667</v>
      </c>
      <c r="I35" s="80">
        <f>'2.3. 19'!K35</f>
        <v>-0.42857142857142855</v>
      </c>
      <c r="J35" s="80">
        <f>AVERAGE(F35:F35:H35)</f>
        <v>0.17354199781829516</v>
      </c>
    </row>
    <row r="36" spans="1:10" ht="15.75" x14ac:dyDescent="0.25">
      <c r="A36" s="54">
        <v>30</v>
      </c>
      <c r="B36" s="55" t="s">
        <v>167</v>
      </c>
      <c r="C36" s="178">
        <v>0</v>
      </c>
      <c r="D36" s="179">
        <v>0</v>
      </c>
      <c r="E36" s="80">
        <f t="shared" si="0"/>
        <v>0</v>
      </c>
      <c r="F36" s="80">
        <f t="shared" si="1"/>
        <v>0</v>
      </c>
      <c r="G36" s="80">
        <f>'2.1. 19'!AE36</f>
        <v>8.8301790281329923E-2</v>
      </c>
      <c r="H36" s="80">
        <f>'2.2. 19'!Y36</f>
        <v>9.0333333333333321E-2</v>
      </c>
      <c r="I36" s="80">
        <f>'2.3. 19'!K36</f>
        <v>-1.0714285714285714</v>
      </c>
      <c r="J36" s="80">
        <f>AVERAGE(F36:F36:H36)</f>
        <v>5.9545041204887746E-2</v>
      </c>
    </row>
    <row r="37" spans="1:10" ht="15.75" x14ac:dyDescent="0.25">
      <c r="A37" s="54">
        <v>31</v>
      </c>
      <c r="B37" s="55" t="s">
        <v>168</v>
      </c>
      <c r="C37" s="178">
        <v>0</v>
      </c>
      <c r="D37" s="179">
        <v>0</v>
      </c>
      <c r="E37" s="80">
        <f t="shared" si="0"/>
        <v>0</v>
      </c>
      <c r="F37" s="80">
        <f t="shared" si="1"/>
        <v>0</v>
      </c>
      <c r="G37" s="80">
        <f>'2.1. 19'!AE37</f>
        <v>9.9279503105590056E-2</v>
      </c>
      <c r="H37" s="80">
        <f>'2.2. 19'!Y37</f>
        <v>0.24766666666666659</v>
      </c>
      <c r="I37" s="80">
        <f>'2.3. 19'!K37</f>
        <v>0</v>
      </c>
      <c r="J37" s="80">
        <f>AVERAGE(F37:F37:H37)</f>
        <v>0.11564872325741889</v>
      </c>
    </row>
    <row r="38" spans="1:10" ht="15.75" x14ac:dyDescent="0.25">
      <c r="A38" s="54">
        <v>32</v>
      </c>
      <c r="B38" s="55" t="s">
        <v>169</v>
      </c>
      <c r="C38" s="178">
        <v>0</v>
      </c>
      <c r="D38" s="179">
        <v>0</v>
      </c>
      <c r="E38" s="80">
        <f t="shared" si="0"/>
        <v>0</v>
      </c>
      <c r="F38" s="80">
        <f t="shared" si="1"/>
        <v>0</v>
      </c>
      <c r="G38" s="80">
        <f>'2.1. 19'!AE38</f>
        <v>4.3236714975845414E-2</v>
      </c>
      <c r="H38" s="80">
        <f>'2.2. 19'!Y38</f>
        <v>8.3222222222222253E-2</v>
      </c>
      <c r="I38" s="80">
        <f>'2.3. 19'!K38</f>
        <v>-1.0714285714285714</v>
      </c>
      <c r="J38" s="80">
        <f>AVERAGE(F38:F38:H38)</f>
        <v>4.2152979066022556E-2</v>
      </c>
    </row>
    <row r="39" spans="1:10" ht="15.75" x14ac:dyDescent="0.25">
      <c r="A39" s="54">
        <v>33</v>
      </c>
      <c r="B39" s="55" t="s">
        <v>170</v>
      </c>
      <c r="C39" s="178">
        <v>0</v>
      </c>
      <c r="D39" s="179">
        <v>0</v>
      </c>
      <c r="E39" s="80">
        <f t="shared" si="0"/>
        <v>0</v>
      </c>
      <c r="F39" s="80">
        <f t="shared" si="1"/>
        <v>0</v>
      </c>
      <c r="G39" s="80">
        <f>'2.1. 19'!AE39</f>
        <v>5.0086956521739126E-2</v>
      </c>
      <c r="H39" s="80">
        <f>'2.2. 19'!Y39</f>
        <v>-2.9222222222222236E-2</v>
      </c>
      <c r="I39" s="80">
        <f>'2.3. 19'!K39</f>
        <v>-0.21428571428571427</v>
      </c>
      <c r="J39" s="80">
        <f>AVERAGE(F39:F39:H39)</f>
        <v>6.9549114331722969E-3</v>
      </c>
    </row>
    <row r="40" spans="1:10" ht="15.75" x14ac:dyDescent="0.25">
      <c r="A40" s="54">
        <v>34</v>
      </c>
      <c r="B40" s="55" t="s">
        <v>171</v>
      </c>
      <c r="C40" s="178">
        <v>0</v>
      </c>
      <c r="D40" s="179">
        <v>0</v>
      </c>
      <c r="E40" s="80">
        <f t="shared" si="0"/>
        <v>0</v>
      </c>
      <c r="F40" s="80">
        <f t="shared" si="1"/>
        <v>0</v>
      </c>
      <c r="G40" s="80">
        <f>'2.1. 19'!AE40</f>
        <v>0.46934032983508245</v>
      </c>
      <c r="H40" s="80">
        <f>'2.2. 19'!Y40</f>
        <v>0.30155555555555563</v>
      </c>
      <c r="I40" s="80">
        <f>'2.3. 19'!K40</f>
        <v>0</v>
      </c>
      <c r="J40" s="80">
        <f>AVERAGE(F40:F40:H40)</f>
        <v>0.25696529513021266</v>
      </c>
    </row>
    <row r="41" spans="1:10" ht="15.75" x14ac:dyDescent="0.25">
      <c r="A41" s="54">
        <v>35</v>
      </c>
      <c r="B41" s="55" t="s">
        <v>172</v>
      </c>
      <c r="C41" s="178">
        <v>0</v>
      </c>
      <c r="D41" s="179">
        <v>0</v>
      </c>
      <c r="E41" s="80">
        <f t="shared" si="0"/>
        <v>0</v>
      </c>
      <c r="F41" s="80">
        <f t="shared" si="1"/>
        <v>0</v>
      </c>
      <c r="G41" s="80">
        <f>'2.1. 19'!AE41</f>
        <v>0.2534272863568216</v>
      </c>
      <c r="H41" s="80">
        <f>'2.2. 19'!Y41</f>
        <v>5.311111111111113E-2</v>
      </c>
      <c r="I41" s="80">
        <f>'2.3. 19'!K41</f>
        <v>-0.21428571428571427</v>
      </c>
      <c r="J41" s="80">
        <f>AVERAGE(F41:F41:H41)</f>
        <v>0.10217946582264424</v>
      </c>
    </row>
    <row r="42" spans="1:10" ht="25.5" x14ac:dyDescent="0.25">
      <c r="A42" s="54">
        <v>36</v>
      </c>
      <c r="B42" s="55" t="s">
        <v>173</v>
      </c>
      <c r="C42" s="178">
        <v>0</v>
      </c>
      <c r="D42" s="179">
        <v>0</v>
      </c>
      <c r="E42" s="80">
        <f t="shared" si="0"/>
        <v>0</v>
      </c>
      <c r="F42" s="80">
        <f t="shared" si="1"/>
        <v>0</v>
      </c>
      <c r="G42" s="80">
        <f>'2.1. 19'!AE42</f>
        <v>0.74729065747372381</v>
      </c>
      <c r="H42" s="80">
        <f>'2.2. 19'!Y42</f>
        <v>0.3268888888888889</v>
      </c>
      <c r="I42" s="80">
        <f>'2.3. 19'!K42</f>
        <v>0</v>
      </c>
      <c r="J42" s="80">
        <f>AVERAGE(F42:F42:H42)</f>
        <v>0.35805984878753755</v>
      </c>
    </row>
    <row r="43" spans="1:10" ht="15.75" x14ac:dyDescent="0.25">
      <c r="A43" s="54">
        <v>37</v>
      </c>
      <c r="B43" s="55" t="s">
        <v>174</v>
      </c>
      <c r="C43" s="178">
        <v>0</v>
      </c>
      <c r="D43" s="179">
        <v>0</v>
      </c>
      <c r="E43" s="80">
        <f t="shared" si="0"/>
        <v>0</v>
      </c>
      <c r="F43" s="80">
        <f t="shared" si="1"/>
        <v>0</v>
      </c>
      <c r="G43" s="80">
        <f>'2.1. 19'!AE43</f>
        <v>0.38650592885375501</v>
      </c>
      <c r="H43" s="80">
        <f>'2.2. 19'!Y43</f>
        <v>0.14744444444444449</v>
      </c>
      <c r="I43" s="80">
        <f>'2.3. 19'!K43</f>
        <v>-0.21428571428571427</v>
      </c>
      <c r="J43" s="80">
        <f>AVERAGE(F43:F43:H43)</f>
        <v>0.1779834577660665</v>
      </c>
    </row>
    <row r="44" spans="1:10" ht="15.75" x14ac:dyDescent="0.25">
      <c r="A44" s="54">
        <v>38</v>
      </c>
      <c r="B44" s="55" t="s">
        <v>158</v>
      </c>
      <c r="C44" s="178">
        <v>0</v>
      </c>
      <c r="D44" s="179">
        <v>0</v>
      </c>
      <c r="E44" s="80">
        <f t="shared" si="0"/>
        <v>0</v>
      </c>
      <c r="F44" s="80">
        <f t="shared" si="1"/>
        <v>0</v>
      </c>
      <c r="G44" s="80">
        <f>'2.1. 19'!AE44</f>
        <v>0.11291172595520424</v>
      </c>
      <c r="H44" s="80">
        <f>'2.2. 19'!Y44</f>
        <v>-3.8823529411764729E-2</v>
      </c>
      <c r="I44" s="80">
        <f>'2.3. 19'!K44</f>
        <v>0</v>
      </c>
      <c r="J44" s="80">
        <f>AVERAGE(F44:F44:H44)</f>
        <v>2.4696065514479837E-2</v>
      </c>
    </row>
    <row r="45" spans="1:10" ht="15.75" thickBot="1" x14ac:dyDescent="0.3">
      <c r="A45" s="357" t="s">
        <v>120</v>
      </c>
      <c r="B45" s="358"/>
      <c r="C45" s="81">
        <f t="shared" ref="C45:I45" si="2">AVERAGE(C7:C44)</f>
        <v>-1.3157894736842105E-3</v>
      </c>
      <c r="D45" s="81">
        <f t="shared" si="2"/>
        <v>0</v>
      </c>
      <c r="E45" s="81">
        <f t="shared" si="2"/>
        <v>-6.5789473684210525E-4</v>
      </c>
      <c r="F45" s="81">
        <f t="shared" si="2"/>
        <v>-9.8684210526315814E-4</v>
      </c>
      <c r="G45" s="81">
        <f t="shared" si="2"/>
        <v>0.33236907595393989</v>
      </c>
      <c r="H45" s="81">
        <f t="shared" si="2"/>
        <v>0.14976854145166843</v>
      </c>
      <c r="I45" s="81">
        <f t="shared" si="2"/>
        <v>-0.34962406015037584</v>
      </c>
      <c r="J45" s="82">
        <f>AVERAGE(J7:J44)</f>
        <v>0.16038359176678166</v>
      </c>
    </row>
    <row r="48" spans="1:10" ht="25.5" x14ac:dyDescent="0.25">
      <c r="A48" s="54">
        <v>1</v>
      </c>
      <c r="B48" s="55" t="s">
        <v>177</v>
      </c>
      <c r="C48" s="178"/>
      <c r="D48" s="179"/>
      <c r="E48" s="80"/>
      <c r="F48" s="80"/>
      <c r="G48" s="80">
        <f>'2.1. 19'!AE48</f>
        <v>4.9999999999999996E-2</v>
      </c>
      <c r="H48" s="80">
        <f>'2.2. 19'!Y48</f>
        <v>0.69099999999999995</v>
      </c>
      <c r="I48" s="80">
        <f>'2.3. 19'!K48</f>
        <v>0</v>
      </c>
      <c r="J48" s="80">
        <f>AVERAGE(G48:I48)</f>
        <v>0.247</v>
      </c>
    </row>
    <row r="49" spans="1:10" ht="25.5" x14ac:dyDescent="0.25">
      <c r="A49" s="54">
        <v>2</v>
      </c>
      <c r="B49" s="55" t="s">
        <v>178</v>
      </c>
      <c r="C49" s="178"/>
      <c r="D49" s="179"/>
      <c r="E49" s="80"/>
      <c r="F49" s="80"/>
      <c r="G49" s="80">
        <f>'2.1. 19'!AE49</f>
        <v>0.09</v>
      </c>
      <c r="H49" s="80">
        <f>'2.2. 19'!Y49</f>
        <v>0.77350000000000008</v>
      </c>
      <c r="I49" s="80">
        <f>'2.3. 19'!K49</f>
        <v>0</v>
      </c>
      <c r="J49" s="80">
        <f>AVERAGE(G49:I49)</f>
        <v>0.28783333333333333</v>
      </c>
    </row>
    <row r="50" spans="1:10" ht="25.5" x14ac:dyDescent="0.25">
      <c r="A50" s="54">
        <v>3</v>
      </c>
      <c r="B50" s="55" t="s">
        <v>179</v>
      </c>
      <c r="C50" s="178"/>
      <c r="D50" s="179"/>
      <c r="E50" s="80"/>
      <c r="F50" s="80"/>
      <c r="G50" s="80">
        <f>'2.1. 19'!AE50</f>
        <v>0</v>
      </c>
      <c r="H50" s="80">
        <f>'2.2. 19'!Y50</f>
        <v>0.60599999999999998</v>
      </c>
      <c r="I50" s="80">
        <f>'2.3. 19'!K50</f>
        <v>-1.7142857142857142</v>
      </c>
      <c r="J50" s="80">
        <f>AVERAGE(G50:I50)</f>
        <v>-0.36942857142857138</v>
      </c>
    </row>
    <row r="51" spans="1:10" ht="15.75" thickBot="1" x14ac:dyDescent="0.3">
      <c r="A51" s="357" t="s">
        <v>120</v>
      </c>
      <c r="B51" s="358"/>
      <c r="C51" s="81"/>
      <c r="D51" s="81"/>
      <c r="E51" s="81"/>
      <c r="F51" s="81"/>
      <c r="G51" s="81">
        <f t="shared" ref="G51:I51" si="3">AVERAGE(G48:G50)</f>
        <v>4.6666666666666662E-2</v>
      </c>
      <c r="H51" s="81">
        <f t="shared" si="3"/>
        <v>0.69016666666666671</v>
      </c>
      <c r="I51" s="81">
        <f t="shared" si="3"/>
        <v>-0.5714285714285714</v>
      </c>
      <c r="J51" s="82">
        <f>AVERAGE(J48:J50)</f>
        <v>5.5134920634920627E-2</v>
      </c>
    </row>
  </sheetData>
  <sheetProtection algorithmName="SHA-512" hashValue="jksq3QKpMHtSk5TJ1jZFZlMEslSvt3AZ4NArtK+KjALo8PT/lXswqaR2lZGmDLvLivwn/oDiRRTgJ8CZDHQhvQ==" saltValue="foZ0c2Qo8jKUN+e6T1Abhw==" spinCount="100000" sheet="1" formatCells="0" formatColumns="0" formatRows="0" insertColumns="0" insertRows="0" insertHyperlinks="0" deleteColumns="0" deleteRows="0" sort="0" autoFilter="0" pivotTables="0"/>
  <mergeCells count="10">
    <mergeCell ref="A51:B51"/>
    <mergeCell ref="J5:J6"/>
    <mergeCell ref="A45:B45"/>
    <mergeCell ref="C4:D4"/>
    <mergeCell ref="C5:D5"/>
    <mergeCell ref="B1:F1"/>
    <mergeCell ref="B2:F2"/>
    <mergeCell ref="A4:A6"/>
    <mergeCell ref="B4:B6"/>
    <mergeCell ref="E4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9"/>
  <sheetViews>
    <sheetView zoomScale="85" zoomScaleNormal="85" workbookViewId="0">
      <selection activeCell="Y8" sqref="Y8"/>
    </sheetView>
  </sheetViews>
  <sheetFormatPr defaultColWidth="8.85546875" defaultRowHeight="15" x14ac:dyDescent="0.25"/>
  <cols>
    <col min="1" max="1" width="10.28515625" style="20" customWidth="1"/>
    <col min="2" max="2" width="38.85546875" style="20" customWidth="1"/>
    <col min="3" max="3" width="28" style="20" customWidth="1"/>
    <col min="4" max="4" width="14.5703125" style="20" customWidth="1"/>
    <col min="5" max="5" width="13.85546875" style="20" customWidth="1"/>
    <col min="6" max="6" width="19.42578125" style="20" customWidth="1"/>
    <col min="7" max="7" width="10.28515625" style="20" customWidth="1"/>
    <col min="8" max="8" width="9.5703125" style="20" customWidth="1"/>
    <col min="9" max="12" width="6.42578125" style="20" customWidth="1"/>
    <col min="13" max="13" width="6.85546875" style="20" customWidth="1"/>
    <col min="14" max="14" width="6.28515625" style="20" customWidth="1"/>
    <col min="15" max="15" width="8.140625" style="20" customWidth="1"/>
    <col min="16" max="16" width="12.28515625" style="20" customWidth="1"/>
    <col min="17" max="17" width="11.7109375" style="20" customWidth="1"/>
    <col min="18" max="18" width="13.140625" style="20" customWidth="1"/>
    <col min="19" max="19" width="12.42578125" style="20" customWidth="1"/>
    <col min="20" max="20" width="13.28515625" style="20" customWidth="1"/>
    <col min="21" max="21" width="12.7109375" style="20" customWidth="1"/>
    <col min="22" max="22" width="13.7109375" style="20" customWidth="1"/>
    <col min="23" max="23" width="11.7109375" style="20" customWidth="1"/>
    <col min="24" max="24" width="16" style="20" customWidth="1"/>
    <col min="25" max="25" width="20.7109375" style="20" customWidth="1"/>
    <col min="26" max="16384" width="8.85546875" style="20"/>
  </cols>
  <sheetData>
    <row r="1" spans="1:25" ht="15.75" x14ac:dyDescent="0.25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1"/>
    </row>
    <row r="2" spans="1:25" ht="15.75" x14ac:dyDescent="0.25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1"/>
    </row>
    <row r="3" spans="1:25" ht="15.75" thickBot="1" x14ac:dyDescent="0.3"/>
    <row r="4" spans="1:25" ht="61.15" customHeight="1" x14ac:dyDescent="0.25">
      <c r="A4" s="252" t="s">
        <v>3</v>
      </c>
      <c r="B4" s="301" t="s">
        <v>4</v>
      </c>
      <c r="C4" s="61" t="s">
        <v>132</v>
      </c>
      <c r="D4" s="385" t="s">
        <v>16</v>
      </c>
      <c r="E4" s="386"/>
      <c r="F4" s="386"/>
      <c r="G4" s="387" t="s">
        <v>133</v>
      </c>
      <c r="H4" s="388"/>
      <c r="I4" s="389"/>
      <c r="J4" s="389"/>
      <c r="K4" s="389"/>
      <c r="L4" s="389"/>
      <c r="M4" s="389"/>
      <c r="N4" s="389"/>
      <c r="O4" s="389"/>
      <c r="P4" s="390" t="s">
        <v>35</v>
      </c>
      <c r="Q4" s="391"/>
      <c r="R4" s="391"/>
      <c r="S4" s="392"/>
      <c r="T4" s="390" t="s">
        <v>134</v>
      </c>
      <c r="U4" s="393"/>
      <c r="V4" s="386"/>
      <c r="W4" s="386"/>
      <c r="X4" s="381" t="s">
        <v>280</v>
      </c>
      <c r="Y4" s="381" t="s">
        <v>281</v>
      </c>
    </row>
    <row r="5" spans="1:25" ht="69.75" customHeight="1" x14ac:dyDescent="0.25">
      <c r="A5" s="253"/>
      <c r="B5" s="302"/>
      <c r="C5" s="396" t="s">
        <v>211</v>
      </c>
      <c r="D5" s="275" t="s">
        <v>135</v>
      </c>
      <c r="E5" s="275" t="s">
        <v>136</v>
      </c>
      <c r="F5" s="275" t="s">
        <v>137</v>
      </c>
      <c r="G5" s="375" t="s">
        <v>138</v>
      </c>
      <c r="H5" s="379"/>
      <c r="I5" s="380"/>
      <c r="J5" s="375" t="s">
        <v>210</v>
      </c>
      <c r="K5" s="376"/>
      <c r="L5" s="377"/>
      <c r="M5" s="375" t="s">
        <v>209</v>
      </c>
      <c r="N5" s="395"/>
      <c r="O5" s="377"/>
      <c r="P5" s="375" t="s">
        <v>208</v>
      </c>
      <c r="Q5" s="377"/>
      <c r="R5" s="375" t="s">
        <v>207</v>
      </c>
      <c r="S5" s="377" t="s">
        <v>139</v>
      </c>
      <c r="T5" s="375" t="s">
        <v>206</v>
      </c>
      <c r="U5" s="394"/>
      <c r="V5" s="375" t="s">
        <v>205</v>
      </c>
      <c r="W5" s="395"/>
      <c r="X5" s="381"/>
      <c r="Y5" s="381"/>
    </row>
    <row r="6" spans="1:25" ht="16.5" thickBot="1" x14ac:dyDescent="0.3">
      <c r="A6" s="383"/>
      <c r="B6" s="384"/>
      <c r="C6" s="397"/>
      <c r="D6" s="378"/>
      <c r="E6" s="378"/>
      <c r="F6" s="378"/>
      <c r="G6" s="62" t="s">
        <v>10</v>
      </c>
      <c r="H6" s="63" t="s">
        <v>11</v>
      </c>
      <c r="I6" s="63" t="s">
        <v>12</v>
      </c>
      <c r="J6" s="63" t="s">
        <v>10</v>
      </c>
      <c r="K6" s="63" t="s">
        <v>11</v>
      </c>
      <c r="L6" s="63" t="s">
        <v>12</v>
      </c>
      <c r="M6" s="63" t="s">
        <v>10</v>
      </c>
      <c r="N6" s="63" t="s">
        <v>11</v>
      </c>
      <c r="O6" s="64" t="s">
        <v>12</v>
      </c>
      <c r="P6" s="64" t="s">
        <v>204</v>
      </c>
      <c r="Q6" s="64" t="s">
        <v>203</v>
      </c>
      <c r="R6" s="64" t="s">
        <v>204</v>
      </c>
      <c r="S6" s="64" t="s">
        <v>203</v>
      </c>
      <c r="T6" s="64" t="s">
        <v>204</v>
      </c>
      <c r="U6" s="64" t="s">
        <v>203</v>
      </c>
      <c r="V6" s="64" t="s">
        <v>204</v>
      </c>
      <c r="W6" s="83" t="s">
        <v>203</v>
      </c>
      <c r="X6" s="381"/>
      <c r="Y6" s="381"/>
    </row>
    <row r="7" spans="1:25" x14ac:dyDescent="0.25">
      <c r="A7" s="54">
        <v>1</v>
      </c>
      <c r="B7" s="58" t="s">
        <v>141</v>
      </c>
      <c r="C7" s="60">
        <v>1.2</v>
      </c>
      <c r="D7" s="46">
        <v>27</v>
      </c>
      <c r="E7" s="46">
        <v>3</v>
      </c>
      <c r="F7" s="48">
        <v>1</v>
      </c>
      <c r="G7" s="47">
        <v>112</v>
      </c>
      <c r="H7" s="47">
        <v>126</v>
      </c>
      <c r="I7" s="47">
        <v>30</v>
      </c>
      <c r="J7" s="47">
        <v>28</v>
      </c>
      <c r="K7" s="47">
        <v>24</v>
      </c>
      <c r="L7" s="47">
        <v>16</v>
      </c>
      <c r="M7" s="46">
        <v>0</v>
      </c>
      <c r="N7" s="48">
        <v>0</v>
      </c>
      <c r="O7" s="48">
        <v>0</v>
      </c>
      <c r="P7" s="48">
        <v>3.4</v>
      </c>
      <c r="Q7" s="48">
        <v>3.5</v>
      </c>
      <c r="R7" s="48">
        <v>3.5</v>
      </c>
      <c r="S7" s="48" t="s">
        <v>292</v>
      </c>
      <c r="T7" s="48">
        <v>3.4</v>
      </c>
      <c r="U7" s="48">
        <v>3.6</v>
      </c>
      <c r="V7" s="48">
        <v>53</v>
      </c>
      <c r="W7" s="48" t="s">
        <v>293</v>
      </c>
      <c r="X7" s="155">
        <v>2</v>
      </c>
      <c r="Y7" s="156">
        <v>1</v>
      </c>
    </row>
    <row r="8" spans="1:25" x14ac:dyDescent="0.25">
      <c r="A8" s="54">
        <v>2</v>
      </c>
      <c r="B8" s="58" t="s">
        <v>142</v>
      </c>
      <c r="C8" s="48">
        <v>0.86399999999999999</v>
      </c>
      <c r="D8" s="46">
        <v>49</v>
      </c>
      <c r="E8" s="46">
        <v>1</v>
      </c>
      <c r="F8" s="48">
        <v>1</v>
      </c>
      <c r="G8" s="47">
        <v>243</v>
      </c>
      <c r="H8" s="47">
        <v>420</v>
      </c>
      <c r="I8" s="47">
        <v>66</v>
      </c>
      <c r="J8" s="47">
        <v>44</v>
      </c>
      <c r="K8" s="47">
        <v>75</v>
      </c>
      <c r="L8" s="47">
        <v>31</v>
      </c>
      <c r="M8" s="46">
        <v>0</v>
      </c>
      <c r="N8" s="48">
        <v>0</v>
      </c>
      <c r="O8" s="48">
        <v>0</v>
      </c>
      <c r="P8" s="48">
        <v>3.4</v>
      </c>
      <c r="Q8" s="48">
        <v>3.2</v>
      </c>
      <c r="R8" s="48">
        <v>4.2</v>
      </c>
      <c r="S8" s="48">
        <v>4</v>
      </c>
      <c r="T8" s="48">
        <v>4</v>
      </c>
      <c r="U8" s="48">
        <v>3</v>
      </c>
      <c r="V8" s="48">
        <v>61</v>
      </c>
      <c r="W8" s="93" t="s">
        <v>294</v>
      </c>
      <c r="X8" s="154">
        <v>1.5</v>
      </c>
      <c r="Y8" s="156">
        <v>1</v>
      </c>
    </row>
    <row r="9" spans="1:25" ht="24.75" customHeight="1" x14ac:dyDescent="0.25">
      <c r="A9" s="54">
        <v>3</v>
      </c>
      <c r="B9" s="58" t="s">
        <v>143</v>
      </c>
      <c r="C9" s="48">
        <v>2.6339999999999999</v>
      </c>
      <c r="D9" s="46">
        <v>52</v>
      </c>
      <c r="E9" s="46">
        <v>2</v>
      </c>
      <c r="F9" s="48">
        <v>27665.73</v>
      </c>
      <c r="G9" s="47">
        <v>286</v>
      </c>
      <c r="H9" s="47">
        <v>321</v>
      </c>
      <c r="I9" s="47">
        <v>62</v>
      </c>
      <c r="J9" s="47">
        <v>53</v>
      </c>
      <c r="K9" s="47">
        <v>65</v>
      </c>
      <c r="L9" s="47">
        <v>21</v>
      </c>
      <c r="M9" s="46">
        <v>0</v>
      </c>
      <c r="N9" s="48">
        <v>0</v>
      </c>
      <c r="O9" s="48">
        <v>0</v>
      </c>
      <c r="P9" s="48">
        <v>3.63</v>
      </c>
      <c r="Q9" s="48">
        <v>3.5</v>
      </c>
      <c r="R9" s="48">
        <v>3.85</v>
      </c>
      <c r="S9" s="48">
        <v>3.71</v>
      </c>
      <c r="T9" s="48">
        <v>3.66</v>
      </c>
      <c r="U9" s="48">
        <v>3.5</v>
      </c>
      <c r="V9" s="48">
        <v>67</v>
      </c>
      <c r="W9" s="88" t="s">
        <v>288</v>
      </c>
      <c r="X9" s="157">
        <v>2</v>
      </c>
      <c r="Y9" s="156">
        <v>1</v>
      </c>
    </row>
    <row r="10" spans="1:25" ht="25.5" x14ac:dyDescent="0.25">
      <c r="A10" s="54">
        <v>4</v>
      </c>
      <c r="B10" s="58" t="s">
        <v>144</v>
      </c>
      <c r="C10" s="60">
        <v>0.9</v>
      </c>
      <c r="D10" s="46">
        <v>49</v>
      </c>
      <c r="E10" s="46">
        <v>0</v>
      </c>
      <c r="F10" s="48">
        <v>28.53</v>
      </c>
      <c r="G10" s="47">
        <v>199</v>
      </c>
      <c r="H10" s="47">
        <v>320</v>
      </c>
      <c r="I10" s="47">
        <v>27</v>
      </c>
      <c r="J10" s="47">
        <v>63</v>
      </c>
      <c r="K10" s="47">
        <v>50</v>
      </c>
      <c r="L10" s="47">
        <v>13</v>
      </c>
      <c r="M10" s="46">
        <v>0</v>
      </c>
      <c r="N10" s="48">
        <v>0</v>
      </c>
      <c r="O10" s="48">
        <v>0</v>
      </c>
      <c r="P10" s="48">
        <v>3.78</v>
      </c>
      <c r="Q10" s="48">
        <v>3.58</v>
      </c>
      <c r="R10" s="48">
        <v>3.7</v>
      </c>
      <c r="S10" s="48">
        <v>3.8460000000000001</v>
      </c>
      <c r="T10" s="48">
        <v>3.88</v>
      </c>
      <c r="U10" s="48">
        <v>3.38</v>
      </c>
      <c r="V10" s="48">
        <v>58</v>
      </c>
      <c r="W10" s="146" t="s">
        <v>287</v>
      </c>
      <c r="X10" s="154">
        <v>2</v>
      </c>
      <c r="Y10" s="156">
        <v>1</v>
      </c>
    </row>
    <row r="11" spans="1:25" x14ac:dyDescent="0.25">
      <c r="A11" s="54">
        <v>5</v>
      </c>
      <c r="B11" s="58" t="s">
        <v>145</v>
      </c>
      <c r="C11" s="92">
        <v>1.1599999999999999</v>
      </c>
      <c r="D11" s="46">
        <v>32</v>
      </c>
      <c r="E11" s="46">
        <v>0</v>
      </c>
      <c r="F11" s="48">
        <v>1</v>
      </c>
      <c r="G11" s="47">
        <v>171</v>
      </c>
      <c r="H11" s="47">
        <v>169</v>
      </c>
      <c r="I11" s="47">
        <v>21</v>
      </c>
      <c r="J11" s="47">
        <v>30</v>
      </c>
      <c r="K11" s="47">
        <v>32</v>
      </c>
      <c r="L11" s="47">
        <v>11</v>
      </c>
      <c r="M11" s="46">
        <v>0</v>
      </c>
      <c r="N11" s="48">
        <v>0</v>
      </c>
      <c r="O11" s="48">
        <v>0</v>
      </c>
      <c r="P11" s="48">
        <v>3.5</v>
      </c>
      <c r="Q11" s="48">
        <v>3.4</v>
      </c>
      <c r="R11" s="48">
        <v>3.5</v>
      </c>
      <c r="S11" s="48">
        <v>3.4</v>
      </c>
      <c r="T11" s="48">
        <v>3</v>
      </c>
      <c r="U11" s="48">
        <v>4</v>
      </c>
      <c r="V11" s="48">
        <v>4</v>
      </c>
      <c r="W11" s="48">
        <v>3.13</v>
      </c>
      <c r="X11" s="153"/>
      <c r="Y11" s="156">
        <v>1</v>
      </c>
    </row>
    <row r="12" spans="1:25" x14ac:dyDescent="0.25">
      <c r="A12" s="54">
        <v>6</v>
      </c>
      <c r="B12" s="58" t="s">
        <v>314</v>
      </c>
      <c r="C12" s="48">
        <v>1</v>
      </c>
      <c r="D12" s="46">
        <v>71</v>
      </c>
      <c r="E12" s="46">
        <v>2</v>
      </c>
      <c r="F12" s="48">
        <v>1</v>
      </c>
      <c r="G12" s="47">
        <v>495</v>
      </c>
      <c r="H12" s="47">
        <v>508</v>
      </c>
      <c r="I12" s="47">
        <v>78</v>
      </c>
      <c r="J12" s="47">
        <v>109</v>
      </c>
      <c r="K12" s="47">
        <v>92</v>
      </c>
      <c r="L12" s="47">
        <v>27</v>
      </c>
      <c r="M12" s="46">
        <v>0</v>
      </c>
      <c r="N12" s="48">
        <v>0</v>
      </c>
      <c r="O12" s="48">
        <v>0</v>
      </c>
      <c r="P12" s="48">
        <v>3.4</v>
      </c>
      <c r="Q12" s="48">
        <v>3.5</v>
      </c>
      <c r="R12" s="48">
        <v>3.6</v>
      </c>
      <c r="S12" s="48">
        <v>3.7</v>
      </c>
      <c r="T12" s="48">
        <v>4</v>
      </c>
      <c r="U12" s="48">
        <v>3</v>
      </c>
      <c r="V12" s="48">
        <v>57</v>
      </c>
      <c r="W12" s="48" t="s">
        <v>295</v>
      </c>
      <c r="X12" s="154">
        <v>2</v>
      </c>
      <c r="Y12" s="158">
        <v>1</v>
      </c>
    </row>
    <row r="13" spans="1:25" x14ac:dyDescent="0.25">
      <c r="A13" s="54">
        <v>7</v>
      </c>
      <c r="B13" s="59" t="s">
        <v>146</v>
      </c>
      <c r="C13" s="48">
        <v>1.8</v>
      </c>
      <c r="D13" s="46">
        <v>34</v>
      </c>
      <c r="E13" s="46">
        <v>3</v>
      </c>
      <c r="F13" s="48">
        <v>27935.5</v>
      </c>
      <c r="G13" s="47">
        <v>133</v>
      </c>
      <c r="H13" s="47">
        <v>134</v>
      </c>
      <c r="I13" s="47">
        <v>24</v>
      </c>
      <c r="J13" s="47">
        <v>23</v>
      </c>
      <c r="K13" s="47">
        <v>25</v>
      </c>
      <c r="L13" s="47">
        <v>10</v>
      </c>
      <c r="M13" s="46">
        <v>0</v>
      </c>
      <c r="N13" s="48">
        <v>0</v>
      </c>
      <c r="O13" s="48">
        <v>0</v>
      </c>
      <c r="P13" s="48">
        <v>3.16</v>
      </c>
      <c r="Q13" s="48">
        <v>3.2</v>
      </c>
      <c r="R13" s="48">
        <v>3.9</v>
      </c>
      <c r="S13" s="48">
        <v>3.9</v>
      </c>
      <c r="T13" s="48">
        <v>3.2</v>
      </c>
      <c r="U13" s="48">
        <v>3</v>
      </c>
      <c r="V13" s="48">
        <v>63</v>
      </c>
      <c r="W13" s="94" t="s">
        <v>298</v>
      </c>
      <c r="X13" s="154">
        <v>2</v>
      </c>
      <c r="Y13" s="156">
        <v>1</v>
      </c>
    </row>
    <row r="14" spans="1:25" ht="15.75" x14ac:dyDescent="0.25">
      <c r="A14" s="54">
        <v>8</v>
      </c>
      <c r="B14" s="58" t="s">
        <v>147</v>
      </c>
      <c r="C14" s="48">
        <v>1</v>
      </c>
      <c r="D14" s="46">
        <v>20</v>
      </c>
      <c r="E14" s="46">
        <v>2</v>
      </c>
      <c r="F14" s="48">
        <v>20800</v>
      </c>
      <c r="G14" s="47">
        <v>76</v>
      </c>
      <c r="H14" s="47">
        <v>94</v>
      </c>
      <c r="I14" s="47">
        <v>0</v>
      </c>
      <c r="J14" s="47">
        <v>15</v>
      </c>
      <c r="K14" s="47">
        <v>18</v>
      </c>
      <c r="L14" s="47">
        <v>0</v>
      </c>
      <c r="M14" s="46">
        <v>0</v>
      </c>
      <c r="N14" s="48">
        <v>0</v>
      </c>
      <c r="O14" s="48">
        <v>0</v>
      </c>
      <c r="P14" s="48">
        <v>3.6</v>
      </c>
      <c r="Q14" s="48">
        <v>3.9</v>
      </c>
      <c r="R14" s="48">
        <v>0</v>
      </c>
      <c r="S14" s="48">
        <v>0</v>
      </c>
      <c r="T14" s="48">
        <v>3.6659999999999999</v>
      </c>
      <c r="U14" s="48">
        <v>3.5550000000000002</v>
      </c>
      <c r="V14" s="48">
        <v>0</v>
      </c>
      <c r="W14" s="48">
        <v>0</v>
      </c>
      <c r="X14" s="159">
        <v>1.5</v>
      </c>
      <c r="Y14" s="159">
        <v>1</v>
      </c>
    </row>
    <row r="15" spans="1:25" x14ac:dyDescent="0.25">
      <c r="A15" s="54">
        <v>9</v>
      </c>
      <c r="B15" s="58" t="s">
        <v>148</v>
      </c>
      <c r="C15" s="60">
        <v>1.8</v>
      </c>
      <c r="D15" s="46">
        <v>19</v>
      </c>
      <c r="E15" s="46">
        <v>1</v>
      </c>
      <c r="F15" s="48" t="s">
        <v>283</v>
      </c>
      <c r="G15" s="47">
        <v>53</v>
      </c>
      <c r="H15" s="47">
        <v>80</v>
      </c>
      <c r="I15" s="47">
        <v>7</v>
      </c>
      <c r="J15" s="47">
        <v>11</v>
      </c>
      <c r="K15" s="47">
        <v>18</v>
      </c>
      <c r="L15" s="47">
        <v>7</v>
      </c>
      <c r="M15" s="46">
        <v>0</v>
      </c>
      <c r="N15" s="48">
        <v>0</v>
      </c>
      <c r="O15" s="48">
        <v>0</v>
      </c>
      <c r="P15" s="48">
        <v>3.5</v>
      </c>
      <c r="Q15" s="48">
        <v>3.3</v>
      </c>
      <c r="R15" s="48">
        <v>3.3</v>
      </c>
      <c r="S15" s="48">
        <v>3.4</v>
      </c>
      <c r="T15" s="48">
        <v>3.7</v>
      </c>
      <c r="U15" s="48">
        <v>3.2</v>
      </c>
      <c r="V15" s="48">
        <v>49</v>
      </c>
      <c r="W15" s="146" t="s">
        <v>284</v>
      </c>
      <c r="X15" s="154">
        <v>2</v>
      </c>
      <c r="Y15" s="156">
        <v>1</v>
      </c>
    </row>
    <row r="16" spans="1:25" x14ac:dyDescent="0.25">
      <c r="A16" s="54">
        <v>10</v>
      </c>
      <c r="B16" s="58" t="s">
        <v>175</v>
      </c>
      <c r="C16" s="48">
        <v>1.61</v>
      </c>
      <c r="D16" s="46">
        <v>17</v>
      </c>
      <c r="E16" s="46">
        <v>1</v>
      </c>
      <c r="F16" s="48" t="s">
        <v>309</v>
      </c>
      <c r="G16" s="47">
        <v>51</v>
      </c>
      <c r="H16" s="47">
        <v>47</v>
      </c>
      <c r="I16" s="47"/>
      <c r="J16" s="47">
        <v>7</v>
      </c>
      <c r="K16" s="47">
        <v>8</v>
      </c>
      <c r="L16" s="47"/>
      <c r="M16" s="46">
        <v>0</v>
      </c>
      <c r="N16" s="46">
        <v>14</v>
      </c>
      <c r="O16" s="48"/>
      <c r="P16" s="48">
        <v>4</v>
      </c>
      <c r="Q16" s="48">
        <v>3.5</v>
      </c>
      <c r="R16" s="48"/>
      <c r="S16" s="48"/>
      <c r="T16" s="48">
        <v>3.5</v>
      </c>
      <c r="U16" s="48">
        <v>2.875</v>
      </c>
      <c r="V16" s="48"/>
      <c r="W16" s="48"/>
      <c r="X16" s="153">
        <v>1</v>
      </c>
      <c r="Y16" s="156">
        <v>1</v>
      </c>
    </row>
    <row r="17" spans="1:25" ht="38.25" x14ac:dyDescent="0.25">
      <c r="A17" s="54">
        <v>11</v>
      </c>
      <c r="B17" s="58" t="s">
        <v>149</v>
      </c>
      <c r="C17" s="48">
        <v>1.61</v>
      </c>
      <c r="D17" s="48">
        <v>42</v>
      </c>
      <c r="E17" s="46">
        <v>1</v>
      </c>
      <c r="F17" s="48">
        <v>1</v>
      </c>
      <c r="G17" s="87">
        <v>172</v>
      </c>
      <c r="H17" s="87">
        <v>248</v>
      </c>
      <c r="I17" s="87">
        <v>59</v>
      </c>
      <c r="J17" s="87">
        <v>53</v>
      </c>
      <c r="K17" s="87">
        <v>51</v>
      </c>
      <c r="L17" s="87">
        <v>31</v>
      </c>
      <c r="M17" s="48">
        <v>0</v>
      </c>
      <c r="N17" s="48">
        <v>0</v>
      </c>
      <c r="O17" s="48">
        <v>0</v>
      </c>
      <c r="P17" s="48">
        <v>3.6</v>
      </c>
      <c r="Q17" s="48">
        <v>3.5</v>
      </c>
      <c r="R17" s="48">
        <v>3.9</v>
      </c>
      <c r="S17" s="48">
        <v>3.867</v>
      </c>
      <c r="T17" s="48">
        <v>3.4</v>
      </c>
      <c r="U17" s="48">
        <v>3.22</v>
      </c>
      <c r="V17" s="48">
        <v>54</v>
      </c>
      <c r="W17" s="48" t="s">
        <v>286</v>
      </c>
      <c r="X17" s="154">
        <v>1</v>
      </c>
      <c r="Y17" s="154">
        <v>1</v>
      </c>
    </row>
    <row r="18" spans="1:25" ht="25.5" x14ac:dyDescent="0.25">
      <c r="A18" s="54">
        <v>12</v>
      </c>
      <c r="B18" s="58" t="s">
        <v>181</v>
      </c>
      <c r="C18" s="60">
        <v>0.85</v>
      </c>
      <c r="D18" s="46">
        <v>34</v>
      </c>
      <c r="E18" s="46">
        <v>0</v>
      </c>
      <c r="F18" s="48">
        <v>29</v>
      </c>
      <c r="G18" s="47">
        <v>125</v>
      </c>
      <c r="H18" s="47">
        <v>152</v>
      </c>
      <c r="I18" s="47">
        <v>31</v>
      </c>
      <c r="J18" s="47">
        <v>18</v>
      </c>
      <c r="K18" s="47">
        <v>28</v>
      </c>
      <c r="L18" s="47">
        <v>17</v>
      </c>
      <c r="M18" s="46">
        <v>0</v>
      </c>
      <c r="N18" s="48">
        <v>0</v>
      </c>
      <c r="O18" s="48">
        <v>0</v>
      </c>
      <c r="P18" s="48">
        <v>3.89</v>
      </c>
      <c r="Q18" s="48">
        <v>3.57</v>
      </c>
      <c r="R18" s="48">
        <v>4.05</v>
      </c>
      <c r="S18" s="48">
        <v>3.47</v>
      </c>
      <c r="T18" s="48">
        <v>4.05</v>
      </c>
      <c r="U18" s="48">
        <v>3.47</v>
      </c>
      <c r="V18" s="48">
        <v>47</v>
      </c>
      <c r="W18" s="146">
        <v>33</v>
      </c>
      <c r="X18" s="156">
        <v>1</v>
      </c>
      <c r="Y18" s="156">
        <v>1</v>
      </c>
    </row>
    <row r="19" spans="1:25" x14ac:dyDescent="0.25">
      <c r="A19" s="54">
        <v>13</v>
      </c>
      <c r="B19" s="58" t="s">
        <v>150</v>
      </c>
      <c r="C19" s="60">
        <v>1.74</v>
      </c>
      <c r="D19" s="46">
        <v>27</v>
      </c>
      <c r="E19" s="46">
        <v>1</v>
      </c>
      <c r="F19" s="48" t="s">
        <v>289</v>
      </c>
      <c r="G19" s="47">
        <v>97</v>
      </c>
      <c r="H19" s="47">
        <v>105</v>
      </c>
      <c r="I19" s="47">
        <v>23</v>
      </c>
      <c r="J19" s="47">
        <v>12</v>
      </c>
      <c r="K19" s="47">
        <v>19</v>
      </c>
      <c r="L19" s="47">
        <v>10</v>
      </c>
      <c r="M19" s="46">
        <v>0</v>
      </c>
      <c r="N19" s="48">
        <v>0</v>
      </c>
      <c r="O19" s="48">
        <v>0</v>
      </c>
      <c r="P19" s="48">
        <v>3.26</v>
      </c>
      <c r="Q19" s="48">
        <v>3.21</v>
      </c>
      <c r="R19" s="48">
        <v>3.5</v>
      </c>
      <c r="S19" s="48">
        <v>3.4</v>
      </c>
      <c r="T19" s="48">
        <v>3.28</v>
      </c>
      <c r="U19" s="48">
        <v>3.16</v>
      </c>
      <c r="V19" s="48">
        <v>53.5</v>
      </c>
      <c r="W19" s="146">
        <v>3.3</v>
      </c>
      <c r="X19" s="154">
        <v>1.5</v>
      </c>
      <c r="Y19" s="156">
        <v>1</v>
      </c>
    </row>
    <row r="20" spans="1:25" x14ac:dyDescent="0.25">
      <c r="A20" s="54">
        <v>14</v>
      </c>
      <c r="B20" s="58" t="s">
        <v>176</v>
      </c>
      <c r="C20" s="48" t="s">
        <v>283</v>
      </c>
      <c r="D20" s="46">
        <v>19</v>
      </c>
      <c r="E20" s="46">
        <v>5</v>
      </c>
      <c r="F20" s="48" t="s">
        <v>283</v>
      </c>
      <c r="G20" s="47">
        <v>70</v>
      </c>
      <c r="H20" s="47">
        <v>87</v>
      </c>
      <c r="I20" s="47">
        <v>0</v>
      </c>
      <c r="J20" s="47">
        <v>9</v>
      </c>
      <c r="K20" s="47">
        <v>18</v>
      </c>
      <c r="L20" s="47">
        <v>0</v>
      </c>
      <c r="M20" s="46">
        <v>0</v>
      </c>
      <c r="N20" s="48">
        <v>0</v>
      </c>
      <c r="O20" s="48">
        <v>0</v>
      </c>
      <c r="P20" s="48">
        <v>3.8</v>
      </c>
      <c r="Q20" s="48">
        <v>3.7</v>
      </c>
      <c r="R20" s="48">
        <v>0</v>
      </c>
      <c r="S20" s="48">
        <v>0</v>
      </c>
      <c r="T20" s="48">
        <v>4</v>
      </c>
      <c r="U20" s="48">
        <v>3</v>
      </c>
      <c r="V20" s="48">
        <v>0</v>
      </c>
      <c r="W20" s="146">
        <v>0</v>
      </c>
      <c r="X20" s="153"/>
      <c r="Y20" s="156">
        <v>0.5</v>
      </c>
    </row>
    <row r="21" spans="1:25" x14ac:dyDescent="0.25">
      <c r="A21" s="54">
        <v>15</v>
      </c>
      <c r="B21" s="58" t="s">
        <v>151</v>
      </c>
      <c r="C21" s="60">
        <v>1</v>
      </c>
      <c r="D21" s="46">
        <v>23</v>
      </c>
      <c r="E21" s="46">
        <v>2</v>
      </c>
      <c r="F21" s="48">
        <v>1</v>
      </c>
      <c r="G21" s="47">
        <v>75</v>
      </c>
      <c r="H21" s="47">
        <v>67</v>
      </c>
      <c r="I21" s="47">
        <v>7</v>
      </c>
      <c r="J21" s="47">
        <v>13</v>
      </c>
      <c r="K21" s="47">
        <v>7</v>
      </c>
      <c r="L21" s="47">
        <v>0</v>
      </c>
      <c r="M21" s="46">
        <v>0</v>
      </c>
      <c r="N21" s="48">
        <v>0</v>
      </c>
      <c r="O21" s="48">
        <v>0</v>
      </c>
      <c r="P21" s="48">
        <v>3.14</v>
      </c>
      <c r="Q21" s="48">
        <v>3.57</v>
      </c>
      <c r="R21" s="48">
        <v>0</v>
      </c>
      <c r="S21" s="48">
        <v>0</v>
      </c>
      <c r="T21" s="48">
        <v>4.1399999999999997</v>
      </c>
      <c r="U21" s="48">
        <v>3.29</v>
      </c>
      <c r="V21" s="48">
        <v>0</v>
      </c>
      <c r="W21" s="146">
        <v>0</v>
      </c>
      <c r="X21" s="154">
        <v>2</v>
      </c>
      <c r="Y21" s="158">
        <v>1</v>
      </c>
    </row>
    <row r="22" spans="1:25" ht="25.5" x14ac:dyDescent="0.25">
      <c r="A22" s="54">
        <v>16</v>
      </c>
      <c r="B22" s="58" t="s">
        <v>152</v>
      </c>
      <c r="C22" s="60">
        <v>1</v>
      </c>
      <c r="D22" s="46">
        <v>32</v>
      </c>
      <c r="E22" s="46">
        <v>0</v>
      </c>
      <c r="F22" s="48">
        <v>1</v>
      </c>
      <c r="G22" s="47">
        <v>177</v>
      </c>
      <c r="H22" s="47">
        <v>193</v>
      </c>
      <c r="I22" s="47">
        <v>29</v>
      </c>
      <c r="J22" s="47">
        <v>39</v>
      </c>
      <c r="K22" s="47">
        <v>33</v>
      </c>
      <c r="L22" s="47">
        <v>10</v>
      </c>
      <c r="M22" s="46">
        <v>0</v>
      </c>
      <c r="N22" s="48">
        <v>0</v>
      </c>
      <c r="O22" s="48">
        <v>0</v>
      </c>
      <c r="P22" s="48">
        <v>3.9</v>
      </c>
      <c r="Q22" s="48">
        <v>3.4</v>
      </c>
      <c r="R22" s="48">
        <v>4.5</v>
      </c>
      <c r="S22" s="48">
        <v>3.8</v>
      </c>
      <c r="T22" s="48">
        <v>3</v>
      </c>
      <c r="U22" s="48">
        <v>3</v>
      </c>
      <c r="V22" s="48">
        <v>63</v>
      </c>
      <c r="W22" s="48" t="s">
        <v>290</v>
      </c>
      <c r="X22" s="156">
        <v>2</v>
      </c>
      <c r="Y22" s="156">
        <v>1</v>
      </c>
    </row>
    <row r="23" spans="1:25" x14ac:dyDescent="0.25">
      <c r="A23" s="54">
        <v>17</v>
      </c>
      <c r="B23" s="58" t="s">
        <v>153</v>
      </c>
      <c r="C23" s="60">
        <v>1.5</v>
      </c>
      <c r="D23" s="46">
        <v>31</v>
      </c>
      <c r="E23" s="46">
        <v>0</v>
      </c>
      <c r="F23" s="48">
        <v>1</v>
      </c>
      <c r="G23" s="47">
        <v>126</v>
      </c>
      <c r="H23" s="47">
        <v>199</v>
      </c>
      <c r="I23" s="47">
        <v>26</v>
      </c>
      <c r="J23" s="47">
        <v>25</v>
      </c>
      <c r="K23" s="47">
        <v>33</v>
      </c>
      <c r="L23" s="47">
        <v>15</v>
      </c>
      <c r="M23" s="46">
        <v>0</v>
      </c>
      <c r="N23" s="48">
        <v>0</v>
      </c>
      <c r="O23" s="48">
        <v>0</v>
      </c>
      <c r="P23" s="48">
        <v>3.27</v>
      </c>
      <c r="Q23" s="48">
        <v>3.24</v>
      </c>
      <c r="R23" s="48">
        <v>3.73</v>
      </c>
      <c r="S23" s="48">
        <v>3.33</v>
      </c>
      <c r="T23" s="48">
        <v>3</v>
      </c>
      <c r="U23" s="48">
        <v>2.9</v>
      </c>
      <c r="V23" s="48">
        <v>53</v>
      </c>
      <c r="W23" s="146">
        <v>10</v>
      </c>
      <c r="X23" s="154">
        <v>1.5</v>
      </c>
      <c r="Y23" s="156">
        <v>1</v>
      </c>
    </row>
    <row r="24" spans="1:25" x14ac:dyDescent="0.25">
      <c r="A24" s="54">
        <v>18</v>
      </c>
      <c r="B24" s="58" t="s">
        <v>154</v>
      </c>
      <c r="C24" s="60">
        <v>1</v>
      </c>
      <c r="D24" s="46">
        <v>34</v>
      </c>
      <c r="E24" s="46">
        <v>0</v>
      </c>
      <c r="F24" s="48">
        <v>1</v>
      </c>
      <c r="G24" s="47">
        <v>190</v>
      </c>
      <c r="H24" s="47">
        <v>179</v>
      </c>
      <c r="I24" s="47">
        <v>34</v>
      </c>
      <c r="J24" s="47">
        <v>40</v>
      </c>
      <c r="K24" s="47">
        <v>38</v>
      </c>
      <c r="L24" s="47">
        <v>17</v>
      </c>
      <c r="M24" s="46">
        <v>0</v>
      </c>
      <c r="N24" s="48">
        <v>0</v>
      </c>
      <c r="O24" s="48">
        <v>0</v>
      </c>
      <c r="P24" s="48">
        <v>3.4209999999999998</v>
      </c>
      <c r="Q24" s="48">
        <v>3.395</v>
      </c>
      <c r="R24" s="48">
        <v>3.5880000000000001</v>
      </c>
      <c r="S24" s="48">
        <v>3.8239999999999998</v>
      </c>
      <c r="T24" s="48">
        <v>3.444</v>
      </c>
      <c r="U24" s="48">
        <v>3</v>
      </c>
      <c r="V24" s="48">
        <v>61.118000000000002</v>
      </c>
      <c r="W24" s="146" t="s">
        <v>291</v>
      </c>
      <c r="X24" s="154">
        <v>1.5</v>
      </c>
      <c r="Y24" s="156">
        <v>1</v>
      </c>
    </row>
    <row r="25" spans="1:25" x14ac:dyDescent="0.25">
      <c r="A25" s="54">
        <v>19</v>
      </c>
      <c r="B25" s="58" t="s">
        <v>155</v>
      </c>
      <c r="C25" s="48">
        <v>1.1000000000000001</v>
      </c>
      <c r="D25" s="46">
        <v>42</v>
      </c>
      <c r="E25" s="46">
        <v>6</v>
      </c>
      <c r="F25" s="48" t="s">
        <v>283</v>
      </c>
      <c r="G25" s="47">
        <v>244</v>
      </c>
      <c r="H25" s="47">
        <v>246</v>
      </c>
      <c r="I25" s="47">
        <v>31</v>
      </c>
      <c r="J25" s="47">
        <v>52</v>
      </c>
      <c r="K25" s="47">
        <v>43</v>
      </c>
      <c r="L25" s="47">
        <v>18</v>
      </c>
      <c r="M25" s="46">
        <v>0</v>
      </c>
      <c r="N25" s="48">
        <v>0</v>
      </c>
      <c r="O25" s="48">
        <v>0</v>
      </c>
      <c r="P25" s="48">
        <v>3.4849999999999999</v>
      </c>
      <c r="Q25" s="48">
        <v>3.4969999999999999</v>
      </c>
      <c r="R25" s="48">
        <v>3.5</v>
      </c>
      <c r="S25" s="48">
        <v>3.44</v>
      </c>
      <c r="T25" s="48">
        <v>3.2789999999999999</v>
      </c>
      <c r="U25" s="48">
        <v>3.1629999999999998</v>
      </c>
      <c r="V25" s="48">
        <v>42</v>
      </c>
      <c r="W25" s="48">
        <v>29</v>
      </c>
      <c r="X25" s="154">
        <v>2</v>
      </c>
      <c r="Y25" s="158">
        <v>1</v>
      </c>
    </row>
    <row r="26" spans="1:25" x14ac:dyDescent="0.25">
      <c r="A26" s="54">
        <v>20</v>
      </c>
      <c r="B26" s="58" t="s">
        <v>156</v>
      </c>
      <c r="C26" s="60">
        <v>0.88</v>
      </c>
      <c r="D26" s="46">
        <v>49</v>
      </c>
      <c r="E26" s="46">
        <v>2</v>
      </c>
      <c r="F26" s="48">
        <v>0.98899999999999999</v>
      </c>
      <c r="G26" s="47">
        <v>322</v>
      </c>
      <c r="H26" s="47">
        <v>343</v>
      </c>
      <c r="I26" s="47">
        <v>35</v>
      </c>
      <c r="J26" s="47">
        <v>69</v>
      </c>
      <c r="K26" s="47">
        <v>73</v>
      </c>
      <c r="L26" s="47">
        <v>17</v>
      </c>
      <c r="M26" s="46">
        <v>0</v>
      </c>
      <c r="N26" s="48">
        <v>0</v>
      </c>
      <c r="O26" s="48">
        <v>0</v>
      </c>
      <c r="P26" s="48">
        <v>3.5209999999999999</v>
      </c>
      <c r="Q26" s="48">
        <v>3562</v>
      </c>
      <c r="R26" s="48">
        <v>3.9409999999999998</v>
      </c>
      <c r="S26" s="48">
        <v>3.9409999999999998</v>
      </c>
      <c r="T26" s="48">
        <v>3.786</v>
      </c>
      <c r="U26" s="48">
        <v>3.69</v>
      </c>
      <c r="V26" s="48">
        <v>4.4119999999999999</v>
      </c>
      <c r="W26" s="146">
        <v>3.9409999999999998</v>
      </c>
      <c r="X26" s="154"/>
      <c r="Y26" s="156">
        <v>0.5</v>
      </c>
    </row>
    <row r="27" spans="1:25" x14ac:dyDescent="0.25">
      <c r="A27" s="54">
        <v>21</v>
      </c>
      <c r="B27" s="58" t="s">
        <v>157</v>
      </c>
      <c r="C27" s="60">
        <v>0.86099999999999999</v>
      </c>
      <c r="D27" s="46">
        <v>28</v>
      </c>
      <c r="E27" s="46">
        <v>0</v>
      </c>
      <c r="F27" s="48">
        <v>27.422000000000001</v>
      </c>
      <c r="G27" s="47">
        <v>127</v>
      </c>
      <c r="H27" s="47">
        <v>123</v>
      </c>
      <c r="I27" s="47">
        <v>37</v>
      </c>
      <c r="J27" s="47">
        <v>35</v>
      </c>
      <c r="K27" s="47">
        <v>26</v>
      </c>
      <c r="L27" s="47">
        <v>19</v>
      </c>
      <c r="M27" s="46">
        <v>0</v>
      </c>
      <c r="N27" s="48">
        <v>0</v>
      </c>
      <c r="O27" s="48">
        <v>0</v>
      </c>
      <c r="P27" s="48">
        <v>3.9</v>
      </c>
      <c r="Q27" s="48">
        <v>3.6</v>
      </c>
      <c r="R27" s="48">
        <v>3.7</v>
      </c>
      <c r="S27" s="48">
        <v>3.6</v>
      </c>
      <c r="T27" s="48">
        <v>3.9089999999999998</v>
      </c>
      <c r="U27" s="48">
        <v>4.0449999999999999</v>
      </c>
      <c r="V27" s="48">
        <v>3.7</v>
      </c>
      <c r="W27" s="146">
        <v>3.8</v>
      </c>
      <c r="X27" s="154">
        <v>1.5</v>
      </c>
      <c r="Y27" s="158">
        <v>1</v>
      </c>
    </row>
    <row r="28" spans="1:25" x14ac:dyDescent="0.25">
      <c r="A28" s="54">
        <v>22</v>
      </c>
      <c r="B28" s="58" t="s">
        <v>159</v>
      </c>
      <c r="C28" s="60">
        <v>0.73699999999999999</v>
      </c>
      <c r="D28" s="46">
        <v>22</v>
      </c>
      <c r="E28" s="46">
        <v>0</v>
      </c>
      <c r="F28" s="48">
        <v>27.33</v>
      </c>
      <c r="G28" s="47">
        <v>88</v>
      </c>
      <c r="H28" s="47">
        <v>98</v>
      </c>
      <c r="I28" s="47">
        <v>19</v>
      </c>
      <c r="J28" s="47">
        <v>12</v>
      </c>
      <c r="K28" s="47">
        <v>19</v>
      </c>
      <c r="L28" s="47">
        <v>7</v>
      </c>
      <c r="M28" s="46">
        <v>0</v>
      </c>
      <c r="N28" s="48">
        <v>0</v>
      </c>
      <c r="O28" s="48">
        <v>0</v>
      </c>
      <c r="P28" s="48">
        <v>3.6</v>
      </c>
      <c r="Q28" s="48">
        <v>3.7</v>
      </c>
      <c r="R28" s="48">
        <v>4</v>
      </c>
      <c r="S28" s="48">
        <v>3.9</v>
      </c>
      <c r="T28" s="48">
        <v>3.3</v>
      </c>
      <c r="U28" s="48">
        <v>3.5</v>
      </c>
      <c r="V28" s="48">
        <v>61.9</v>
      </c>
      <c r="W28" s="146" t="s">
        <v>299</v>
      </c>
      <c r="X28" s="153">
        <v>1</v>
      </c>
      <c r="Y28" s="156">
        <v>1</v>
      </c>
    </row>
    <row r="29" spans="1:25" x14ac:dyDescent="0.25">
      <c r="A29" s="54">
        <v>23</v>
      </c>
      <c r="B29" s="58" t="s">
        <v>160</v>
      </c>
      <c r="C29" s="60">
        <v>1.01</v>
      </c>
      <c r="D29" s="46">
        <v>32</v>
      </c>
      <c r="E29" s="46">
        <v>2</v>
      </c>
      <c r="F29" s="48">
        <v>1</v>
      </c>
      <c r="G29" s="47">
        <v>124</v>
      </c>
      <c r="H29" s="47">
        <v>204</v>
      </c>
      <c r="I29" s="47">
        <v>33</v>
      </c>
      <c r="J29" s="47">
        <v>13</v>
      </c>
      <c r="K29" s="47">
        <v>36</v>
      </c>
      <c r="L29" s="47">
        <v>15</v>
      </c>
      <c r="M29" s="46">
        <v>0</v>
      </c>
      <c r="N29" s="48">
        <v>0</v>
      </c>
      <c r="O29" s="48">
        <v>0</v>
      </c>
      <c r="P29" s="48">
        <v>3.3879999999999999</v>
      </c>
      <c r="Q29" s="48">
        <v>3.5830000000000002</v>
      </c>
      <c r="R29" s="48">
        <v>3.8</v>
      </c>
      <c r="S29" s="48">
        <v>3.8660000000000001</v>
      </c>
      <c r="T29" s="48">
        <v>3.1110000000000002</v>
      </c>
      <c r="U29" s="48">
        <v>3.2770000000000001</v>
      </c>
      <c r="V29" s="48">
        <v>55.665999999999997</v>
      </c>
      <c r="W29" s="48" t="s">
        <v>307</v>
      </c>
      <c r="X29" s="154">
        <v>2</v>
      </c>
      <c r="Y29" s="156">
        <v>1</v>
      </c>
    </row>
    <row r="30" spans="1:25" x14ac:dyDescent="0.25">
      <c r="A30" s="54">
        <v>24</v>
      </c>
      <c r="B30" s="58" t="s">
        <v>162</v>
      </c>
      <c r="C30" s="60" t="s">
        <v>283</v>
      </c>
      <c r="D30" s="46">
        <v>29</v>
      </c>
      <c r="E30" s="46">
        <v>1</v>
      </c>
      <c r="F30" s="48" t="s">
        <v>283</v>
      </c>
      <c r="G30" s="47">
        <v>148</v>
      </c>
      <c r="H30" s="47">
        <v>117</v>
      </c>
      <c r="I30" s="47">
        <v>26</v>
      </c>
      <c r="J30" s="47">
        <v>31</v>
      </c>
      <c r="K30" s="47">
        <v>20</v>
      </c>
      <c r="L30" s="47">
        <v>14</v>
      </c>
      <c r="M30" s="46">
        <v>0</v>
      </c>
      <c r="N30" s="48">
        <v>0</v>
      </c>
      <c r="O30" s="48">
        <v>0</v>
      </c>
      <c r="P30" s="48">
        <v>3.2</v>
      </c>
      <c r="Q30" s="48">
        <v>3</v>
      </c>
      <c r="R30" s="48">
        <v>3.4</v>
      </c>
      <c r="S30" s="48">
        <v>3.4</v>
      </c>
      <c r="T30" s="48">
        <v>4</v>
      </c>
      <c r="U30" s="48">
        <v>4</v>
      </c>
      <c r="V30" s="48">
        <v>56</v>
      </c>
      <c r="W30" s="146">
        <v>4</v>
      </c>
      <c r="X30" s="153"/>
      <c r="Y30" s="156">
        <v>1</v>
      </c>
    </row>
    <row r="31" spans="1:25" x14ac:dyDescent="0.25">
      <c r="A31" s="54">
        <v>25</v>
      </c>
      <c r="B31" s="58" t="s">
        <v>163</v>
      </c>
      <c r="C31" s="60">
        <v>0.89</v>
      </c>
      <c r="D31" s="46">
        <v>37</v>
      </c>
      <c r="E31" s="46">
        <v>1</v>
      </c>
      <c r="F31" s="48">
        <v>24311</v>
      </c>
      <c r="G31" s="47">
        <v>135</v>
      </c>
      <c r="H31" s="47">
        <v>245</v>
      </c>
      <c r="I31" s="47">
        <v>43</v>
      </c>
      <c r="J31" s="47">
        <v>27</v>
      </c>
      <c r="K31" s="47">
        <v>49</v>
      </c>
      <c r="L31" s="47">
        <v>17</v>
      </c>
      <c r="M31" s="46">
        <v>0</v>
      </c>
      <c r="N31" s="48">
        <v>0</v>
      </c>
      <c r="O31" s="48">
        <v>0</v>
      </c>
      <c r="P31" s="48">
        <v>3.6</v>
      </c>
      <c r="Q31" s="48">
        <v>3.5</v>
      </c>
      <c r="R31" s="48">
        <v>3.7</v>
      </c>
      <c r="S31" s="48">
        <v>3.8</v>
      </c>
      <c r="T31" s="48">
        <v>4</v>
      </c>
      <c r="U31" s="48">
        <v>4</v>
      </c>
      <c r="V31" s="48">
        <v>59</v>
      </c>
      <c r="W31" s="146">
        <v>4</v>
      </c>
      <c r="X31" s="154">
        <v>2</v>
      </c>
      <c r="Y31" s="158">
        <v>1</v>
      </c>
    </row>
    <row r="32" spans="1:25" x14ac:dyDescent="0.25">
      <c r="A32" s="54">
        <v>26</v>
      </c>
      <c r="B32" s="58" t="s">
        <v>161</v>
      </c>
      <c r="C32" s="60">
        <v>1</v>
      </c>
      <c r="D32" s="46">
        <v>28</v>
      </c>
      <c r="E32" s="46">
        <v>3</v>
      </c>
      <c r="F32" s="48">
        <v>1</v>
      </c>
      <c r="G32" s="47">
        <v>205</v>
      </c>
      <c r="H32" s="47">
        <v>214</v>
      </c>
      <c r="I32" s="47">
        <v>18</v>
      </c>
      <c r="J32" s="47">
        <v>43</v>
      </c>
      <c r="K32" s="47">
        <v>36</v>
      </c>
      <c r="L32" s="47">
        <v>11</v>
      </c>
      <c r="M32" s="46">
        <v>0</v>
      </c>
      <c r="N32" s="48">
        <v>0</v>
      </c>
      <c r="O32" s="48">
        <v>18</v>
      </c>
      <c r="P32" s="48">
        <v>3.468</v>
      </c>
      <c r="Q32" s="48">
        <v>3.1869999999999998</v>
      </c>
      <c r="R32" s="48">
        <v>4.181</v>
      </c>
      <c r="S32" s="48">
        <v>3.6360000000000001</v>
      </c>
      <c r="T32" s="48">
        <v>3.4060000000000001</v>
      </c>
      <c r="U32" s="48">
        <v>3.375</v>
      </c>
      <c r="V32" s="48">
        <v>72</v>
      </c>
      <c r="W32" s="146" t="s">
        <v>305</v>
      </c>
      <c r="X32" s="153"/>
      <c r="Y32" s="156">
        <v>1</v>
      </c>
    </row>
    <row r="33" spans="1:25" x14ac:dyDescent="0.25">
      <c r="A33" s="54">
        <v>27</v>
      </c>
      <c r="B33" s="58" t="s">
        <v>164</v>
      </c>
      <c r="C33" s="60">
        <v>1.18</v>
      </c>
      <c r="D33" s="46">
        <v>32</v>
      </c>
      <c r="E33" s="46">
        <v>1</v>
      </c>
      <c r="F33" s="48"/>
      <c r="G33" s="47">
        <v>165</v>
      </c>
      <c r="H33" s="47">
        <v>180</v>
      </c>
      <c r="I33" s="47">
        <v>27</v>
      </c>
      <c r="J33" s="47">
        <v>40</v>
      </c>
      <c r="K33" s="47">
        <v>37</v>
      </c>
      <c r="L33" s="47">
        <v>12</v>
      </c>
      <c r="M33" s="46">
        <v>0</v>
      </c>
      <c r="N33" s="48">
        <v>0</v>
      </c>
      <c r="O33" s="48">
        <v>0</v>
      </c>
      <c r="P33" s="48">
        <v>3.6</v>
      </c>
      <c r="Q33" s="48">
        <v>3.6</v>
      </c>
      <c r="R33" s="48">
        <v>4.4000000000000004</v>
      </c>
      <c r="S33" s="48">
        <v>4</v>
      </c>
      <c r="T33" s="48">
        <v>3</v>
      </c>
      <c r="U33" s="48">
        <v>3</v>
      </c>
      <c r="V33" s="48">
        <v>63</v>
      </c>
      <c r="W33" s="146" t="s">
        <v>304</v>
      </c>
      <c r="X33" s="153"/>
      <c r="Y33" s="156">
        <v>1</v>
      </c>
    </row>
    <row r="34" spans="1:25" x14ac:dyDescent="0.25">
      <c r="A34" s="54">
        <v>28</v>
      </c>
      <c r="B34" s="58" t="s">
        <v>165</v>
      </c>
      <c r="C34" s="60">
        <v>0.83819999999999995</v>
      </c>
      <c r="D34" s="46">
        <v>52</v>
      </c>
      <c r="E34" s="46">
        <v>1</v>
      </c>
      <c r="F34" s="48">
        <v>1</v>
      </c>
      <c r="G34" s="47">
        <v>304</v>
      </c>
      <c r="H34" s="47">
        <v>334</v>
      </c>
      <c r="I34" s="47">
        <v>36</v>
      </c>
      <c r="J34" s="47">
        <v>42</v>
      </c>
      <c r="K34" s="47">
        <v>55</v>
      </c>
      <c r="L34" s="47">
        <v>22</v>
      </c>
      <c r="M34" s="46">
        <v>0</v>
      </c>
      <c r="N34" s="48">
        <v>0</v>
      </c>
      <c r="O34" s="48">
        <v>0</v>
      </c>
      <c r="P34" s="48">
        <v>3.45</v>
      </c>
      <c r="Q34" s="48">
        <v>3.52</v>
      </c>
      <c r="R34" s="48">
        <v>3.68</v>
      </c>
      <c r="S34" s="48">
        <v>3.59</v>
      </c>
      <c r="T34" s="48">
        <v>3.71</v>
      </c>
      <c r="U34" s="48">
        <v>3.2</v>
      </c>
      <c r="V34" s="48">
        <v>4</v>
      </c>
      <c r="W34" s="146">
        <v>3.55</v>
      </c>
      <c r="X34" s="154">
        <v>2</v>
      </c>
      <c r="Y34" s="158">
        <v>1</v>
      </c>
    </row>
    <row r="35" spans="1:25" ht="76.5" x14ac:dyDescent="0.25">
      <c r="A35" s="54">
        <v>29</v>
      </c>
      <c r="B35" s="58" t="s">
        <v>166</v>
      </c>
      <c r="C35" s="60">
        <v>1.7</v>
      </c>
      <c r="D35" s="46">
        <v>37</v>
      </c>
      <c r="E35" s="46">
        <v>0</v>
      </c>
      <c r="F35" s="48" t="s">
        <v>137</v>
      </c>
      <c r="G35" s="47">
        <v>186</v>
      </c>
      <c r="H35" s="47">
        <v>160</v>
      </c>
      <c r="I35" s="47">
        <v>28</v>
      </c>
      <c r="J35" s="47">
        <v>48</v>
      </c>
      <c r="K35" s="47">
        <v>32</v>
      </c>
      <c r="L35" s="47">
        <v>9</v>
      </c>
      <c r="M35" s="46">
        <v>0</v>
      </c>
      <c r="N35" s="48">
        <v>0</v>
      </c>
      <c r="O35" s="48">
        <v>0</v>
      </c>
      <c r="P35" s="48">
        <v>3.5</v>
      </c>
      <c r="Q35" s="48">
        <v>3.5310000000000001</v>
      </c>
      <c r="R35" s="48">
        <v>3.75</v>
      </c>
      <c r="S35" s="48">
        <v>4</v>
      </c>
      <c r="T35" s="48">
        <v>3</v>
      </c>
      <c r="U35" s="48">
        <v>3</v>
      </c>
      <c r="V35" s="48">
        <v>53</v>
      </c>
      <c r="W35" s="146" t="s">
        <v>303</v>
      </c>
      <c r="X35" s="154">
        <v>1</v>
      </c>
      <c r="Y35" s="156">
        <v>1</v>
      </c>
    </row>
    <row r="36" spans="1:25" x14ac:dyDescent="0.25">
      <c r="A36" s="54">
        <v>30</v>
      </c>
      <c r="B36" s="58" t="s">
        <v>167</v>
      </c>
      <c r="C36" s="60">
        <v>1.44</v>
      </c>
      <c r="D36" s="46">
        <v>35</v>
      </c>
      <c r="E36" s="46">
        <v>1</v>
      </c>
      <c r="F36" s="48">
        <v>1</v>
      </c>
      <c r="G36" s="47">
        <v>93</v>
      </c>
      <c r="H36" s="47">
        <v>124</v>
      </c>
      <c r="I36" s="47">
        <v>15</v>
      </c>
      <c r="J36" s="47">
        <v>17</v>
      </c>
      <c r="K36" s="47">
        <v>27</v>
      </c>
      <c r="L36" s="47">
        <v>9</v>
      </c>
      <c r="M36" s="46">
        <v>0</v>
      </c>
      <c r="N36" s="48">
        <v>0</v>
      </c>
      <c r="O36" s="48">
        <v>0</v>
      </c>
      <c r="P36" s="48">
        <v>3.55</v>
      </c>
      <c r="Q36" s="48">
        <v>3.44</v>
      </c>
      <c r="R36" s="48">
        <v>4.1100000000000003</v>
      </c>
      <c r="S36" s="48">
        <v>3.55</v>
      </c>
      <c r="T36" s="48">
        <v>3.44</v>
      </c>
      <c r="U36" s="48">
        <v>3.4</v>
      </c>
      <c r="V36" s="48">
        <v>51</v>
      </c>
      <c r="W36" s="146">
        <v>3.22</v>
      </c>
      <c r="X36" s="156">
        <v>2</v>
      </c>
      <c r="Y36" s="156">
        <v>1</v>
      </c>
    </row>
    <row r="37" spans="1:25" x14ac:dyDescent="0.25">
      <c r="A37" s="54">
        <v>31</v>
      </c>
      <c r="B37" s="58" t="s">
        <v>168</v>
      </c>
      <c r="C37" s="60">
        <v>1.764</v>
      </c>
      <c r="D37" s="46">
        <v>39</v>
      </c>
      <c r="E37" s="46">
        <v>0</v>
      </c>
      <c r="F37" s="48">
        <v>1</v>
      </c>
      <c r="G37" s="47">
        <v>124</v>
      </c>
      <c r="H37" s="47">
        <v>111</v>
      </c>
      <c r="I37" s="47">
        <v>13</v>
      </c>
      <c r="J37" s="47">
        <v>27</v>
      </c>
      <c r="K37" s="47">
        <v>16</v>
      </c>
      <c r="L37" s="47">
        <v>9</v>
      </c>
      <c r="M37" s="46">
        <v>0</v>
      </c>
      <c r="N37" s="48">
        <v>0</v>
      </c>
      <c r="O37" s="48">
        <v>0</v>
      </c>
      <c r="P37" s="48">
        <v>0.33300000000000002</v>
      </c>
      <c r="Q37" s="48">
        <v>0.33300000000000002</v>
      </c>
      <c r="R37" s="48">
        <v>3.7999999999999999E-2</v>
      </c>
      <c r="S37" s="48">
        <v>3.6999999999999998E-2</v>
      </c>
      <c r="T37" s="48">
        <v>3.7999999999999999E-2</v>
      </c>
      <c r="U37" s="48">
        <v>3.5000000000000003E-2</v>
      </c>
      <c r="V37" s="48">
        <v>0.58299999999999996</v>
      </c>
      <c r="W37" s="146">
        <v>0.435</v>
      </c>
      <c r="X37" s="154">
        <v>0.25</v>
      </c>
      <c r="Y37" s="156">
        <v>1</v>
      </c>
    </row>
    <row r="38" spans="1:25" x14ac:dyDescent="0.25">
      <c r="A38" s="54">
        <v>32</v>
      </c>
      <c r="B38" s="58" t="s">
        <v>169</v>
      </c>
      <c r="C38" s="60">
        <v>0.80800000000000005</v>
      </c>
      <c r="D38" s="46">
        <v>23</v>
      </c>
      <c r="E38" s="46">
        <v>1</v>
      </c>
      <c r="F38" s="48">
        <v>28.2</v>
      </c>
      <c r="G38" s="47">
        <v>119</v>
      </c>
      <c r="H38" s="47">
        <v>77</v>
      </c>
      <c r="I38" s="47">
        <v>19</v>
      </c>
      <c r="J38" s="47">
        <v>14</v>
      </c>
      <c r="K38" s="47">
        <v>10</v>
      </c>
      <c r="L38" s="47">
        <v>10</v>
      </c>
      <c r="M38" s="46">
        <v>0</v>
      </c>
      <c r="N38" s="48">
        <v>0</v>
      </c>
      <c r="O38" s="48">
        <v>0</v>
      </c>
      <c r="P38" s="48">
        <v>3.4</v>
      </c>
      <c r="Q38" s="48">
        <v>3.6</v>
      </c>
      <c r="R38" s="48">
        <v>3.6</v>
      </c>
      <c r="S38" s="48">
        <v>3.6</v>
      </c>
      <c r="T38" s="48">
        <v>3.2</v>
      </c>
      <c r="U38" s="48">
        <v>3.8</v>
      </c>
      <c r="V38" s="48">
        <v>47.8</v>
      </c>
      <c r="W38" s="146">
        <v>3.3</v>
      </c>
      <c r="X38" s="156">
        <v>2</v>
      </c>
      <c r="Y38" s="156">
        <v>1</v>
      </c>
    </row>
    <row r="39" spans="1:25" x14ac:dyDescent="0.25">
      <c r="A39" s="54">
        <v>33</v>
      </c>
      <c r="B39" s="58" t="s">
        <v>170</v>
      </c>
      <c r="C39" s="60">
        <v>1</v>
      </c>
      <c r="D39" s="46">
        <v>30</v>
      </c>
      <c r="E39" s="46">
        <v>2</v>
      </c>
      <c r="F39" s="48">
        <v>0.875</v>
      </c>
      <c r="G39" s="47">
        <v>178</v>
      </c>
      <c r="H39" s="47">
        <v>181</v>
      </c>
      <c r="I39" s="47">
        <v>26</v>
      </c>
      <c r="J39" s="47">
        <v>37</v>
      </c>
      <c r="K39" s="47">
        <v>33</v>
      </c>
      <c r="L39" s="47">
        <v>15</v>
      </c>
      <c r="M39" s="46">
        <v>0</v>
      </c>
      <c r="N39" s="48">
        <v>0</v>
      </c>
      <c r="O39" s="48">
        <v>0</v>
      </c>
      <c r="P39" s="48">
        <v>3.484</v>
      </c>
      <c r="Q39" s="48">
        <v>3.2120000000000002</v>
      </c>
      <c r="R39" s="48">
        <v>3.5329999999999999</v>
      </c>
      <c r="S39" s="48">
        <v>3.4660000000000002</v>
      </c>
      <c r="T39" s="48">
        <v>3.242</v>
      </c>
      <c r="U39" s="48">
        <v>2.9390000000000001</v>
      </c>
      <c r="V39" s="48">
        <v>44.066000000000003</v>
      </c>
      <c r="W39" s="146">
        <v>3.5</v>
      </c>
      <c r="X39" s="154">
        <v>1.5</v>
      </c>
      <c r="Y39" s="158">
        <v>1</v>
      </c>
    </row>
    <row r="40" spans="1:25" x14ac:dyDescent="0.25">
      <c r="A40" s="54">
        <v>34</v>
      </c>
      <c r="B40" s="58" t="s">
        <v>171</v>
      </c>
      <c r="C40" s="60">
        <v>1.234</v>
      </c>
      <c r="D40" s="46">
        <v>36</v>
      </c>
      <c r="E40" s="46">
        <v>0</v>
      </c>
      <c r="F40" s="48">
        <v>1</v>
      </c>
      <c r="G40" s="47">
        <v>167</v>
      </c>
      <c r="H40" s="47">
        <v>172</v>
      </c>
      <c r="I40" s="47">
        <v>19</v>
      </c>
      <c r="J40" s="47">
        <v>28</v>
      </c>
      <c r="K40" s="47">
        <v>29</v>
      </c>
      <c r="L40" s="47">
        <v>12</v>
      </c>
      <c r="M40" s="46">
        <v>0</v>
      </c>
      <c r="N40" s="48">
        <v>0</v>
      </c>
      <c r="O40" s="48">
        <v>0</v>
      </c>
      <c r="P40" s="48">
        <v>3.589</v>
      </c>
      <c r="Q40" s="48">
        <v>3.589</v>
      </c>
      <c r="R40" s="48">
        <v>3.8319999999999999</v>
      </c>
      <c r="S40" s="48">
        <v>4</v>
      </c>
      <c r="T40" s="48">
        <v>3.552</v>
      </c>
      <c r="U40" s="48">
        <v>3.8279999999999998</v>
      </c>
      <c r="V40" s="48">
        <v>66.582999999999998</v>
      </c>
      <c r="W40" s="146" t="s">
        <v>301</v>
      </c>
      <c r="X40" s="158">
        <v>2</v>
      </c>
      <c r="Y40" s="156">
        <v>1</v>
      </c>
    </row>
    <row r="41" spans="1:25" x14ac:dyDescent="0.25">
      <c r="A41" s="54">
        <v>35</v>
      </c>
      <c r="B41" s="58" t="s">
        <v>172</v>
      </c>
      <c r="C41" s="60">
        <v>1.6</v>
      </c>
      <c r="D41" s="46">
        <v>22</v>
      </c>
      <c r="E41" s="46">
        <v>0</v>
      </c>
      <c r="F41" s="48">
        <v>1</v>
      </c>
      <c r="G41" s="47">
        <v>78</v>
      </c>
      <c r="H41" s="47">
        <v>87</v>
      </c>
      <c r="I41" s="47">
        <v>19</v>
      </c>
      <c r="J41" s="47">
        <v>17</v>
      </c>
      <c r="K41" s="47">
        <v>15</v>
      </c>
      <c r="L41" s="47">
        <v>8</v>
      </c>
      <c r="M41" s="46">
        <v>0</v>
      </c>
      <c r="N41" s="48">
        <v>0</v>
      </c>
      <c r="O41" s="48">
        <v>0</v>
      </c>
      <c r="P41" s="48">
        <v>3.2</v>
      </c>
      <c r="Q41" s="48">
        <v>3.3330000000000002</v>
      </c>
      <c r="R41" s="48">
        <v>3.5</v>
      </c>
      <c r="S41" s="48">
        <v>3.25</v>
      </c>
      <c r="T41" s="48">
        <v>3.6789999999999998</v>
      </c>
      <c r="U41" s="48">
        <v>3</v>
      </c>
      <c r="V41" s="48">
        <v>46.122999999999998</v>
      </c>
      <c r="W41" s="146" t="s">
        <v>300</v>
      </c>
      <c r="X41" s="156">
        <v>2</v>
      </c>
      <c r="Y41" s="156">
        <v>1</v>
      </c>
    </row>
    <row r="42" spans="1:25" x14ac:dyDescent="0.25">
      <c r="A42" s="54">
        <v>36</v>
      </c>
      <c r="B42" s="58" t="s">
        <v>173</v>
      </c>
      <c r="C42" s="48">
        <v>0.9</v>
      </c>
      <c r="D42" s="46">
        <v>62</v>
      </c>
      <c r="E42" s="46">
        <v>1</v>
      </c>
      <c r="F42" s="48">
        <v>1</v>
      </c>
      <c r="G42" s="47">
        <v>466</v>
      </c>
      <c r="H42" s="47">
        <v>487</v>
      </c>
      <c r="I42" s="47">
        <v>76</v>
      </c>
      <c r="J42" s="47">
        <v>92</v>
      </c>
      <c r="K42" s="47">
        <v>93</v>
      </c>
      <c r="L42" s="47">
        <v>37</v>
      </c>
      <c r="M42" s="46">
        <v>0</v>
      </c>
      <c r="N42" s="48">
        <v>0</v>
      </c>
      <c r="O42" s="48">
        <v>0</v>
      </c>
      <c r="P42" s="48">
        <v>3.37</v>
      </c>
      <c r="Q42" s="48">
        <v>3.3</v>
      </c>
      <c r="R42" s="48">
        <v>3.72</v>
      </c>
      <c r="S42" s="48">
        <v>3.75</v>
      </c>
      <c r="T42" s="48">
        <v>3.73</v>
      </c>
      <c r="U42" s="48">
        <v>3.48</v>
      </c>
      <c r="V42" s="48">
        <v>59.7</v>
      </c>
      <c r="W42" s="48" t="s">
        <v>285</v>
      </c>
      <c r="X42" s="154">
        <v>2</v>
      </c>
      <c r="Y42" s="156">
        <v>1</v>
      </c>
    </row>
    <row r="43" spans="1:25" x14ac:dyDescent="0.25">
      <c r="A43" s="54">
        <v>37</v>
      </c>
      <c r="B43" s="58" t="s">
        <v>174</v>
      </c>
      <c r="C43" s="60">
        <v>2.0270000000000001</v>
      </c>
      <c r="D43" s="48">
        <v>25</v>
      </c>
      <c r="E43" s="48">
        <v>2</v>
      </c>
      <c r="F43" s="48">
        <v>1</v>
      </c>
      <c r="G43" s="87">
        <f>66+25</f>
        <v>91</v>
      </c>
      <c r="H43" s="87">
        <v>88</v>
      </c>
      <c r="I43" s="87">
        <v>23</v>
      </c>
      <c r="J43" s="87">
        <v>20</v>
      </c>
      <c r="K43" s="87">
        <v>19</v>
      </c>
      <c r="L43" s="87">
        <v>10</v>
      </c>
      <c r="M43" s="48">
        <v>0</v>
      </c>
      <c r="N43" s="48">
        <v>0</v>
      </c>
      <c r="O43" s="48">
        <v>0</v>
      </c>
      <c r="P43" s="48">
        <v>3.5259999999999998</v>
      </c>
      <c r="Q43" s="48">
        <v>3.4209999999999998</v>
      </c>
      <c r="R43" s="48">
        <v>3.8</v>
      </c>
      <c r="S43" s="48">
        <v>3.85</v>
      </c>
      <c r="T43" s="48">
        <v>3.4740000000000002</v>
      </c>
      <c r="U43" s="48">
        <v>3.2109999999999999</v>
      </c>
      <c r="V43" s="48">
        <v>67.099999999999994</v>
      </c>
      <c r="W43" s="146">
        <v>4.375</v>
      </c>
      <c r="X43" s="154">
        <v>2</v>
      </c>
      <c r="Y43" s="156">
        <v>1</v>
      </c>
    </row>
    <row r="44" spans="1:25" x14ac:dyDescent="0.25">
      <c r="A44" s="54">
        <v>38</v>
      </c>
      <c r="B44" s="58" t="s">
        <v>158</v>
      </c>
      <c r="C44" s="60">
        <v>3.64</v>
      </c>
      <c r="D44" s="46">
        <v>35</v>
      </c>
      <c r="E44" s="46">
        <v>3</v>
      </c>
      <c r="F44" s="48">
        <v>22300</v>
      </c>
      <c r="G44" s="47">
        <v>139</v>
      </c>
      <c r="H44" s="47">
        <v>147</v>
      </c>
      <c r="I44" s="47">
        <v>29</v>
      </c>
      <c r="J44" s="47">
        <v>28</v>
      </c>
      <c r="K44" s="47">
        <v>28</v>
      </c>
      <c r="L44" s="47">
        <v>8</v>
      </c>
      <c r="M44" s="46">
        <v>0</v>
      </c>
      <c r="N44" s="48">
        <v>0</v>
      </c>
      <c r="O44" s="48">
        <v>0</v>
      </c>
      <c r="P44" s="48">
        <v>3.6</v>
      </c>
      <c r="Q44" s="48">
        <v>3.8</v>
      </c>
      <c r="R44" s="48">
        <v>3.5</v>
      </c>
      <c r="S44" s="48">
        <v>3.5</v>
      </c>
      <c r="T44" s="48">
        <v>4</v>
      </c>
      <c r="U44" s="48">
        <v>3</v>
      </c>
      <c r="V44" s="48">
        <v>45</v>
      </c>
      <c r="W44" s="146" t="s">
        <v>306</v>
      </c>
      <c r="X44" s="153">
        <v>1.5</v>
      </c>
      <c r="Y44" s="158">
        <v>1</v>
      </c>
    </row>
    <row r="47" spans="1:25" ht="25.5" x14ac:dyDescent="0.25">
      <c r="A47" s="54">
        <v>1</v>
      </c>
      <c r="B47" s="58" t="s">
        <v>177</v>
      </c>
      <c r="C47" s="60">
        <v>0.9</v>
      </c>
      <c r="D47" s="46">
        <v>11</v>
      </c>
      <c r="E47" s="46">
        <v>1</v>
      </c>
      <c r="F47" s="48" t="s">
        <v>289</v>
      </c>
      <c r="G47" s="47">
        <v>131</v>
      </c>
      <c r="H47" s="47">
        <v>0</v>
      </c>
      <c r="I47" s="47">
        <v>0</v>
      </c>
      <c r="J47" s="47">
        <v>22</v>
      </c>
      <c r="K47" s="47">
        <v>0</v>
      </c>
      <c r="L47" s="47">
        <v>0</v>
      </c>
      <c r="M47" s="46">
        <v>0</v>
      </c>
      <c r="N47" s="48">
        <v>0</v>
      </c>
      <c r="O47" s="48">
        <v>0</v>
      </c>
      <c r="P47" s="48"/>
      <c r="Q47" s="48"/>
      <c r="R47" s="48"/>
      <c r="S47" s="48"/>
      <c r="T47" s="48"/>
      <c r="U47" s="48"/>
      <c r="V47" s="48"/>
      <c r="W47" s="146"/>
      <c r="X47" s="154">
        <v>0.25</v>
      </c>
      <c r="Y47" s="156">
        <v>1</v>
      </c>
    </row>
    <row r="48" spans="1:25" x14ac:dyDescent="0.25">
      <c r="A48" s="54">
        <v>2</v>
      </c>
      <c r="B48" s="58" t="s">
        <v>178</v>
      </c>
      <c r="C48" s="60" t="s">
        <v>310</v>
      </c>
      <c r="D48" s="46">
        <v>15</v>
      </c>
      <c r="E48" s="46">
        <v>0</v>
      </c>
      <c r="F48" s="48">
        <v>31023</v>
      </c>
      <c r="G48" s="47">
        <v>163</v>
      </c>
      <c r="H48" s="47"/>
      <c r="I48" s="47"/>
      <c r="J48" s="47">
        <v>35</v>
      </c>
      <c r="K48" s="47"/>
      <c r="L48" s="47"/>
      <c r="M48" s="46">
        <v>0</v>
      </c>
      <c r="N48" s="48"/>
      <c r="O48" s="48"/>
      <c r="P48" s="48"/>
      <c r="Q48" s="48"/>
      <c r="R48" s="48"/>
      <c r="S48" s="48"/>
      <c r="T48" s="48"/>
      <c r="U48" s="48"/>
      <c r="V48" s="48"/>
      <c r="W48" s="146"/>
      <c r="X48" s="154">
        <v>2</v>
      </c>
      <c r="Y48" s="156">
        <v>1</v>
      </c>
    </row>
    <row r="49" spans="1:25" ht="25.5" x14ac:dyDescent="0.25">
      <c r="A49" s="54">
        <v>3</v>
      </c>
      <c r="B49" s="58" t="s">
        <v>179</v>
      </c>
      <c r="C49" s="60">
        <v>0.86</v>
      </c>
      <c r="D49" s="60">
        <v>0.94299999999999995</v>
      </c>
      <c r="E49" s="60">
        <v>0.16600000000000001</v>
      </c>
      <c r="F49" s="48">
        <v>1</v>
      </c>
      <c r="G49" s="47">
        <v>88</v>
      </c>
      <c r="H49" s="47"/>
      <c r="I49" s="47"/>
      <c r="J49" s="47">
        <v>14</v>
      </c>
      <c r="K49" s="47"/>
      <c r="L49" s="47"/>
      <c r="M49" s="46">
        <v>0</v>
      </c>
      <c r="N49" s="48"/>
      <c r="O49" s="48"/>
      <c r="P49" s="48"/>
      <c r="Q49" s="48"/>
      <c r="R49" s="48"/>
      <c r="S49" s="48"/>
      <c r="T49" s="48"/>
      <c r="U49" s="48"/>
      <c r="V49" s="48"/>
      <c r="W49" s="146"/>
      <c r="X49" s="153"/>
      <c r="Y49" s="156">
        <v>1</v>
      </c>
    </row>
  </sheetData>
  <sheetProtection algorithmName="SHA-512" hashValue="pu1pwiAK6Ig2IyDE0uKoxIZhnzdtLFmenLwembzsEtxReNJhHefcjUjEeq/TSuGBpgS5b9uTWU42apNf+vNgFg==" saltValue="xOLne8XYiA1wXyvOWAoDag==" spinCount="100000" sheet="1" formatCells="0" formatColumns="0" formatRows="0" insertColumns="0" insertRows="0" insertHyperlinks="0" deleteColumns="0" deleteRows="0" sort="0" autoFilter="0" pivotTables="0"/>
  <mergeCells count="21">
    <mergeCell ref="X4:X6"/>
    <mergeCell ref="Y4:Y6"/>
    <mergeCell ref="A1:W1"/>
    <mergeCell ref="A2:W2"/>
    <mergeCell ref="A4:A6"/>
    <mergeCell ref="B4:B6"/>
    <mergeCell ref="D4:F4"/>
    <mergeCell ref="G4:O4"/>
    <mergeCell ref="P4:S4"/>
    <mergeCell ref="T4:W4"/>
    <mergeCell ref="P5:Q5"/>
    <mergeCell ref="R5:S5"/>
    <mergeCell ref="T5:U5"/>
    <mergeCell ref="V5:W5"/>
    <mergeCell ref="C5:C6"/>
    <mergeCell ref="M5:O5"/>
    <mergeCell ref="J5:L5"/>
    <mergeCell ref="D5:D6"/>
    <mergeCell ref="E5:E6"/>
    <mergeCell ref="F5:F6"/>
    <mergeCell ref="G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59"/>
  <sheetViews>
    <sheetView zoomScale="110" zoomScaleNormal="110" workbookViewId="0">
      <pane ySplit="7" topLeftCell="A26" activePane="bottomLeft" state="frozen"/>
      <selection activeCell="C1" sqref="C1"/>
      <selection pane="bottomLeft" activeCell="B26" sqref="B26"/>
    </sheetView>
  </sheetViews>
  <sheetFormatPr defaultColWidth="8.85546875" defaultRowHeight="15" x14ac:dyDescent="0.25"/>
  <cols>
    <col min="1" max="1" width="7.140625" style="2" customWidth="1"/>
    <col min="2" max="2" width="35.85546875" style="53" customWidth="1"/>
    <col min="3" max="3" width="6.28515625" style="2" customWidth="1"/>
    <col min="4" max="4" width="5.5703125" style="2" customWidth="1"/>
    <col min="5" max="7" width="5.85546875" style="2" customWidth="1"/>
    <col min="8" max="8" width="7" style="2" customWidth="1"/>
    <col min="9" max="9" width="9.140625" style="2" customWidth="1"/>
    <col min="10" max="10" width="7.85546875" style="2" customWidth="1"/>
    <col min="11" max="11" width="7.7109375" style="2" customWidth="1"/>
    <col min="12" max="12" width="8.5703125" style="2" customWidth="1"/>
    <col min="13" max="13" width="7.7109375" style="2" customWidth="1"/>
    <col min="14" max="15" width="8.42578125" style="2" customWidth="1"/>
    <col min="16" max="16" width="9.42578125" style="2" customWidth="1"/>
    <col min="17" max="18" width="11.28515625" style="2" customWidth="1"/>
    <col min="19" max="19" width="10.140625" style="2" customWidth="1"/>
    <col min="20" max="20" width="16.28515625" style="2" customWidth="1"/>
    <col min="21" max="22" width="12.7109375" style="2" customWidth="1"/>
    <col min="23" max="23" width="9" style="2" customWidth="1"/>
    <col min="24" max="24" width="9.140625" style="2" customWidth="1"/>
    <col min="25" max="25" width="10.140625" style="2" customWidth="1"/>
    <col min="26" max="26" width="0.140625" style="2" customWidth="1"/>
    <col min="27" max="16384" width="8.85546875" style="2"/>
  </cols>
  <sheetData>
    <row r="1" spans="1:25" ht="15.75" x14ac:dyDescent="0.2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1"/>
      <c r="Y1" s="1"/>
    </row>
    <row r="2" spans="1:25" ht="15.75" x14ac:dyDescent="0.25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1"/>
      <c r="Y2" s="1"/>
    </row>
    <row r="3" spans="1:25" ht="15.75" x14ac:dyDescent="0.25">
      <c r="A3" s="251" t="s">
        <v>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3"/>
      <c r="Y3" s="3"/>
    </row>
    <row r="4" spans="1:25" ht="15.75" thickBot="1" x14ac:dyDescent="0.3"/>
    <row r="5" spans="1:25" ht="61.15" customHeight="1" x14ac:dyDescent="0.25">
      <c r="A5" s="252" t="s">
        <v>3</v>
      </c>
      <c r="B5" s="255" t="s">
        <v>4</v>
      </c>
      <c r="C5" s="257" t="s">
        <v>140</v>
      </c>
      <c r="D5" s="257"/>
      <c r="E5" s="258"/>
      <c r="F5" s="261" t="s">
        <v>124</v>
      </c>
      <c r="G5" s="262"/>
      <c r="H5" s="263"/>
      <c r="I5" s="267" t="s">
        <v>67</v>
      </c>
      <c r="J5" s="267"/>
      <c r="K5" s="268"/>
      <c r="L5" s="269" t="s">
        <v>71</v>
      </c>
      <c r="M5" s="267"/>
      <c r="N5" s="267"/>
      <c r="O5" s="267"/>
      <c r="P5" s="267"/>
      <c r="Q5" s="268"/>
      <c r="R5" s="50"/>
      <c r="S5" s="269" t="s">
        <v>78</v>
      </c>
      <c r="T5" s="268"/>
      <c r="U5" s="247" t="s">
        <v>79</v>
      </c>
      <c r="V5" s="247" t="s">
        <v>224</v>
      </c>
      <c r="W5" s="4" t="s">
        <v>97</v>
      </c>
      <c r="X5" s="5" t="s">
        <v>30</v>
      </c>
    </row>
    <row r="6" spans="1:25" ht="21.6" customHeight="1" x14ac:dyDescent="0.25">
      <c r="A6" s="253"/>
      <c r="B6" s="256"/>
      <c r="C6" s="259"/>
      <c r="D6" s="259"/>
      <c r="E6" s="260"/>
      <c r="F6" s="264"/>
      <c r="G6" s="265"/>
      <c r="H6" s="266"/>
      <c r="I6" s="6" t="s">
        <v>68</v>
      </c>
      <c r="J6" s="7" t="s">
        <v>69</v>
      </c>
      <c r="K6" s="7" t="s">
        <v>70</v>
      </c>
      <c r="L6" s="8" t="s">
        <v>5</v>
      </c>
      <c r="M6" s="7" t="s">
        <v>6</v>
      </c>
      <c r="N6" s="7" t="s">
        <v>7</v>
      </c>
      <c r="O6" s="7" t="s">
        <v>73</v>
      </c>
      <c r="P6" s="7" t="s">
        <v>75</v>
      </c>
      <c r="Q6" s="7" t="s">
        <v>76</v>
      </c>
      <c r="R6" s="7" t="s">
        <v>222</v>
      </c>
      <c r="S6" s="7" t="s">
        <v>8</v>
      </c>
      <c r="T6" s="7" t="s">
        <v>9</v>
      </c>
      <c r="U6" s="248"/>
      <c r="V6" s="248"/>
      <c r="W6" s="9"/>
      <c r="X6" s="10"/>
    </row>
    <row r="7" spans="1:25" ht="25.15" customHeight="1" x14ac:dyDescent="0.25">
      <c r="A7" s="254"/>
      <c r="B7" s="256"/>
      <c r="C7" s="11" t="s">
        <v>10</v>
      </c>
      <c r="D7" s="49" t="s">
        <v>11</v>
      </c>
      <c r="E7" s="12" t="s">
        <v>12</v>
      </c>
      <c r="F7" s="13" t="s">
        <v>10</v>
      </c>
      <c r="G7" s="49" t="s">
        <v>11</v>
      </c>
      <c r="H7" s="12" t="s">
        <v>12</v>
      </c>
      <c r="I7" s="51" t="s">
        <v>10</v>
      </c>
      <c r="J7" s="14" t="s">
        <v>11</v>
      </c>
      <c r="K7" s="14" t="s">
        <v>12</v>
      </c>
      <c r="L7" s="14" t="s">
        <v>10</v>
      </c>
      <c r="M7" s="7" t="s">
        <v>13</v>
      </c>
      <c r="N7" s="7" t="s">
        <v>14</v>
      </c>
      <c r="O7" s="14" t="s">
        <v>72</v>
      </c>
      <c r="P7" s="7" t="s">
        <v>74</v>
      </c>
      <c r="Q7" s="7" t="s">
        <v>77</v>
      </c>
      <c r="R7" s="7" t="s">
        <v>223</v>
      </c>
      <c r="S7" s="14" t="s">
        <v>119</v>
      </c>
      <c r="T7" s="7" t="s">
        <v>15</v>
      </c>
      <c r="U7" s="249"/>
      <c r="V7" s="249"/>
      <c r="W7" s="15"/>
      <c r="X7" s="16" t="s">
        <v>96</v>
      </c>
    </row>
    <row r="8" spans="1:25" ht="20.25" customHeight="1" x14ac:dyDescent="0.25">
      <c r="A8" s="54">
        <v>1</v>
      </c>
      <c r="B8" s="58" t="s">
        <v>141</v>
      </c>
      <c r="C8" s="91">
        <v>1</v>
      </c>
      <c r="D8" s="91">
        <v>1</v>
      </c>
      <c r="E8" s="91">
        <v>1</v>
      </c>
      <c r="F8" s="91">
        <v>1</v>
      </c>
      <c r="G8" s="91">
        <v>1</v>
      </c>
      <c r="H8" s="91">
        <v>1</v>
      </c>
      <c r="I8" s="89">
        <v>0.84</v>
      </c>
      <c r="J8" s="89">
        <v>0.86</v>
      </c>
      <c r="K8" s="89">
        <v>0.96</v>
      </c>
      <c r="L8" s="89">
        <v>0.55000000000000004</v>
      </c>
      <c r="M8" s="160">
        <v>0.64</v>
      </c>
      <c r="N8" s="147">
        <v>0.6</v>
      </c>
      <c r="O8" s="147">
        <v>0.5</v>
      </c>
      <c r="P8" s="147">
        <v>0.55000000000000004</v>
      </c>
      <c r="Q8" s="89">
        <v>0.42</v>
      </c>
      <c r="R8" s="89">
        <v>0.3</v>
      </c>
      <c r="S8" s="89">
        <v>0.8</v>
      </c>
      <c r="T8" s="89">
        <v>0.8</v>
      </c>
      <c r="U8" s="89">
        <v>0.36</v>
      </c>
      <c r="V8" s="150">
        <v>1</v>
      </c>
      <c r="W8" s="103">
        <f>AVERAGE(I8:V8)</f>
        <v>0.65571428571428569</v>
      </c>
      <c r="X8" s="104">
        <f t="shared" ref="X8" si="0">W8*1.5</f>
        <v>0.98357142857142854</v>
      </c>
      <c r="Y8" s="18"/>
    </row>
    <row r="9" spans="1:25" ht="20.25" customHeight="1" x14ac:dyDescent="0.25">
      <c r="A9" s="54">
        <v>2</v>
      </c>
      <c r="B9" s="58" t="s">
        <v>142</v>
      </c>
      <c r="C9" s="91">
        <v>1</v>
      </c>
      <c r="D9" s="91">
        <v>1</v>
      </c>
      <c r="E9" s="91">
        <v>1</v>
      </c>
      <c r="F9" s="97">
        <v>1</v>
      </c>
      <c r="G9" s="97">
        <v>1</v>
      </c>
      <c r="H9" s="97">
        <v>1</v>
      </c>
      <c r="I9" s="89">
        <v>0.95799999999999996</v>
      </c>
      <c r="J9" s="89">
        <v>0.998</v>
      </c>
      <c r="K9" s="89">
        <v>0.96199999999999997</v>
      </c>
      <c r="L9" s="89">
        <v>0.75</v>
      </c>
      <c r="M9" s="89">
        <v>1</v>
      </c>
      <c r="N9" s="147">
        <v>1</v>
      </c>
      <c r="O9" s="147">
        <v>0.8</v>
      </c>
      <c r="P9" s="89">
        <v>1</v>
      </c>
      <c r="Q9" s="89">
        <v>0.8</v>
      </c>
      <c r="R9" s="147">
        <v>1</v>
      </c>
      <c r="S9" s="147">
        <v>1</v>
      </c>
      <c r="T9" s="89">
        <v>1</v>
      </c>
      <c r="U9" s="89">
        <v>0.65800000000000003</v>
      </c>
      <c r="V9" s="151">
        <v>1</v>
      </c>
      <c r="W9" s="103">
        <f t="shared" ref="W9:W45" si="1">AVERAGE(I9:V9)</f>
        <v>0.92328571428571427</v>
      </c>
      <c r="X9" s="104">
        <f t="shared" ref="X9:X45" si="2">W9*1.5</f>
        <v>1.3849285714285715</v>
      </c>
      <c r="Y9" s="18"/>
    </row>
    <row r="10" spans="1:25" ht="20.25" customHeight="1" x14ac:dyDescent="0.25">
      <c r="A10" s="54">
        <v>3</v>
      </c>
      <c r="B10" s="58" t="s">
        <v>143</v>
      </c>
      <c r="C10" s="91">
        <v>1</v>
      </c>
      <c r="D10" s="91">
        <v>1</v>
      </c>
      <c r="E10" s="91">
        <v>1</v>
      </c>
      <c r="F10" s="97">
        <v>1</v>
      </c>
      <c r="G10" s="97">
        <v>1</v>
      </c>
      <c r="H10" s="97">
        <v>1</v>
      </c>
      <c r="I10" s="89">
        <v>0.93</v>
      </c>
      <c r="J10" s="89">
        <v>0.99</v>
      </c>
      <c r="K10" s="89">
        <v>0.93500000000000005</v>
      </c>
      <c r="L10" s="89">
        <v>0.65</v>
      </c>
      <c r="M10" s="160">
        <v>0.97</v>
      </c>
      <c r="N10" s="89">
        <v>0.73</v>
      </c>
      <c r="O10" s="147">
        <v>0.47</v>
      </c>
      <c r="P10" s="89">
        <v>0.79</v>
      </c>
      <c r="Q10" s="89">
        <v>0.57999999999999996</v>
      </c>
      <c r="R10" s="147">
        <v>0.9</v>
      </c>
      <c r="S10" s="147">
        <v>0.9</v>
      </c>
      <c r="T10" s="147">
        <v>0.9</v>
      </c>
      <c r="U10" s="89">
        <v>0.54</v>
      </c>
      <c r="V10" s="151">
        <v>1</v>
      </c>
      <c r="W10" s="103">
        <f t="shared" si="1"/>
        <v>0.80607142857142855</v>
      </c>
      <c r="X10" s="104">
        <f t="shared" si="2"/>
        <v>1.2091071428571429</v>
      </c>
      <c r="Y10" s="18"/>
    </row>
    <row r="11" spans="1:25" ht="20.25" customHeight="1" x14ac:dyDescent="0.25">
      <c r="A11" s="54">
        <v>4</v>
      </c>
      <c r="B11" s="58" t="s">
        <v>144</v>
      </c>
      <c r="C11" s="91">
        <v>1</v>
      </c>
      <c r="D11" s="91">
        <v>1</v>
      </c>
      <c r="E11" s="91">
        <v>1</v>
      </c>
      <c r="F11" s="91">
        <v>1</v>
      </c>
      <c r="G11" s="91">
        <v>1</v>
      </c>
      <c r="H11" s="91">
        <v>1</v>
      </c>
      <c r="I11" s="89">
        <v>1</v>
      </c>
      <c r="J11" s="89">
        <v>0.98499999999999999</v>
      </c>
      <c r="K11" s="89">
        <v>1</v>
      </c>
      <c r="L11" s="89">
        <v>0.51700000000000002</v>
      </c>
      <c r="M11" s="160">
        <v>0.84</v>
      </c>
      <c r="N11" s="89">
        <v>0.56999999999999995</v>
      </c>
      <c r="O11" s="147">
        <v>0.6</v>
      </c>
      <c r="P11" s="89">
        <v>0.65</v>
      </c>
      <c r="Q11" s="89">
        <v>0.52</v>
      </c>
      <c r="R11" s="89">
        <v>0.47499999999999998</v>
      </c>
      <c r="S11" s="89">
        <v>0.51</v>
      </c>
      <c r="T11" s="89">
        <v>0.1</v>
      </c>
      <c r="U11" s="89">
        <v>0.5</v>
      </c>
      <c r="V11" s="151">
        <v>1</v>
      </c>
      <c r="W11" s="103">
        <f t="shared" si="1"/>
        <v>0.66192857142857142</v>
      </c>
      <c r="X11" s="104">
        <f t="shared" si="2"/>
        <v>0.99289285714285713</v>
      </c>
      <c r="Y11" s="18"/>
    </row>
    <row r="12" spans="1:25" ht="20.25" customHeight="1" x14ac:dyDescent="0.25">
      <c r="A12" s="54">
        <v>5</v>
      </c>
      <c r="B12" s="58" t="s">
        <v>145</v>
      </c>
      <c r="C12" s="91">
        <v>1</v>
      </c>
      <c r="D12" s="91">
        <v>1</v>
      </c>
      <c r="E12" s="91">
        <v>1</v>
      </c>
      <c r="F12" s="91">
        <v>1</v>
      </c>
      <c r="G12" s="91">
        <v>1</v>
      </c>
      <c r="H12" s="91">
        <v>1</v>
      </c>
      <c r="I12" s="89">
        <v>1</v>
      </c>
      <c r="J12" s="89">
        <v>1</v>
      </c>
      <c r="K12" s="89">
        <v>1</v>
      </c>
      <c r="L12" s="92">
        <v>0.8</v>
      </c>
      <c r="M12" s="161">
        <v>0.51</v>
      </c>
      <c r="N12" s="92">
        <v>0.45</v>
      </c>
      <c r="O12" s="148">
        <v>0.3</v>
      </c>
      <c r="P12" s="92">
        <v>0.8</v>
      </c>
      <c r="Q12" s="92">
        <v>0.45</v>
      </c>
      <c r="R12" s="89">
        <v>0.6</v>
      </c>
      <c r="S12" s="89">
        <v>0.3</v>
      </c>
      <c r="T12" s="89">
        <v>0.35</v>
      </c>
      <c r="U12" s="89">
        <v>0.35</v>
      </c>
      <c r="V12" s="150">
        <v>0</v>
      </c>
      <c r="W12" s="103">
        <f t="shared" si="1"/>
        <v>0.56499999999999984</v>
      </c>
      <c r="X12" s="104">
        <f t="shared" si="2"/>
        <v>0.8474999999999997</v>
      </c>
      <c r="Y12" s="18"/>
    </row>
    <row r="13" spans="1:25" ht="27" customHeight="1" x14ac:dyDescent="0.25">
      <c r="A13" s="54">
        <v>6</v>
      </c>
      <c r="B13" s="58" t="s">
        <v>180</v>
      </c>
      <c r="C13" s="98">
        <v>1</v>
      </c>
      <c r="D13" s="98">
        <v>1</v>
      </c>
      <c r="E13" s="98">
        <v>1</v>
      </c>
      <c r="F13" s="98">
        <v>1</v>
      </c>
      <c r="G13" s="98">
        <v>1</v>
      </c>
      <c r="H13" s="98">
        <v>1</v>
      </c>
      <c r="I13" s="89">
        <v>0.98</v>
      </c>
      <c r="J13" s="89">
        <v>0.98</v>
      </c>
      <c r="K13" s="89">
        <v>0.98</v>
      </c>
      <c r="L13" s="89">
        <v>0.7</v>
      </c>
      <c r="M13" s="160">
        <v>0.61</v>
      </c>
      <c r="N13" s="89">
        <v>0.7</v>
      </c>
      <c r="O13" s="149">
        <v>0.87</v>
      </c>
      <c r="P13" s="89">
        <v>0.8</v>
      </c>
      <c r="Q13" s="89">
        <v>0.7</v>
      </c>
      <c r="R13" s="89">
        <v>0.8</v>
      </c>
      <c r="S13" s="89">
        <v>0.8</v>
      </c>
      <c r="T13" s="89">
        <v>0.6</v>
      </c>
      <c r="U13" s="89">
        <v>0.33300000000000002</v>
      </c>
      <c r="V13" s="151">
        <v>1</v>
      </c>
      <c r="W13" s="103">
        <f t="shared" si="1"/>
        <v>0.77521428571428586</v>
      </c>
      <c r="X13" s="104">
        <f t="shared" si="2"/>
        <v>1.1628214285714287</v>
      </c>
      <c r="Y13" s="18"/>
    </row>
    <row r="14" spans="1:25" ht="20.25" customHeight="1" x14ac:dyDescent="0.25">
      <c r="A14" s="54">
        <v>7</v>
      </c>
      <c r="B14" s="59" t="s">
        <v>146</v>
      </c>
      <c r="C14" s="98">
        <v>1</v>
      </c>
      <c r="D14" s="98">
        <v>1</v>
      </c>
      <c r="E14" s="98">
        <v>1</v>
      </c>
      <c r="F14" s="98">
        <v>1</v>
      </c>
      <c r="G14" s="98">
        <v>1</v>
      </c>
      <c r="H14" s="98">
        <v>1</v>
      </c>
      <c r="I14" s="92">
        <v>1</v>
      </c>
      <c r="J14" s="92">
        <v>0.98</v>
      </c>
      <c r="K14" s="92">
        <v>1</v>
      </c>
      <c r="L14" s="89">
        <v>0.8</v>
      </c>
      <c r="M14" s="160">
        <v>0.88</v>
      </c>
      <c r="N14" s="89">
        <v>0.63</v>
      </c>
      <c r="O14" s="147">
        <v>0.82</v>
      </c>
      <c r="P14" s="89">
        <v>0.69</v>
      </c>
      <c r="Q14" s="89">
        <v>0.8</v>
      </c>
      <c r="R14" s="89">
        <v>0.64800000000000002</v>
      </c>
      <c r="S14" s="89">
        <v>0.81</v>
      </c>
      <c r="T14" s="89">
        <v>0.47</v>
      </c>
      <c r="U14" s="89">
        <v>0.58199999999999996</v>
      </c>
      <c r="V14" s="152">
        <v>1</v>
      </c>
      <c r="W14" s="103">
        <f t="shared" si="1"/>
        <v>0.79357142857142882</v>
      </c>
      <c r="X14" s="104">
        <f t="shared" si="2"/>
        <v>1.1903571428571431</v>
      </c>
      <c r="Y14" s="18"/>
    </row>
    <row r="15" spans="1:25" ht="20.25" customHeight="1" x14ac:dyDescent="0.25">
      <c r="A15" s="54">
        <v>8</v>
      </c>
      <c r="B15" s="58" t="s">
        <v>147</v>
      </c>
      <c r="C15" s="97">
        <v>1</v>
      </c>
      <c r="D15" s="97">
        <v>1</v>
      </c>
      <c r="E15" s="97">
        <v>0</v>
      </c>
      <c r="F15" s="97">
        <v>1</v>
      </c>
      <c r="G15" s="97">
        <v>1</v>
      </c>
      <c r="H15" s="97">
        <v>0</v>
      </c>
      <c r="I15" s="89">
        <v>1</v>
      </c>
      <c r="J15" s="89">
        <v>1</v>
      </c>
      <c r="K15" s="89">
        <v>0</v>
      </c>
      <c r="L15" s="89">
        <v>0.52</v>
      </c>
      <c r="M15" s="160">
        <v>0.56000000000000005</v>
      </c>
      <c r="N15" s="147">
        <v>0.56999999999999995</v>
      </c>
      <c r="O15" s="147">
        <v>0.56000000000000005</v>
      </c>
      <c r="P15" s="89">
        <v>0.7</v>
      </c>
      <c r="Q15" s="89">
        <v>0.8</v>
      </c>
      <c r="R15" s="89">
        <v>0.55000000000000004</v>
      </c>
      <c r="S15" s="89">
        <v>0.65</v>
      </c>
      <c r="T15" s="89">
        <v>0.66600000000000004</v>
      </c>
      <c r="U15" s="105">
        <v>0.66600000000000004</v>
      </c>
      <c r="V15" s="151">
        <v>1</v>
      </c>
      <c r="W15" s="103">
        <f t="shared" si="1"/>
        <v>0.66014285714285725</v>
      </c>
      <c r="X15" s="104">
        <f t="shared" si="2"/>
        <v>0.99021428571428594</v>
      </c>
      <c r="Y15" s="18"/>
    </row>
    <row r="16" spans="1:25" ht="20.25" customHeight="1" x14ac:dyDescent="0.25">
      <c r="A16" s="54">
        <v>9</v>
      </c>
      <c r="B16" s="58" t="s">
        <v>148</v>
      </c>
      <c r="C16" s="91">
        <v>1</v>
      </c>
      <c r="D16" s="91">
        <v>1</v>
      </c>
      <c r="E16" s="91">
        <v>1</v>
      </c>
      <c r="F16" s="91">
        <v>1</v>
      </c>
      <c r="G16" s="91">
        <v>1</v>
      </c>
      <c r="H16" s="91">
        <v>1</v>
      </c>
      <c r="I16" s="89">
        <v>0.98</v>
      </c>
      <c r="J16" s="89">
        <v>0.91</v>
      </c>
      <c r="K16" s="89">
        <v>0.95</v>
      </c>
      <c r="L16" s="89">
        <v>0.5</v>
      </c>
      <c r="M16" s="160">
        <v>0.55000000000000004</v>
      </c>
      <c r="N16" s="147">
        <v>0.5</v>
      </c>
      <c r="O16" s="147">
        <v>0.34</v>
      </c>
      <c r="P16" s="89">
        <v>0.65</v>
      </c>
      <c r="Q16" s="89">
        <v>0.5</v>
      </c>
      <c r="R16" s="89">
        <v>0.2</v>
      </c>
      <c r="S16" s="89">
        <v>0.7</v>
      </c>
      <c r="T16" s="89">
        <v>0</v>
      </c>
      <c r="U16" s="89">
        <v>0.56200000000000006</v>
      </c>
      <c r="V16" s="151">
        <v>1</v>
      </c>
      <c r="W16" s="103">
        <f t="shared" si="1"/>
        <v>0.59585714285714286</v>
      </c>
      <c r="X16" s="104">
        <f t="shared" si="2"/>
        <v>0.89378571428571429</v>
      </c>
      <c r="Y16" s="18"/>
    </row>
    <row r="17" spans="1:25" ht="20.25" customHeight="1" x14ac:dyDescent="0.25">
      <c r="A17" s="54">
        <v>10</v>
      </c>
      <c r="B17" s="58" t="s">
        <v>175</v>
      </c>
      <c r="C17" s="98">
        <v>1</v>
      </c>
      <c r="D17" s="98">
        <v>1</v>
      </c>
      <c r="E17" s="98"/>
      <c r="F17" s="98">
        <v>1</v>
      </c>
      <c r="G17" s="98">
        <v>1</v>
      </c>
      <c r="H17" s="98"/>
      <c r="I17" s="92">
        <v>0.90500000000000003</v>
      </c>
      <c r="J17" s="92">
        <v>0.91</v>
      </c>
      <c r="K17" s="92">
        <v>0</v>
      </c>
      <c r="L17" s="89">
        <v>0.25</v>
      </c>
      <c r="M17" s="89">
        <v>0.156</v>
      </c>
      <c r="N17" s="89">
        <v>0.3</v>
      </c>
      <c r="O17" s="147">
        <v>0.33</v>
      </c>
      <c r="P17" s="89">
        <v>0.4</v>
      </c>
      <c r="Q17" s="89">
        <v>0.2</v>
      </c>
      <c r="R17" s="92">
        <v>0.2</v>
      </c>
      <c r="S17" s="92">
        <v>0.35</v>
      </c>
      <c r="T17" s="99">
        <v>0.35</v>
      </c>
      <c r="U17" s="92">
        <v>0.3</v>
      </c>
      <c r="V17" s="152">
        <v>0</v>
      </c>
      <c r="W17" s="103">
        <f t="shared" si="1"/>
        <v>0.33221428571428568</v>
      </c>
      <c r="X17" s="104">
        <f t="shared" si="2"/>
        <v>0.49832142857142853</v>
      </c>
      <c r="Y17" s="18"/>
    </row>
    <row r="18" spans="1:25" ht="20.25" customHeight="1" x14ac:dyDescent="0.25">
      <c r="A18" s="54">
        <v>11</v>
      </c>
      <c r="B18" s="58" t="s">
        <v>149</v>
      </c>
      <c r="C18" s="91">
        <v>1</v>
      </c>
      <c r="D18" s="91">
        <v>1</v>
      </c>
      <c r="E18" s="91">
        <v>1</v>
      </c>
      <c r="F18" s="91">
        <v>1</v>
      </c>
      <c r="G18" s="91">
        <v>1</v>
      </c>
      <c r="H18" s="91">
        <v>1</v>
      </c>
      <c r="I18" s="89">
        <v>0.99</v>
      </c>
      <c r="J18" s="89">
        <v>0.97</v>
      </c>
      <c r="K18" s="89">
        <v>1</v>
      </c>
      <c r="L18" s="89">
        <v>0.78</v>
      </c>
      <c r="M18" s="160">
        <v>0.78</v>
      </c>
      <c r="N18" s="89">
        <v>0.85</v>
      </c>
      <c r="O18" s="147">
        <v>0.87</v>
      </c>
      <c r="P18" s="89">
        <v>0.72</v>
      </c>
      <c r="Q18" s="89">
        <v>0.72</v>
      </c>
      <c r="R18" s="89">
        <v>0.62</v>
      </c>
      <c r="S18" s="89">
        <v>0.62</v>
      </c>
      <c r="T18" s="89">
        <v>0.62</v>
      </c>
      <c r="U18" s="89">
        <v>0.43</v>
      </c>
      <c r="V18" s="151">
        <v>1</v>
      </c>
      <c r="W18" s="103">
        <f t="shared" si="1"/>
        <v>0.78357142857142836</v>
      </c>
      <c r="X18" s="104">
        <f t="shared" si="2"/>
        <v>1.1753571428571425</v>
      </c>
      <c r="Y18" s="18"/>
    </row>
    <row r="19" spans="1:25" ht="28.5" customHeight="1" x14ac:dyDescent="0.25">
      <c r="A19" s="54">
        <v>12</v>
      </c>
      <c r="B19" s="58" t="s">
        <v>181</v>
      </c>
      <c r="C19" s="91">
        <v>1</v>
      </c>
      <c r="D19" s="91">
        <v>1</v>
      </c>
      <c r="E19" s="91">
        <v>1</v>
      </c>
      <c r="F19" s="91">
        <v>1</v>
      </c>
      <c r="G19" s="91">
        <v>1</v>
      </c>
      <c r="H19" s="91">
        <v>1</v>
      </c>
      <c r="I19" s="89">
        <v>1</v>
      </c>
      <c r="J19" s="89">
        <v>1</v>
      </c>
      <c r="K19" s="89">
        <v>1</v>
      </c>
      <c r="L19" s="89">
        <v>0.86</v>
      </c>
      <c r="M19" s="89">
        <v>0.71</v>
      </c>
      <c r="N19" s="89">
        <v>0.73</v>
      </c>
      <c r="O19" s="147">
        <v>0.81</v>
      </c>
      <c r="P19" s="89">
        <v>0.8</v>
      </c>
      <c r="Q19" s="89">
        <v>0.83</v>
      </c>
      <c r="R19" s="89">
        <v>0.83</v>
      </c>
      <c r="S19" s="89">
        <v>0.83</v>
      </c>
      <c r="T19" s="89">
        <v>0.9</v>
      </c>
      <c r="U19" s="89">
        <v>0.76</v>
      </c>
      <c r="V19" s="151">
        <v>0</v>
      </c>
      <c r="W19" s="103">
        <f t="shared" si="1"/>
        <v>0.79</v>
      </c>
      <c r="X19" s="104">
        <f t="shared" si="2"/>
        <v>1.1850000000000001</v>
      </c>
      <c r="Y19" s="18"/>
    </row>
    <row r="20" spans="1:25" ht="20.25" customHeight="1" x14ac:dyDescent="0.25">
      <c r="A20" s="54">
        <v>13</v>
      </c>
      <c r="B20" s="58" t="s">
        <v>150</v>
      </c>
      <c r="C20" s="91">
        <v>1</v>
      </c>
      <c r="D20" s="91">
        <v>1</v>
      </c>
      <c r="E20" s="91">
        <v>1</v>
      </c>
      <c r="F20" s="91">
        <v>1</v>
      </c>
      <c r="G20" s="91">
        <v>1</v>
      </c>
      <c r="H20" s="91">
        <v>1</v>
      </c>
      <c r="I20" s="89">
        <v>0.97</v>
      </c>
      <c r="J20" s="89">
        <v>0.86199999999999999</v>
      </c>
      <c r="K20" s="89">
        <v>0.93400000000000005</v>
      </c>
      <c r="L20" s="89">
        <v>0.65</v>
      </c>
      <c r="M20" s="89">
        <v>0.55000000000000004</v>
      </c>
      <c r="N20" s="89">
        <v>0.65</v>
      </c>
      <c r="O20" s="147">
        <v>0.48</v>
      </c>
      <c r="P20" s="89">
        <v>0.83</v>
      </c>
      <c r="Q20" s="89">
        <v>0.82</v>
      </c>
      <c r="R20" s="89">
        <v>0.35</v>
      </c>
      <c r="S20" s="89">
        <v>0.89</v>
      </c>
      <c r="T20" s="89">
        <v>0.81</v>
      </c>
      <c r="U20" s="89">
        <v>0.87</v>
      </c>
      <c r="V20" s="151">
        <v>1</v>
      </c>
      <c r="W20" s="103">
        <f t="shared" si="1"/>
        <v>0.76185714285714279</v>
      </c>
      <c r="X20" s="104">
        <f t="shared" si="2"/>
        <v>1.1427857142857141</v>
      </c>
      <c r="Y20" s="18"/>
    </row>
    <row r="21" spans="1:25" ht="20.25" customHeight="1" x14ac:dyDescent="0.25">
      <c r="A21" s="54">
        <v>14</v>
      </c>
      <c r="B21" s="58" t="s">
        <v>176</v>
      </c>
      <c r="C21" s="91">
        <v>1</v>
      </c>
      <c r="D21" s="91">
        <v>1</v>
      </c>
      <c r="E21" s="91">
        <v>0</v>
      </c>
      <c r="F21" s="91">
        <v>1</v>
      </c>
      <c r="G21" s="91">
        <v>1</v>
      </c>
      <c r="H21" s="91">
        <v>0</v>
      </c>
      <c r="I21" s="89">
        <v>1</v>
      </c>
      <c r="J21" s="89">
        <v>1</v>
      </c>
      <c r="K21" s="89">
        <v>0</v>
      </c>
      <c r="L21" s="89">
        <v>0.7</v>
      </c>
      <c r="M21" s="89">
        <v>0.26</v>
      </c>
      <c r="N21" s="147">
        <v>0.15</v>
      </c>
      <c r="O21" s="147">
        <v>0.21</v>
      </c>
      <c r="P21" s="147">
        <v>0.55000000000000004</v>
      </c>
      <c r="Q21" s="89">
        <v>0.17</v>
      </c>
      <c r="R21" s="89">
        <v>0.17</v>
      </c>
      <c r="S21" s="89">
        <v>0</v>
      </c>
      <c r="T21" s="89">
        <v>0.38</v>
      </c>
      <c r="U21" s="89">
        <v>0.53</v>
      </c>
      <c r="V21" s="151">
        <v>0</v>
      </c>
      <c r="W21" s="103">
        <f t="shared" si="1"/>
        <v>0.36571428571428571</v>
      </c>
      <c r="X21" s="104">
        <f t="shared" si="2"/>
        <v>0.5485714285714286</v>
      </c>
      <c r="Y21" s="18"/>
    </row>
    <row r="22" spans="1:25" ht="20.25" customHeight="1" x14ac:dyDescent="0.25">
      <c r="A22" s="54">
        <v>15</v>
      </c>
      <c r="B22" s="58" t="s">
        <v>151</v>
      </c>
      <c r="C22" s="98">
        <v>1</v>
      </c>
      <c r="D22" s="98">
        <v>1</v>
      </c>
      <c r="E22" s="98">
        <v>1</v>
      </c>
      <c r="F22" s="98">
        <v>1</v>
      </c>
      <c r="G22" s="98">
        <v>1</v>
      </c>
      <c r="H22" s="98">
        <v>0</v>
      </c>
      <c r="I22" s="92">
        <v>0.74</v>
      </c>
      <c r="J22" s="92">
        <v>0.76</v>
      </c>
      <c r="K22" s="92">
        <v>0.78</v>
      </c>
      <c r="L22" s="92">
        <v>0.3</v>
      </c>
      <c r="M22" s="92">
        <v>0.40400000000000003</v>
      </c>
      <c r="N22" s="92">
        <v>0.38</v>
      </c>
      <c r="O22" s="148">
        <v>0.3</v>
      </c>
      <c r="P22" s="92">
        <v>0.4</v>
      </c>
      <c r="Q22" s="92">
        <v>0.32</v>
      </c>
      <c r="R22" s="92">
        <v>0.41</v>
      </c>
      <c r="S22" s="92">
        <v>0.3</v>
      </c>
      <c r="T22" s="99">
        <v>0.3</v>
      </c>
      <c r="U22" s="92">
        <v>0.3</v>
      </c>
      <c r="V22" s="152">
        <v>1</v>
      </c>
      <c r="W22" s="103">
        <f t="shared" si="1"/>
        <v>0.47814285714285715</v>
      </c>
      <c r="X22" s="104">
        <f t="shared" si="2"/>
        <v>0.71721428571428569</v>
      </c>
      <c r="Y22" s="18"/>
    </row>
    <row r="23" spans="1:25" ht="20.25" customHeight="1" x14ac:dyDescent="0.25">
      <c r="A23" s="54">
        <v>16</v>
      </c>
      <c r="B23" s="58" t="s">
        <v>152</v>
      </c>
      <c r="C23" s="91">
        <v>1</v>
      </c>
      <c r="D23" s="91">
        <v>1</v>
      </c>
      <c r="E23" s="91">
        <v>1</v>
      </c>
      <c r="F23" s="91">
        <v>1</v>
      </c>
      <c r="G23" s="91">
        <v>1</v>
      </c>
      <c r="H23" s="91">
        <v>1</v>
      </c>
      <c r="I23" s="89">
        <v>1</v>
      </c>
      <c r="J23" s="89">
        <v>1</v>
      </c>
      <c r="K23" s="89">
        <v>1</v>
      </c>
      <c r="L23" s="89">
        <v>0.7</v>
      </c>
      <c r="M23" s="89">
        <v>0.68</v>
      </c>
      <c r="N23" s="147">
        <v>0.6</v>
      </c>
      <c r="O23" s="147">
        <v>0.65</v>
      </c>
      <c r="P23" s="89">
        <v>0.62</v>
      </c>
      <c r="Q23" s="89">
        <v>0.6</v>
      </c>
      <c r="R23" s="89">
        <v>0.55000000000000004</v>
      </c>
      <c r="S23" s="89">
        <v>0.7</v>
      </c>
      <c r="T23" s="89">
        <v>0</v>
      </c>
      <c r="U23" s="89">
        <v>0.15</v>
      </c>
      <c r="V23" s="151">
        <v>1</v>
      </c>
      <c r="W23" s="103">
        <f t="shared" si="1"/>
        <v>0.6607142857142857</v>
      </c>
      <c r="X23" s="104">
        <f t="shared" si="2"/>
        <v>0.9910714285714286</v>
      </c>
      <c r="Y23" s="18"/>
    </row>
    <row r="24" spans="1:25" ht="20.25" customHeight="1" x14ac:dyDescent="0.25">
      <c r="A24" s="54">
        <v>17</v>
      </c>
      <c r="B24" s="58" t="s">
        <v>153</v>
      </c>
      <c r="C24" s="91">
        <v>1</v>
      </c>
      <c r="D24" s="91">
        <v>1</v>
      </c>
      <c r="E24" s="91">
        <v>1</v>
      </c>
      <c r="F24" s="91">
        <v>1</v>
      </c>
      <c r="G24" s="91">
        <v>1</v>
      </c>
      <c r="H24" s="91">
        <v>1</v>
      </c>
      <c r="I24" s="89">
        <v>0.97</v>
      </c>
      <c r="J24" s="89">
        <v>0.97</v>
      </c>
      <c r="K24" s="89">
        <v>0.1</v>
      </c>
      <c r="L24" s="89">
        <v>0.6</v>
      </c>
      <c r="M24" s="160">
        <v>0.59</v>
      </c>
      <c r="N24" s="147">
        <v>0.56999999999999995</v>
      </c>
      <c r="O24" s="147">
        <v>0.26</v>
      </c>
      <c r="P24" s="89">
        <v>0.55000000000000004</v>
      </c>
      <c r="Q24" s="89">
        <v>0.5</v>
      </c>
      <c r="R24" s="89">
        <v>0.38</v>
      </c>
      <c r="S24" s="89">
        <v>0.62</v>
      </c>
      <c r="T24" s="89">
        <v>0.25</v>
      </c>
      <c r="U24" s="89">
        <v>0.25</v>
      </c>
      <c r="V24" s="151">
        <v>1</v>
      </c>
      <c r="W24" s="103">
        <f t="shared" si="1"/>
        <v>0.54357142857142848</v>
      </c>
      <c r="X24" s="104">
        <f t="shared" si="2"/>
        <v>0.81535714285714267</v>
      </c>
      <c r="Y24" s="18"/>
    </row>
    <row r="25" spans="1:25" ht="20.25" customHeight="1" x14ac:dyDescent="0.25">
      <c r="A25" s="54">
        <v>18</v>
      </c>
      <c r="B25" s="58" t="s">
        <v>154</v>
      </c>
      <c r="C25" s="91">
        <v>1</v>
      </c>
      <c r="D25" s="91">
        <v>1</v>
      </c>
      <c r="E25" s="91">
        <v>1</v>
      </c>
      <c r="F25" s="91">
        <v>1</v>
      </c>
      <c r="G25" s="91">
        <v>1</v>
      </c>
      <c r="H25" s="91">
        <v>1</v>
      </c>
      <c r="I25" s="89">
        <v>0.94399999999999995</v>
      </c>
      <c r="J25" s="89">
        <v>0.83</v>
      </c>
      <c r="K25" s="89">
        <v>0.94299999999999995</v>
      </c>
      <c r="L25" s="89">
        <v>0.5</v>
      </c>
      <c r="M25" s="89">
        <v>0.80700000000000005</v>
      </c>
      <c r="N25" s="89">
        <v>0.65</v>
      </c>
      <c r="O25" s="147">
        <v>0.2</v>
      </c>
      <c r="P25" s="89">
        <v>0.5</v>
      </c>
      <c r="Q25" s="89">
        <v>0.6</v>
      </c>
      <c r="R25" s="89">
        <v>0.2</v>
      </c>
      <c r="S25" s="89">
        <v>0.65</v>
      </c>
      <c r="T25" s="89">
        <v>0.4</v>
      </c>
      <c r="U25" s="89">
        <v>0.2</v>
      </c>
      <c r="V25" s="151">
        <v>0</v>
      </c>
      <c r="W25" s="103">
        <f t="shared" si="1"/>
        <v>0.53028571428571436</v>
      </c>
      <c r="X25" s="104">
        <f t="shared" si="2"/>
        <v>0.7954285714285716</v>
      </c>
      <c r="Y25" s="18"/>
    </row>
    <row r="26" spans="1:25" ht="20.25" customHeight="1" x14ac:dyDescent="0.25">
      <c r="A26" s="54">
        <v>19</v>
      </c>
      <c r="B26" s="58" t="s">
        <v>155</v>
      </c>
      <c r="C26" s="97">
        <v>1</v>
      </c>
      <c r="D26" s="97">
        <v>1</v>
      </c>
      <c r="E26" s="97">
        <v>1</v>
      </c>
      <c r="F26" s="97">
        <v>1</v>
      </c>
      <c r="G26" s="97">
        <v>1</v>
      </c>
      <c r="H26" s="97">
        <v>1</v>
      </c>
      <c r="I26" s="89">
        <v>1</v>
      </c>
      <c r="J26" s="89">
        <v>0.9</v>
      </c>
      <c r="K26" s="89">
        <v>0.9</v>
      </c>
      <c r="L26" s="89">
        <v>0.9</v>
      </c>
      <c r="M26" s="160">
        <v>0.45</v>
      </c>
      <c r="N26" s="147">
        <v>0.76</v>
      </c>
      <c r="O26" s="147">
        <v>0.79</v>
      </c>
      <c r="P26" s="89">
        <v>0.65</v>
      </c>
      <c r="Q26" s="89">
        <v>0.57999999999999996</v>
      </c>
      <c r="R26" s="89">
        <v>0.9</v>
      </c>
      <c r="S26" s="147">
        <v>1</v>
      </c>
      <c r="T26" s="208">
        <v>0.1</v>
      </c>
      <c r="U26" s="89">
        <v>0.69599999999999995</v>
      </c>
      <c r="V26" s="151">
        <v>1</v>
      </c>
      <c r="W26" s="103">
        <f t="shared" si="1"/>
        <v>0.75900000000000001</v>
      </c>
      <c r="X26" s="104">
        <f t="shared" si="2"/>
        <v>1.1385000000000001</v>
      </c>
      <c r="Y26" s="18"/>
    </row>
    <row r="27" spans="1:25" ht="20.25" customHeight="1" x14ac:dyDescent="0.25">
      <c r="A27" s="54">
        <v>20</v>
      </c>
      <c r="B27" s="58" t="s">
        <v>156</v>
      </c>
      <c r="C27" s="91">
        <v>1</v>
      </c>
      <c r="D27" s="91">
        <v>1</v>
      </c>
      <c r="E27" s="91">
        <v>1</v>
      </c>
      <c r="F27" s="91">
        <v>1</v>
      </c>
      <c r="G27" s="91">
        <v>1</v>
      </c>
      <c r="H27" s="91">
        <v>1</v>
      </c>
      <c r="I27" s="89">
        <v>0.95599999999999996</v>
      </c>
      <c r="J27" s="89">
        <v>0.97599999999999998</v>
      </c>
      <c r="K27" s="89">
        <v>1</v>
      </c>
      <c r="L27" s="89">
        <v>0.92400000000000004</v>
      </c>
      <c r="M27" s="160">
        <v>0.87</v>
      </c>
      <c r="N27" s="89">
        <v>0.9</v>
      </c>
      <c r="O27" s="149">
        <v>0.92</v>
      </c>
      <c r="P27" s="89">
        <v>0.878</v>
      </c>
      <c r="Q27" s="89">
        <v>0.65200000000000002</v>
      </c>
      <c r="R27" s="89">
        <v>0.67500000000000004</v>
      </c>
      <c r="S27" s="89">
        <v>0.72199999999999998</v>
      </c>
      <c r="T27" s="89">
        <v>0.85</v>
      </c>
      <c r="U27" s="89">
        <v>0.36099999999999999</v>
      </c>
      <c r="V27" s="151">
        <v>1</v>
      </c>
      <c r="W27" s="103">
        <f t="shared" si="1"/>
        <v>0.83457142857142863</v>
      </c>
      <c r="X27" s="104">
        <f t="shared" si="2"/>
        <v>1.251857142857143</v>
      </c>
      <c r="Y27" s="18"/>
    </row>
    <row r="28" spans="1:25" ht="20.25" customHeight="1" x14ac:dyDescent="0.25">
      <c r="A28" s="54">
        <v>21</v>
      </c>
      <c r="B28" s="58" t="s">
        <v>157</v>
      </c>
      <c r="C28" s="91">
        <v>1</v>
      </c>
      <c r="D28" s="91">
        <v>1</v>
      </c>
      <c r="E28" s="91">
        <v>1</v>
      </c>
      <c r="F28" s="91">
        <v>1</v>
      </c>
      <c r="G28" s="91">
        <v>1</v>
      </c>
      <c r="H28" s="91">
        <v>1</v>
      </c>
      <c r="I28" s="89">
        <v>0.83399999999999996</v>
      </c>
      <c r="J28" s="89">
        <v>0.84599999999999997</v>
      </c>
      <c r="K28" s="89">
        <v>0.98099999999999998</v>
      </c>
      <c r="L28" s="89">
        <v>0.871</v>
      </c>
      <c r="M28" s="160">
        <v>0.72</v>
      </c>
      <c r="N28" s="89">
        <v>0.73</v>
      </c>
      <c r="O28" s="147">
        <v>0.51</v>
      </c>
      <c r="P28" s="89">
        <v>0.7</v>
      </c>
      <c r="Q28" s="89">
        <v>0.56000000000000005</v>
      </c>
      <c r="R28" s="89">
        <v>0.5</v>
      </c>
      <c r="S28" s="89">
        <v>0.54</v>
      </c>
      <c r="T28" s="89">
        <v>0.21</v>
      </c>
      <c r="U28" s="89">
        <v>0.65</v>
      </c>
      <c r="V28" s="150">
        <v>0</v>
      </c>
      <c r="W28" s="103">
        <f t="shared" si="1"/>
        <v>0.61799999999999999</v>
      </c>
      <c r="X28" s="104">
        <f t="shared" si="2"/>
        <v>0.92700000000000005</v>
      </c>
      <c r="Y28" s="18"/>
    </row>
    <row r="29" spans="1:25" ht="20.25" customHeight="1" x14ac:dyDescent="0.25">
      <c r="A29" s="54">
        <v>22</v>
      </c>
      <c r="B29" s="58" t="s">
        <v>159</v>
      </c>
      <c r="C29" s="91">
        <v>1</v>
      </c>
      <c r="D29" s="91">
        <v>1</v>
      </c>
      <c r="E29" s="91">
        <v>1</v>
      </c>
      <c r="F29" s="91">
        <v>1</v>
      </c>
      <c r="G29" s="91">
        <v>1</v>
      </c>
      <c r="H29" s="91">
        <v>1</v>
      </c>
      <c r="I29" s="89">
        <v>0.98</v>
      </c>
      <c r="J29" s="89">
        <v>0.96</v>
      </c>
      <c r="K29" s="89">
        <v>0.97</v>
      </c>
      <c r="L29" s="89">
        <v>0.8</v>
      </c>
      <c r="M29" s="160">
        <v>0.79800000000000004</v>
      </c>
      <c r="N29" s="89">
        <v>0.65</v>
      </c>
      <c r="O29" s="147">
        <v>0.4</v>
      </c>
      <c r="P29" s="89">
        <v>0.73</v>
      </c>
      <c r="Q29" s="89">
        <v>0.55000000000000004</v>
      </c>
      <c r="R29" s="89">
        <v>0.4</v>
      </c>
      <c r="S29" s="89">
        <v>0.4</v>
      </c>
      <c r="T29" s="89">
        <v>0.3</v>
      </c>
      <c r="U29" s="89">
        <v>0.4</v>
      </c>
      <c r="V29" s="151">
        <v>1</v>
      </c>
      <c r="W29" s="103">
        <f t="shared" si="1"/>
        <v>0.66700000000000004</v>
      </c>
      <c r="X29" s="104">
        <f t="shared" si="2"/>
        <v>1.0005000000000002</v>
      </c>
      <c r="Y29" s="18"/>
    </row>
    <row r="30" spans="1:25" ht="20.25" customHeight="1" x14ac:dyDescent="0.25">
      <c r="A30" s="54">
        <v>23</v>
      </c>
      <c r="B30" s="58" t="s">
        <v>160</v>
      </c>
      <c r="C30" s="98">
        <v>1</v>
      </c>
      <c r="D30" s="98">
        <v>1</v>
      </c>
      <c r="E30" s="98">
        <v>1</v>
      </c>
      <c r="F30" s="98">
        <v>1</v>
      </c>
      <c r="G30" s="98">
        <v>1</v>
      </c>
      <c r="H30" s="98">
        <v>1</v>
      </c>
      <c r="I30" s="92">
        <v>1</v>
      </c>
      <c r="J30" s="92">
        <v>1</v>
      </c>
      <c r="K30" s="92">
        <v>1</v>
      </c>
      <c r="L30" s="92">
        <v>0.6</v>
      </c>
      <c r="M30" s="161">
        <v>0.7</v>
      </c>
      <c r="N30" s="92">
        <v>0.85</v>
      </c>
      <c r="O30" s="148">
        <v>0.36</v>
      </c>
      <c r="P30" s="92">
        <v>0.8</v>
      </c>
      <c r="Q30" s="92">
        <v>0.65</v>
      </c>
      <c r="R30" s="92">
        <v>0.5</v>
      </c>
      <c r="S30" s="92">
        <v>0.8</v>
      </c>
      <c r="T30" s="99">
        <v>0</v>
      </c>
      <c r="U30" s="92">
        <v>0</v>
      </c>
      <c r="V30" s="152">
        <v>1</v>
      </c>
      <c r="W30" s="103">
        <f t="shared" si="1"/>
        <v>0.66142857142857137</v>
      </c>
      <c r="X30" s="104">
        <f t="shared" si="2"/>
        <v>0.99214285714285699</v>
      </c>
      <c r="Y30" s="18"/>
    </row>
    <row r="31" spans="1:25" ht="20.25" customHeight="1" x14ac:dyDescent="0.25">
      <c r="A31" s="54">
        <v>24</v>
      </c>
      <c r="B31" s="58" t="s">
        <v>162</v>
      </c>
      <c r="C31" s="91">
        <v>1</v>
      </c>
      <c r="D31" s="91">
        <v>1</v>
      </c>
      <c r="E31" s="91">
        <v>1</v>
      </c>
      <c r="F31" s="91">
        <v>1</v>
      </c>
      <c r="G31" s="91">
        <v>1</v>
      </c>
      <c r="H31" s="91">
        <v>1</v>
      </c>
      <c r="I31" s="89">
        <v>0.86799999999999999</v>
      </c>
      <c r="J31" s="89">
        <v>0.95599999999999996</v>
      </c>
      <c r="K31" s="89">
        <v>0.96499999999999997</v>
      </c>
      <c r="L31" s="147">
        <v>0.7</v>
      </c>
      <c r="M31" s="160">
        <v>0.56000000000000005</v>
      </c>
      <c r="N31" s="147">
        <v>0.34</v>
      </c>
      <c r="O31" s="147">
        <v>0.5</v>
      </c>
      <c r="P31" s="147">
        <v>0.55000000000000004</v>
      </c>
      <c r="Q31" s="147">
        <v>1</v>
      </c>
      <c r="R31" s="147">
        <v>0.6</v>
      </c>
      <c r="S31" s="147">
        <v>0.3</v>
      </c>
      <c r="T31" s="147">
        <v>0</v>
      </c>
      <c r="U31" s="89">
        <v>1</v>
      </c>
      <c r="V31" s="151">
        <v>1</v>
      </c>
      <c r="W31" s="103">
        <f t="shared" si="1"/>
        <v>0.66707142857142843</v>
      </c>
      <c r="X31" s="104">
        <f t="shared" si="2"/>
        <v>1.0006071428571426</v>
      </c>
      <c r="Y31" s="18"/>
    </row>
    <row r="32" spans="1:25" ht="20.25" customHeight="1" x14ac:dyDescent="0.25">
      <c r="A32" s="54">
        <v>25</v>
      </c>
      <c r="B32" s="58" t="s">
        <v>163</v>
      </c>
      <c r="C32" s="91">
        <v>1</v>
      </c>
      <c r="D32" s="91">
        <v>1</v>
      </c>
      <c r="E32" s="91">
        <v>1</v>
      </c>
      <c r="F32" s="91">
        <v>1</v>
      </c>
      <c r="G32" s="91">
        <v>1</v>
      </c>
      <c r="H32" s="91">
        <v>1</v>
      </c>
      <c r="I32" s="89">
        <v>0.98</v>
      </c>
      <c r="J32" s="89">
        <v>0.86</v>
      </c>
      <c r="K32" s="89">
        <v>0.93</v>
      </c>
      <c r="L32" s="89">
        <v>0.7</v>
      </c>
      <c r="M32" s="89">
        <v>0.7</v>
      </c>
      <c r="N32" s="147">
        <v>0.8</v>
      </c>
      <c r="O32" s="147">
        <v>0.4</v>
      </c>
      <c r="P32" s="89">
        <v>0.7</v>
      </c>
      <c r="Q32" s="89">
        <v>0.8</v>
      </c>
      <c r="R32" s="89">
        <v>0.42</v>
      </c>
      <c r="S32" s="89">
        <v>0.77</v>
      </c>
      <c r="T32" s="89">
        <v>0.77</v>
      </c>
      <c r="U32" s="89">
        <v>0.75</v>
      </c>
      <c r="V32" s="150">
        <v>0</v>
      </c>
      <c r="W32" s="103">
        <f t="shared" si="1"/>
        <v>0.68428571428571427</v>
      </c>
      <c r="X32" s="104">
        <f t="shared" si="2"/>
        <v>1.0264285714285715</v>
      </c>
      <c r="Y32" s="18"/>
    </row>
    <row r="33" spans="1:25" ht="20.25" customHeight="1" x14ac:dyDescent="0.25">
      <c r="A33" s="54">
        <v>26</v>
      </c>
      <c r="B33" s="58" t="s">
        <v>161</v>
      </c>
      <c r="C33" s="91">
        <v>1</v>
      </c>
      <c r="D33" s="91">
        <v>1</v>
      </c>
      <c r="E33" s="91">
        <v>1</v>
      </c>
      <c r="F33" s="91">
        <v>1</v>
      </c>
      <c r="G33" s="91">
        <v>1</v>
      </c>
      <c r="H33" s="91">
        <v>1</v>
      </c>
      <c r="I33" s="89">
        <v>0.999</v>
      </c>
      <c r="J33" s="89">
        <v>0.998</v>
      </c>
      <c r="K33" s="89">
        <v>1</v>
      </c>
      <c r="L33" s="89">
        <v>0.98099999999999998</v>
      </c>
      <c r="M33" s="160">
        <v>0.87</v>
      </c>
      <c r="N33" s="147">
        <v>0.95</v>
      </c>
      <c r="O33" s="147">
        <v>0.66</v>
      </c>
      <c r="P33" s="89">
        <v>0.81499999999999995</v>
      </c>
      <c r="Q33" s="89">
        <v>0.90400000000000003</v>
      </c>
      <c r="R33" s="89">
        <v>0.56499999999999995</v>
      </c>
      <c r="S33" s="147">
        <v>0.3</v>
      </c>
      <c r="T33" s="147">
        <v>0</v>
      </c>
      <c r="U33" s="89">
        <v>0.995</v>
      </c>
      <c r="V33" s="151">
        <v>1</v>
      </c>
      <c r="W33" s="103">
        <f t="shared" si="1"/>
        <v>0.78835714285714276</v>
      </c>
      <c r="X33" s="104">
        <f t="shared" si="2"/>
        <v>1.1825357142857142</v>
      </c>
      <c r="Y33" s="18"/>
    </row>
    <row r="34" spans="1:25" ht="20.25" customHeight="1" x14ac:dyDescent="0.25">
      <c r="A34" s="54">
        <v>27</v>
      </c>
      <c r="B34" s="58" t="s">
        <v>164</v>
      </c>
      <c r="C34" s="98">
        <v>1</v>
      </c>
      <c r="D34" s="98">
        <v>1</v>
      </c>
      <c r="E34" s="98">
        <v>1</v>
      </c>
      <c r="F34" s="98">
        <v>1</v>
      </c>
      <c r="G34" s="98">
        <v>1</v>
      </c>
      <c r="H34" s="98">
        <v>1</v>
      </c>
      <c r="I34" s="92">
        <v>0.87</v>
      </c>
      <c r="J34" s="92">
        <v>0.89</v>
      </c>
      <c r="K34" s="92">
        <v>0.95</v>
      </c>
      <c r="L34" s="92">
        <v>0.7</v>
      </c>
      <c r="M34" s="161">
        <v>0.73</v>
      </c>
      <c r="N34" s="148">
        <v>0.7</v>
      </c>
      <c r="O34" s="148">
        <v>0.48</v>
      </c>
      <c r="P34" s="92">
        <v>0.6</v>
      </c>
      <c r="Q34" s="92">
        <v>0.5</v>
      </c>
      <c r="R34" s="92">
        <v>0.5</v>
      </c>
      <c r="S34" s="92">
        <v>0.6</v>
      </c>
      <c r="T34" s="99">
        <v>0.4</v>
      </c>
      <c r="U34" s="92">
        <v>0.43</v>
      </c>
      <c r="V34" s="152">
        <v>1</v>
      </c>
      <c r="W34" s="103">
        <f t="shared" si="1"/>
        <v>0.66785714285714282</v>
      </c>
      <c r="X34" s="104">
        <f t="shared" si="2"/>
        <v>1.0017857142857143</v>
      </c>
      <c r="Y34" s="18"/>
    </row>
    <row r="35" spans="1:25" ht="20.25" customHeight="1" x14ac:dyDescent="0.25">
      <c r="A35" s="54">
        <v>28</v>
      </c>
      <c r="B35" s="58" t="s">
        <v>165</v>
      </c>
      <c r="C35" s="91">
        <v>1</v>
      </c>
      <c r="D35" s="91">
        <v>1</v>
      </c>
      <c r="E35" s="91">
        <v>1</v>
      </c>
      <c r="F35" s="91">
        <v>1</v>
      </c>
      <c r="G35" s="91">
        <v>1</v>
      </c>
      <c r="H35" s="91">
        <v>1</v>
      </c>
      <c r="I35" s="89">
        <v>0.93200000000000005</v>
      </c>
      <c r="J35" s="89">
        <v>0.84699999999999998</v>
      </c>
      <c r="K35" s="89">
        <v>0.96499999999999997</v>
      </c>
      <c r="L35" s="89">
        <v>0.92500000000000004</v>
      </c>
      <c r="M35" s="160">
        <v>0.78</v>
      </c>
      <c r="N35" s="89">
        <v>0.64500000000000002</v>
      </c>
      <c r="O35" s="147">
        <v>0.78</v>
      </c>
      <c r="P35" s="89">
        <v>0.64500000000000002</v>
      </c>
      <c r="Q35" s="89">
        <v>0.63600000000000001</v>
      </c>
      <c r="R35" s="89">
        <v>0.55600000000000005</v>
      </c>
      <c r="S35" s="89">
        <v>0.93500000000000005</v>
      </c>
      <c r="T35" s="89">
        <v>0.22500000000000001</v>
      </c>
      <c r="U35" s="89">
        <v>0.93500000000000005</v>
      </c>
      <c r="V35" s="151">
        <v>1</v>
      </c>
      <c r="W35" s="103">
        <f t="shared" si="1"/>
        <v>0.77185714285714291</v>
      </c>
      <c r="X35" s="104">
        <f t="shared" si="2"/>
        <v>1.1577857142857144</v>
      </c>
      <c r="Y35" s="18"/>
    </row>
    <row r="36" spans="1:25" ht="20.25" customHeight="1" x14ac:dyDescent="0.25">
      <c r="A36" s="54">
        <v>29</v>
      </c>
      <c r="B36" s="58" t="s">
        <v>166</v>
      </c>
      <c r="C36" s="91">
        <v>1</v>
      </c>
      <c r="D36" s="91">
        <v>1</v>
      </c>
      <c r="E36" s="91">
        <v>1</v>
      </c>
      <c r="F36" s="91">
        <v>1</v>
      </c>
      <c r="G36" s="91">
        <v>1</v>
      </c>
      <c r="H36" s="91">
        <v>1</v>
      </c>
      <c r="I36" s="89">
        <v>0.75</v>
      </c>
      <c r="J36" s="89">
        <v>0.79</v>
      </c>
      <c r="K36" s="89">
        <v>0.92</v>
      </c>
      <c r="L36" s="89">
        <v>0.6</v>
      </c>
      <c r="M36" s="160">
        <v>0.86</v>
      </c>
      <c r="N36" s="89">
        <v>0.48</v>
      </c>
      <c r="O36" s="147">
        <v>0.38</v>
      </c>
      <c r="P36" s="89">
        <v>0.6</v>
      </c>
      <c r="Q36" s="89">
        <v>0.46</v>
      </c>
      <c r="R36" s="89"/>
      <c r="S36" s="89">
        <v>0.45</v>
      </c>
      <c r="T36" s="89">
        <v>0.3</v>
      </c>
      <c r="U36" s="89">
        <v>0.65</v>
      </c>
      <c r="V36" s="151">
        <v>1</v>
      </c>
      <c r="W36" s="103">
        <f t="shared" si="1"/>
        <v>0.63384615384615384</v>
      </c>
      <c r="X36" s="104">
        <f t="shared" si="2"/>
        <v>0.95076923076923081</v>
      </c>
      <c r="Y36" s="18"/>
    </row>
    <row r="37" spans="1:25" ht="20.25" customHeight="1" x14ac:dyDescent="0.25">
      <c r="A37" s="54">
        <v>30</v>
      </c>
      <c r="B37" s="58" t="s">
        <v>167</v>
      </c>
      <c r="C37" s="91">
        <v>1</v>
      </c>
      <c r="D37" s="91">
        <v>1</v>
      </c>
      <c r="E37" s="91">
        <v>1</v>
      </c>
      <c r="F37" s="91">
        <v>1</v>
      </c>
      <c r="G37" s="91">
        <v>1</v>
      </c>
      <c r="H37" s="91">
        <v>1</v>
      </c>
      <c r="I37" s="89">
        <v>0.98599999999999999</v>
      </c>
      <c r="J37" s="89">
        <v>0.97</v>
      </c>
      <c r="K37" s="89">
        <v>0.995</v>
      </c>
      <c r="L37" s="89">
        <v>0.6</v>
      </c>
      <c r="M37" s="160">
        <v>0.63</v>
      </c>
      <c r="N37" s="89">
        <v>0.65</v>
      </c>
      <c r="O37" s="149">
        <v>0.4</v>
      </c>
      <c r="P37" s="89">
        <v>0.6</v>
      </c>
      <c r="Q37" s="89">
        <v>0.65</v>
      </c>
      <c r="R37" s="89">
        <v>0.4</v>
      </c>
      <c r="S37" s="89">
        <v>0.5</v>
      </c>
      <c r="T37" s="89">
        <v>0.5</v>
      </c>
      <c r="U37" s="89">
        <v>0.158</v>
      </c>
      <c r="V37" s="150">
        <v>0</v>
      </c>
      <c r="W37" s="103">
        <f t="shared" si="1"/>
        <v>0.57421428571428579</v>
      </c>
      <c r="X37" s="104">
        <f t="shared" si="2"/>
        <v>0.86132142857142868</v>
      </c>
      <c r="Y37" s="18"/>
    </row>
    <row r="38" spans="1:25" ht="20.25" customHeight="1" x14ac:dyDescent="0.25">
      <c r="A38" s="54">
        <v>31</v>
      </c>
      <c r="B38" s="58" t="s">
        <v>168</v>
      </c>
      <c r="C38" s="91">
        <v>1</v>
      </c>
      <c r="D38" s="91">
        <v>1</v>
      </c>
      <c r="E38" s="91">
        <v>1</v>
      </c>
      <c r="F38" s="91">
        <v>1</v>
      </c>
      <c r="G38" s="91">
        <v>1</v>
      </c>
      <c r="H38" s="91">
        <v>1</v>
      </c>
      <c r="I38" s="89">
        <v>1</v>
      </c>
      <c r="J38" s="89">
        <v>1</v>
      </c>
      <c r="K38" s="89">
        <v>1</v>
      </c>
      <c r="L38" s="89">
        <v>7.0000000000000007E-2</v>
      </c>
      <c r="M38" s="160">
        <v>0.55000000000000004</v>
      </c>
      <c r="N38" s="89">
        <v>0.53</v>
      </c>
      <c r="O38" s="147">
        <v>0.54</v>
      </c>
      <c r="P38" s="89">
        <v>7.2999999999999995E-2</v>
      </c>
      <c r="Q38" s="89">
        <v>0.65400000000000003</v>
      </c>
      <c r="R38" s="89">
        <v>0</v>
      </c>
      <c r="S38" s="89">
        <v>4.8000000000000001E-2</v>
      </c>
      <c r="T38" s="89">
        <v>0.02</v>
      </c>
      <c r="U38" s="89">
        <v>0.51</v>
      </c>
      <c r="V38" s="150">
        <v>0</v>
      </c>
      <c r="W38" s="103">
        <f t="shared" si="1"/>
        <v>0.42821428571428571</v>
      </c>
      <c r="X38" s="104">
        <f t="shared" si="2"/>
        <v>0.6423214285714286</v>
      </c>
      <c r="Y38" s="18"/>
    </row>
    <row r="39" spans="1:25" ht="20.25" customHeight="1" x14ac:dyDescent="0.25">
      <c r="A39" s="54">
        <v>32</v>
      </c>
      <c r="B39" s="58" t="s">
        <v>169</v>
      </c>
      <c r="C39" s="98">
        <v>1</v>
      </c>
      <c r="D39" s="98">
        <v>1</v>
      </c>
      <c r="E39" s="98">
        <v>1</v>
      </c>
      <c r="F39" s="98">
        <v>1</v>
      </c>
      <c r="G39" s="98">
        <v>1</v>
      </c>
      <c r="H39" s="98">
        <v>1</v>
      </c>
      <c r="I39" s="92">
        <v>0.98</v>
      </c>
      <c r="J39" s="92">
        <v>0.98</v>
      </c>
      <c r="K39" s="92">
        <v>0.97</v>
      </c>
      <c r="L39" s="92">
        <v>0.91</v>
      </c>
      <c r="M39" s="92">
        <v>0.51</v>
      </c>
      <c r="N39" s="92">
        <v>0.65</v>
      </c>
      <c r="O39" s="148">
        <v>0.47</v>
      </c>
      <c r="P39" s="148">
        <v>0.55000000000000004</v>
      </c>
      <c r="Q39" s="92">
        <v>0.45</v>
      </c>
      <c r="R39" s="92">
        <v>0.35</v>
      </c>
      <c r="S39" s="92">
        <v>0.7</v>
      </c>
      <c r="T39" s="99">
        <v>0.5</v>
      </c>
      <c r="U39" s="92">
        <v>0.62</v>
      </c>
      <c r="V39" s="152">
        <v>1</v>
      </c>
      <c r="W39" s="103">
        <f t="shared" si="1"/>
        <v>0.6885714285714285</v>
      </c>
      <c r="X39" s="104">
        <f t="shared" si="2"/>
        <v>1.0328571428571427</v>
      </c>
      <c r="Y39" s="18"/>
    </row>
    <row r="40" spans="1:25" ht="20.25" customHeight="1" x14ac:dyDescent="0.25">
      <c r="A40" s="54">
        <v>33</v>
      </c>
      <c r="B40" s="58" t="s">
        <v>170</v>
      </c>
      <c r="C40" s="91">
        <v>1</v>
      </c>
      <c r="D40" s="91">
        <v>1</v>
      </c>
      <c r="E40" s="91">
        <v>1</v>
      </c>
      <c r="F40" s="91">
        <v>1</v>
      </c>
      <c r="G40" s="91">
        <v>1</v>
      </c>
      <c r="H40" s="91">
        <v>1</v>
      </c>
      <c r="I40" s="89">
        <v>0.89</v>
      </c>
      <c r="J40" s="89">
        <v>0.88300000000000001</v>
      </c>
      <c r="K40" s="89">
        <v>0.96899999999999997</v>
      </c>
      <c r="L40" s="89">
        <v>1</v>
      </c>
      <c r="M40" s="160">
        <v>0.8</v>
      </c>
      <c r="N40" s="147">
        <v>0.55000000000000004</v>
      </c>
      <c r="O40" s="147">
        <v>0.37</v>
      </c>
      <c r="P40" s="147">
        <v>0.75</v>
      </c>
      <c r="Q40" s="89">
        <v>0</v>
      </c>
      <c r="R40" s="147">
        <v>0.1</v>
      </c>
      <c r="S40" s="147">
        <v>0.3</v>
      </c>
      <c r="T40" s="147">
        <v>0</v>
      </c>
      <c r="U40" s="89">
        <v>0</v>
      </c>
      <c r="V40" s="150">
        <v>0</v>
      </c>
      <c r="W40" s="103">
        <f t="shared" si="1"/>
        <v>0.47228571428571425</v>
      </c>
      <c r="X40" s="104">
        <f t="shared" si="2"/>
        <v>0.70842857142857141</v>
      </c>
      <c r="Y40" s="18"/>
    </row>
    <row r="41" spans="1:25" ht="20.25" customHeight="1" x14ac:dyDescent="0.25">
      <c r="A41" s="54">
        <v>34</v>
      </c>
      <c r="B41" s="58" t="s">
        <v>171</v>
      </c>
      <c r="C41" s="91">
        <v>1</v>
      </c>
      <c r="D41" s="91">
        <v>1</v>
      </c>
      <c r="E41" s="91">
        <v>1</v>
      </c>
      <c r="F41" s="91">
        <v>1</v>
      </c>
      <c r="G41" s="91">
        <v>1</v>
      </c>
      <c r="H41" s="91">
        <v>1</v>
      </c>
      <c r="I41" s="89">
        <v>0.89800000000000002</v>
      </c>
      <c r="J41" s="89">
        <v>0.91400000000000003</v>
      </c>
      <c r="K41" s="89">
        <v>1</v>
      </c>
      <c r="L41" s="89">
        <v>0.6</v>
      </c>
      <c r="M41" s="160">
        <v>0.56000000000000005</v>
      </c>
      <c r="N41" s="89">
        <v>0.68500000000000005</v>
      </c>
      <c r="O41" s="147">
        <v>0.45</v>
      </c>
      <c r="P41" s="89">
        <v>0.88</v>
      </c>
      <c r="Q41" s="89">
        <v>0.45</v>
      </c>
      <c r="R41" s="89">
        <v>0.45</v>
      </c>
      <c r="S41" s="89">
        <v>0.55000000000000004</v>
      </c>
      <c r="T41" s="89">
        <v>0.65</v>
      </c>
      <c r="U41" s="89">
        <v>0.65</v>
      </c>
      <c r="V41" s="150">
        <v>0</v>
      </c>
      <c r="W41" s="103">
        <f t="shared" si="1"/>
        <v>0.62407142857142861</v>
      </c>
      <c r="X41" s="104">
        <f t="shared" si="2"/>
        <v>0.93610714285714292</v>
      </c>
      <c r="Y41" s="18"/>
    </row>
    <row r="42" spans="1:25" ht="20.25" customHeight="1" x14ac:dyDescent="0.25">
      <c r="A42" s="54">
        <v>35</v>
      </c>
      <c r="B42" s="58" t="s">
        <v>172</v>
      </c>
      <c r="C42" s="91">
        <v>1</v>
      </c>
      <c r="D42" s="91">
        <v>1</v>
      </c>
      <c r="E42" s="91">
        <v>1</v>
      </c>
      <c r="F42" s="91">
        <v>1</v>
      </c>
      <c r="G42" s="91">
        <v>1</v>
      </c>
      <c r="H42" s="91">
        <v>1</v>
      </c>
      <c r="I42" s="89">
        <v>0.85799999999999998</v>
      </c>
      <c r="J42" s="89">
        <v>0.88</v>
      </c>
      <c r="K42" s="89">
        <v>0.96</v>
      </c>
      <c r="L42" s="89">
        <v>0.61599999999999999</v>
      </c>
      <c r="M42" s="160">
        <v>0.68</v>
      </c>
      <c r="N42" s="147">
        <v>0.62</v>
      </c>
      <c r="O42" s="147">
        <v>0.61</v>
      </c>
      <c r="P42" s="89">
        <v>0.8</v>
      </c>
      <c r="Q42" s="89">
        <v>0.51100000000000001</v>
      </c>
      <c r="R42" s="89">
        <v>0.5</v>
      </c>
      <c r="S42" s="89">
        <v>0.7</v>
      </c>
      <c r="T42" s="89">
        <v>0.53</v>
      </c>
      <c r="U42" s="89">
        <v>0.214</v>
      </c>
      <c r="V42" s="151">
        <v>1</v>
      </c>
      <c r="W42" s="103">
        <f t="shared" si="1"/>
        <v>0.67707142857142866</v>
      </c>
      <c r="X42" s="104">
        <f t="shared" si="2"/>
        <v>1.0156071428571429</v>
      </c>
      <c r="Y42" s="18"/>
    </row>
    <row r="43" spans="1:25" ht="20.25" customHeight="1" x14ac:dyDescent="0.25">
      <c r="A43" s="54">
        <v>36</v>
      </c>
      <c r="B43" s="58" t="s">
        <v>173</v>
      </c>
      <c r="C43" s="98">
        <v>1</v>
      </c>
      <c r="D43" s="98">
        <v>1</v>
      </c>
      <c r="E43" s="98">
        <v>1</v>
      </c>
      <c r="F43" s="98">
        <v>1</v>
      </c>
      <c r="G43" s="98">
        <v>1</v>
      </c>
      <c r="H43" s="98">
        <v>1</v>
      </c>
      <c r="I43" s="92">
        <v>0.96499999999999997</v>
      </c>
      <c r="J43" s="92">
        <v>0.99299999999999999</v>
      </c>
      <c r="K43" s="92">
        <v>1</v>
      </c>
      <c r="L43" s="92">
        <v>0.98</v>
      </c>
      <c r="M43" s="161">
        <v>0.96</v>
      </c>
      <c r="N43" s="92">
        <v>0.7</v>
      </c>
      <c r="O43" s="148">
        <v>0.87</v>
      </c>
      <c r="P43" s="148">
        <v>1</v>
      </c>
      <c r="Q43" s="92">
        <v>0.875</v>
      </c>
      <c r="R43" s="92">
        <v>0.61</v>
      </c>
      <c r="S43" s="148">
        <v>1</v>
      </c>
      <c r="T43" s="148">
        <v>1</v>
      </c>
      <c r="U43" s="148">
        <v>0.81499999999999995</v>
      </c>
      <c r="V43" s="152">
        <v>1</v>
      </c>
      <c r="W43" s="103">
        <f t="shared" si="1"/>
        <v>0.91199999999999992</v>
      </c>
      <c r="X43" s="104">
        <f t="shared" si="2"/>
        <v>1.3679999999999999</v>
      </c>
      <c r="Y43" s="18"/>
    </row>
    <row r="44" spans="1:25" ht="20.25" customHeight="1" x14ac:dyDescent="0.25">
      <c r="A44" s="54">
        <v>37</v>
      </c>
      <c r="B44" s="58" t="s">
        <v>174</v>
      </c>
      <c r="C44" s="91">
        <v>1</v>
      </c>
      <c r="D44" s="91">
        <v>1</v>
      </c>
      <c r="E44" s="91">
        <v>1</v>
      </c>
      <c r="F44" s="91">
        <v>1</v>
      </c>
      <c r="G44" s="91">
        <v>1</v>
      </c>
      <c r="H44" s="91">
        <v>1</v>
      </c>
      <c r="I44" s="89">
        <v>0.83</v>
      </c>
      <c r="J44" s="89">
        <v>0.94499999999999995</v>
      </c>
      <c r="K44" s="89">
        <v>0.95</v>
      </c>
      <c r="L44" s="89">
        <v>0.53</v>
      </c>
      <c r="M44" s="89">
        <v>0.67</v>
      </c>
      <c r="N44" s="89">
        <v>0.53</v>
      </c>
      <c r="O44" s="147">
        <v>0.27</v>
      </c>
      <c r="P44" s="89">
        <v>0.55000000000000004</v>
      </c>
      <c r="Q44" s="89">
        <v>0.2</v>
      </c>
      <c r="R44" s="89">
        <v>0</v>
      </c>
      <c r="S44" s="89">
        <v>0.5</v>
      </c>
      <c r="T44" s="89">
        <v>0</v>
      </c>
      <c r="U44" s="89">
        <v>0.5</v>
      </c>
      <c r="V44" s="151">
        <v>1</v>
      </c>
      <c r="W44" s="103">
        <f t="shared" si="1"/>
        <v>0.53392857142857142</v>
      </c>
      <c r="X44" s="104">
        <f t="shared" si="2"/>
        <v>0.80089285714285707</v>
      </c>
      <c r="Y44" s="18"/>
    </row>
    <row r="45" spans="1:25" ht="20.25" customHeight="1" x14ac:dyDescent="0.25">
      <c r="A45" s="54">
        <v>38</v>
      </c>
      <c r="B45" s="58" t="s">
        <v>158</v>
      </c>
      <c r="C45" s="91">
        <v>1</v>
      </c>
      <c r="D45" s="91">
        <v>1</v>
      </c>
      <c r="E45" s="91">
        <v>1</v>
      </c>
      <c r="F45" s="91">
        <v>1</v>
      </c>
      <c r="G45" s="91">
        <v>1</v>
      </c>
      <c r="H45" s="91">
        <v>1</v>
      </c>
      <c r="I45" s="89">
        <v>0.8</v>
      </c>
      <c r="J45" s="89">
        <v>0.8</v>
      </c>
      <c r="K45" s="89">
        <v>0.9</v>
      </c>
      <c r="L45" s="89">
        <v>0.6</v>
      </c>
      <c r="M45" s="160">
        <v>0.16</v>
      </c>
      <c r="N45" s="89">
        <v>0.6</v>
      </c>
      <c r="O45" s="147">
        <v>0.36</v>
      </c>
      <c r="P45" s="147">
        <v>0.3</v>
      </c>
      <c r="Q45" s="89">
        <v>0.4</v>
      </c>
      <c r="R45" s="89">
        <v>0.4</v>
      </c>
      <c r="S45" s="89">
        <v>0.2</v>
      </c>
      <c r="T45" s="89">
        <v>0.3</v>
      </c>
      <c r="U45" s="89">
        <v>0.3</v>
      </c>
      <c r="V45" s="151">
        <v>1</v>
      </c>
      <c r="W45" s="103">
        <f t="shared" si="1"/>
        <v>0.50857142857142867</v>
      </c>
      <c r="X45" s="104">
        <f t="shared" si="2"/>
        <v>0.76285714285714301</v>
      </c>
      <c r="Y45" s="18"/>
    </row>
    <row r="46" spans="1:25" ht="31.15" customHeight="1" thickBot="1" x14ac:dyDescent="0.3">
      <c r="A46" s="234" t="s">
        <v>120</v>
      </c>
      <c r="B46" s="235"/>
      <c r="C46" s="100">
        <f t="shared" ref="C46:H46" si="3">SUM(C8:C45)</f>
        <v>38</v>
      </c>
      <c r="D46" s="100">
        <f t="shared" si="3"/>
        <v>38</v>
      </c>
      <c r="E46" s="100">
        <f t="shared" si="3"/>
        <v>35</v>
      </c>
      <c r="F46" s="100">
        <f t="shared" si="3"/>
        <v>38</v>
      </c>
      <c r="G46" s="100">
        <f t="shared" si="3"/>
        <v>38</v>
      </c>
      <c r="H46" s="100">
        <f t="shared" si="3"/>
        <v>34</v>
      </c>
      <c r="I46" s="101">
        <f t="shared" ref="I46:X46" si="4">AVERAGE(I8:I45)</f>
        <v>0.93639473684210517</v>
      </c>
      <c r="J46" s="101">
        <f t="shared" si="4"/>
        <v>0.93139473684210528</v>
      </c>
      <c r="K46" s="101">
        <f t="shared" si="4"/>
        <v>0.86497368421052634</v>
      </c>
      <c r="L46" s="101">
        <f t="shared" si="4"/>
        <v>0.67721052631578971</v>
      </c>
      <c r="M46" s="101">
        <f t="shared" si="4"/>
        <v>0.65934210526315795</v>
      </c>
      <c r="N46" s="101">
        <f t="shared" si="4"/>
        <v>0.63026315789473697</v>
      </c>
      <c r="O46" s="101">
        <f t="shared" si="4"/>
        <v>0.52342105263157901</v>
      </c>
      <c r="P46" s="101">
        <f t="shared" si="4"/>
        <v>0.66239473684210548</v>
      </c>
      <c r="Q46" s="101">
        <f t="shared" si="4"/>
        <v>0.57399999999999984</v>
      </c>
      <c r="R46" s="101">
        <f t="shared" si="4"/>
        <v>0.47591891891891885</v>
      </c>
      <c r="S46" s="101">
        <f t="shared" si="4"/>
        <v>0.59855263157894734</v>
      </c>
      <c r="T46" s="101">
        <f t="shared" si="4"/>
        <v>0.40923684210526323</v>
      </c>
      <c r="U46" s="101">
        <f t="shared" si="4"/>
        <v>0.49934210526315786</v>
      </c>
      <c r="V46" s="101">
        <f t="shared" si="4"/>
        <v>0.71052631578947367</v>
      </c>
      <c r="W46" s="101">
        <f t="shared" si="4"/>
        <v>0.65408053788316967</v>
      </c>
      <c r="X46" s="102">
        <f t="shared" si="4"/>
        <v>0.98112080682475433</v>
      </c>
      <c r="Y46" s="18"/>
    </row>
    <row r="49" spans="1:25" ht="31.5" customHeight="1" x14ac:dyDescent="0.25">
      <c r="A49" s="54">
        <v>1</v>
      </c>
      <c r="B49" s="58" t="s">
        <v>177</v>
      </c>
      <c r="C49" s="91">
        <v>1</v>
      </c>
      <c r="D49" s="91"/>
      <c r="E49" s="91"/>
      <c r="F49" s="91">
        <v>1</v>
      </c>
      <c r="G49" s="91"/>
      <c r="H49" s="91"/>
      <c r="I49" s="89">
        <v>0.95699999999999996</v>
      </c>
      <c r="J49" s="89"/>
      <c r="K49" s="89"/>
      <c r="L49" s="89">
        <v>0.8</v>
      </c>
      <c r="M49" s="89"/>
      <c r="N49" s="89"/>
      <c r="O49" s="89"/>
      <c r="P49" s="89"/>
      <c r="Q49" s="89"/>
      <c r="R49" s="89"/>
      <c r="S49" s="89">
        <v>0.8</v>
      </c>
      <c r="T49" s="89">
        <v>0.5</v>
      </c>
      <c r="U49" s="89">
        <v>0.9</v>
      </c>
      <c r="V49" s="89">
        <v>0</v>
      </c>
      <c r="W49" s="103">
        <f>AVERAGE(I49:V49)</f>
        <v>0.65950000000000009</v>
      </c>
      <c r="X49" s="104">
        <f>W49*1.5</f>
        <v>0.98925000000000018</v>
      </c>
      <c r="Y49" s="18"/>
    </row>
    <row r="50" spans="1:25" ht="29.25" customHeight="1" x14ac:dyDescent="0.25">
      <c r="A50" s="54">
        <v>2</v>
      </c>
      <c r="B50" s="58" t="s">
        <v>178</v>
      </c>
      <c r="C50" s="98">
        <v>1</v>
      </c>
      <c r="D50" s="98"/>
      <c r="E50" s="98"/>
      <c r="F50" s="98">
        <v>1</v>
      </c>
      <c r="G50" s="98"/>
      <c r="H50" s="98"/>
      <c r="I50" s="92">
        <v>1</v>
      </c>
      <c r="J50" s="92"/>
      <c r="K50" s="92"/>
      <c r="L50" s="92">
        <v>0.7</v>
      </c>
      <c r="M50" s="92"/>
      <c r="N50" s="92"/>
      <c r="O50" s="92"/>
      <c r="P50" s="92"/>
      <c r="Q50" s="92"/>
      <c r="R50" s="92"/>
      <c r="S50" s="92">
        <v>1</v>
      </c>
      <c r="T50" s="99">
        <v>1</v>
      </c>
      <c r="U50" s="92">
        <v>0.5</v>
      </c>
      <c r="V50" s="92">
        <v>0</v>
      </c>
      <c r="W50" s="103">
        <f>AVERAGE(I50:V50)</f>
        <v>0.70000000000000007</v>
      </c>
      <c r="X50" s="104">
        <f>W50*1.5</f>
        <v>1.05</v>
      </c>
      <c r="Y50" s="18"/>
    </row>
    <row r="51" spans="1:25" ht="20.25" customHeight="1" x14ac:dyDescent="0.25">
      <c r="A51" s="54">
        <v>3</v>
      </c>
      <c r="B51" s="58" t="s">
        <v>179</v>
      </c>
      <c r="C51" s="91">
        <v>1</v>
      </c>
      <c r="D51" s="91"/>
      <c r="E51" s="91"/>
      <c r="F51" s="91">
        <v>1</v>
      </c>
      <c r="G51" s="91"/>
      <c r="H51" s="91"/>
      <c r="I51" s="89">
        <v>0.90800000000000003</v>
      </c>
      <c r="J51" s="89"/>
      <c r="K51" s="89"/>
      <c r="L51" s="89">
        <v>0.65</v>
      </c>
      <c r="M51" s="89"/>
      <c r="N51" s="89"/>
      <c r="O51" s="89"/>
      <c r="P51" s="89"/>
      <c r="Q51" s="89"/>
      <c r="R51" s="89"/>
      <c r="S51" s="89">
        <v>0.65</v>
      </c>
      <c r="T51" s="89">
        <v>0.5</v>
      </c>
      <c r="U51" s="89">
        <v>0.85</v>
      </c>
      <c r="V51" s="89">
        <v>0</v>
      </c>
      <c r="W51" s="103">
        <f>AVERAGE(I51:V51)</f>
        <v>0.59300000000000008</v>
      </c>
      <c r="X51" s="104">
        <f>W51*1.5</f>
        <v>0.88950000000000018</v>
      </c>
      <c r="Y51" s="18"/>
    </row>
    <row r="52" spans="1:25" ht="31.15" customHeight="1" thickBot="1" x14ac:dyDescent="0.3">
      <c r="A52" s="234" t="s">
        <v>120</v>
      </c>
      <c r="B52" s="235"/>
      <c r="C52" s="100">
        <f>SUM(C49:C51)</f>
        <v>3</v>
      </c>
      <c r="D52" s="100">
        <f t="shared" ref="D52:H52" si="5">SUM(D49:D51)</f>
        <v>0</v>
      </c>
      <c r="E52" s="100">
        <f t="shared" si="5"/>
        <v>0</v>
      </c>
      <c r="F52" s="100">
        <f t="shared" si="5"/>
        <v>3</v>
      </c>
      <c r="G52" s="100">
        <f t="shared" si="5"/>
        <v>0</v>
      </c>
      <c r="H52" s="100">
        <f t="shared" si="5"/>
        <v>0</v>
      </c>
      <c r="I52" s="101">
        <f>AVERAGE(I49:I51)</f>
        <v>0.95499999999999996</v>
      </c>
      <c r="J52" s="101"/>
      <c r="K52" s="101"/>
      <c r="L52" s="101">
        <f t="shared" ref="L52:U52" si="6">AVERAGE(L49:L51)</f>
        <v>0.71666666666666667</v>
      </c>
      <c r="M52" s="101"/>
      <c r="N52" s="101"/>
      <c r="O52" s="101"/>
      <c r="P52" s="101"/>
      <c r="Q52" s="101"/>
      <c r="R52" s="101"/>
      <c r="S52" s="101">
        <f t="shared" si="6"/>
        <v>0.81666666666666676</v>
      </c>
      <c r="T52" s="101">
        <f t="shared" si="6"/>
        <v>0.66666666666666663</v>
      </c>
      <c r="U52" s="101">
        <f t="shared" si="6"/>
        <v>0.75</v>
      </c>
      <c r="V52" s="101">
        <f>AVERAGE(V49:V51)</f>
        <v>0</v>
      </c>
      <c r="W52" s="101">
        <f>AVERAGE(W49:W51)</f>
        <v>0.65083333333333337</v>
      </c>
      <c r="X52" s="102">
        <f>AVERAGE(X49:X51)</f>
        <v>0.97624999999999995</v>
      </c>
      <c r="Y52" s="18"/>
    </row>
    <row r="59" spans="1:25" ht="15.75" thickBot="1" x14ac:dyDescent="0.3">
      <c r="G59" s="57"/>
    </row>
  </sheetData>
  <sheetProtection algorithmName="SHA-512" hashValue="isoV2lrS8/ibyuUu1WJiz79HDgV9Me0OzAR1+c/mUaXiuDclowwS1DkoHnVBKTfOhDjB2aWxc5KaF8gorVt5Wg==" saltValue="+8gUsAgyI6ZpO/4zZyZVPQ==" spinCount="100000" sheet="1" formatCells="0" formatColumns="0" formatRows="0" insertColumns="0" insertRows="0" insertHyperlinks="0" deleteColumns="0" deleteRows="0" sort="0" autoFilter="0" pivotTables="0"/>
  <sortState ref="B8:W48">
    <sortCondition ref="B8"/>
  </sortState>
  <mergeCells count="14">
    <mergeCell ref="A52:B52"/>
    <mergeCell ref="A46:B46"/>
    <mergeCell ref="V5:V7"/>
    <mergeCell ref="U5:U7"/>
    <mergeCell ref="A1:W1"/>
    <mergeCell ref="A2:W2"/>
    <mergeCell ref="A3:W3"/>
    <mergeCell ref="A5:A7"/>
    <mergeCell ref="B5:B7"/>
    <mergeCell ref="C5:E6"/>
    <mergeCell ref="F5:H6"/>
    <mergeCell ref="I5:K5"/>
    <mergeCell ref="L5:Q5"/>
    <mergeCell ref="S5:T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Width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UC51"/>
  <sheetViews>
    <sheetView zoomScale="70" zoomScaleNormal="70" workbookViewId="0">
      <pane ySplit="6" topLeftCell="A10" activePane="bottomLeft" state="frozen"/>
      <selection pane="bottomLeft" activeCell="M38" sqref="M38"/>
    </sheetView>
  </sheetViews>
  <sheetFormatPr defaultColWidth="8.85546875" defaultRowHeight="15" x14ac:dyDescent="0.25"/>
  <cols>
    <col min="1" max="1" width="8.140625" style="20" customWidth="1"/>
    <col min="2" max="2" width="35" style="20" customWidth="1"/>
    <col min="3" max="3" width="15.28515625" style="20" customWidth="1"/>
    <col min="4" max="4" width="14.85546875" style="20" customWidth="1"/>
    <col min="5" max="5" width="16.140625" style="20" customWidth="1"/>
    <col min="6" max="6" width="12.5703125" style="20" customWidth="1"/>
    <col min="7" max="7" width="13.28515625" style="20" customWidth="1"/>
    <col min="8" max="8" width="21.7109375" style="20" customWidth="1"/>
    <col min="9" max="9" width="13.85546875" style="20" customWidth="1"/>
    <col min="10" max="10" width="13.42578125" style="20" customWidth="1"/>
    <col min="11" max="11" width="15.28515625" style="20" customWidth="1"/>
    <col min="12" max="12" width="17.28515625" style="231" customWidth="1"/>
    <col min="13" max="17" width="15.85546875" style="231" customWidth="1"/>
    <col min="18" max="18" width="15.85546875" style="20" customWidth="1"/>
    <col min="19" max="19" width="8.140625" style="113" customWidth="1"/>
    <col min="20" max="20" width="20.5703125" style="20" customWidth="1"/>
    <col min="21" max="21" width="12.42578125" style="20" customWidth="1"/>
    <col min="22" max="22" width="12.5703125" style="20" customWidth="1"/>
    <col min="23" max="23" width="7.140625" style="113" customWidth="1"/>
    <col min="24" max="24" width="9.85546875" style="113" customWidth="1"/>
    <col min="25" max="25" width="9.42578125" style="113" customWidth="1"/>
    <col min="26" max="549" width="8.85546875" style="19"/>
    <col min="550" max="16384" width="8.85546875" style="20"/>
  </cols>
  <sheetData>
    <row r="2" spans="1:549" ht="15.75" x14ac:dyDescent="0.25">
      <c r="A2" s="279" t="s">
        <v>16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</row>
    <row r="4" spans="1:549" ht="51.75" customHeight="1" x14ac:dyDescent="0.25">
      <c r="A4" s="280" t="s">
        <v>3</v>
      </c>
      <c r="B4" s="280" t="s">
        <v>4</v>
      </c>
      <c r="C4" s="275" t="s">
        <v>89</v>
      </c>
      <c r="D4" s="281" t="s">
        <v>90</v>
      </c>
      <c r="E4" s="281"/>
      <c r="F4" s="275" t="s">
        <v>88</v>
      </c>
      <c r="G4" s="275" t="s">
        <v>91</v>
      </c>
      <c r="H4" s="21" t="s">
        <v>118</v>
      </c>
      <c r="I4" s="275" t="s">
        <v>182</v>
      </c>
      <c r="J4" s="275" t="s">
        <v>85</v>
      </c>
      <c r="K4" s="275" t="s">
        <v>86</v>
      </c>
      <c r="L4" s="272" t="s">
        <v>80</v>
      </c>
      <c r="M4" s="273"/>
      <c r="N4" s="273"/>
      <c r="O4" s="273"/>
      <c r="P4" s="273"/>
      <c r="Q4" s="274"/>
      <c r="R4" s="275" t="s">
        <v>87</v>
      </c>
      <c r="S4" s="106" t="s">
        <v>17</v>
      </c>
      <c r="T4" s="21" t="s">
        <v>118</v>
      </c>
      <c r="U4" s="278" t="s">
        <v>122</v>
      </c>
      <c r="V4" s="278"/>
      <c r="W4" s="106" t="s">
        <v>18</v>
      </c>
      <c r="X4" s="107" t="s">
        <v>19</v>
      </c>
      <c r="Y4" s="106" t="s">
        <v>31</v>
      </c>
    </row>
    <row r="5" spans="1:549" ht="24" customHeight="1" x14ac:dyDescent="0.25">
      <c r="A5" s="280"/>
      <c r="B5" s="280"/>
      <c r="C5" s="276"/>
      <c r="D5" s="23" t="s">
        <v>20</v>
      </c>
      <c r="E5" s="23" t="s">
        <v>21</v>
      </c>
      <c r="F5" s="276"/>
      <c r="G5" s="276"/>
      <c r="H5" s="23" t="s">
        <v>22</v>
      </c>
      <c r="I5" s="277"/>
      <c r="J5" s="276"/>
      <c r="K5" s="276"/>
      <c r="L5" s="227" t="s">
        <v>81</v>
      </c>
      <c r="M5" s="227" t="s">
        <v>82</v>
      </c>
      <c r="N5" s="227" t="s">
        <v>212</v>
      </c>
      <c r="O5" s="227" t="s">
        <v>213</v>
      </c>
      <c r="P5" s="227" t="s">
        <v>214</v>
      </c>
      <c r="Q5" s="227" t="s">
        <v>215</v>
      </c>
      <c r="R5" s="276"/>
      <c r="S5" s="106" t="s">
        <v>95</v>
      </c>
      <c r="T5" s="21" t="s">
        <v>23</v>
      </c>
      <c r="U5" s="23" t="s">
        <v>24</v>
      </c>
      <c r="V5" s="23" t="s">
        <v>25</v>
      </c>
      <c r="W5" s="106" t="s">
        <v>95</v>
      </c>
      <c r="X5" s="108"/>
      <c r="Y5" s="106" t="s">
        <v>57</v>
      </c>
    </row>
    <row r="6" spans="1:549" ht="111" customHeight="1" x14ac:dyDescent="0.25">
      <c r="A6" s="275"/>
      <c r="B6" s="275"/>
      <c r="C6" s="277"/>
      <c r="D6" s="52" t="s">
        <v>183</v>
      </c>
      <c r="E6" s="52" t="s">
        <v>184</v>
      </c>
      <c r="F6" s="277"/>
      <c r="G6" s="277"/>
      <c r="H6" s="24" t="s">
        <v>92</v>
      </c>
      <c r="I6" s="277"/>
      <c r="J6" s="277"/>
      <c r="K6" s="277"/>
      <c r="L6" s="228" t="s">
        <v>216</v>
      </c>
      <c r="M6" s="228" t="s">
        <v>217</v>
      </c>
      <c r="N6" s="228" t="s">
        <v>218</v>
      </c>
      <c r="O6" s="228" t="s">
        <v>219</v>
      </c>
      <c r="P6" s="228" t="s">
        <v>220</v>
      </c>
      <c r="Q6" s="228" t="s">
        <v>221</v>
      </c>
      <c r="R6" s="277"/>
      <c r="S6" s="109" t="s">
        <v>26</v>
      </c>
      <c r="T6" s="24" t="s">
        <v>185</v>
      </c>
      <c r="U6" s="24" t="s">
        <v>83</v>
      </c>
      <c r="V6" s="24" t="s">
        <v>84</v>
      </c>
      <c r="W6" s="109" t="s">
        <v>27</v>
      </c>
      <c r="X6" s="110"/>
      <c r="Y6" s="109" t="s">
        <v>29</v>
      </c>
    </row>
    <row r="7" spans="1:549" s="27" customFormat="1" ht="18.75" customHeight="1" x14ac:dyDescent="0.25">
      <c r="A7" s="17">
        <v>1</v>
      </c>
      <c r="B7" s="65" t="s">
        <v>141</v>
      </c>
      <c r="C7" s="48">
        <v>0.81799999999999995</v>
      </c>
      <c r="D7" s="48">
        <v>0.81200000000000006</v>
      </c>
      <c r="E7" s="48">
        <v>0.14799999999999999</v>
      </c>
      <c r="F7" s="48">
        <v>1</v>
      </c>
      <c r="G7" s="48">
        <v>0.33300000000000002</v>
      </c>
      <c r="H7" s="48">
        <v>0.5</v>
      </c>
      <c r="I7" s="48">
        <v>3.6999999999999998E-2</v>
      </c>
      <c r="J7" s="48">
        <v>7.3999999999999996E-2</v>
      </c>
      <c r="K7" s="48">
        <v>7.0999999999999994E-2</v>
      </c>
      <c r="L7" s="229">
        <v>0</v>
      </c>
      <c r="M7" s="229">
        <v>0</v>
      </c>
      <c r="N7" s="229">
        <v>0</v>
      </c>
      <c r="O7" s="229">
        <v>0</v>
      </c>
      <c r="P7" s="229">
        <v>0</v>
      </c>
      <c r="Q7" s="229">
        <v>0</v>
      </c>
      <c r="R7" s="153">
        <v>1</v>
      </c>
      <c r="S7" s="114">
        <f>AVERAGE(C7:R7)</f>
        <v>0.29956249999999995</v>
      </c>
      <c r="T7" s="48">
        <v>-0.5</v>
      </c>
      <c r="U7" s="48">
        <v>0</v>
      </c>
      <c r="V7" s="48">
        <v>0.08</v>
      </c>
      <c r="W7" s="111">
        <f t="shared" ref="W7" si="0">SUM(T7:V7)</f>
        <v>-0.42</v>
      </c>
      <c r="X7" s="111">
        <f>S7-W7</f>
        <v>0.71956249999999988</v>
      </c>
      <c r="Y7" s="111">
        <f>AVERAGE(C7:R7,T7:V7)</f>
        <v>0.23015789473684206</v>
      </c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</row>
    <row r="8" spans="1:549" s="27" customFormat="1" ht="17.25" customHeight="1" x14ac:dyDescent="0.25">
      <c r="A8" s="17">
        <v>2</v>
      </c>
      <c r="B8" s="65" t="s">
        <v>142</v>
      </c>
      <c r="C8" s="48">
        <v>0.875</v>
      </c>
      <c r="D8" s="48">
        <v>0.85699999999999998</v>
      </c>
      <c r="E8" s="48">
        <v>1.143</v>
      </c>
      <c r="F8" s="48">
        <v>1</v>
      </c>
      <c r="G8" s="48">
        <v>0.61199999999999999</v>
      </c>
      <c r="H8" s="48">
        <v>1</v>
      </c>
      <c r="I8" s="48">
        <v>0</v>
      </c>
      <c r="J8" s="48">
        <v>4.1000000000000002E-2</v>
      </c>
      <c r="K8" s="48">
        <v>0.25800000000000001</v>
      </c>
      <c r="L8" s="229">
        <v>8.2000000000000003E-2</v>
      </c>
      <c r="M8" s="229">
        <v>0.75</v>
      </c>
      <c r="N8" s="230">
        <v>1</v>
      </c>
      <c r="O8" s="229">
        <v>1</v>
      </c>
      <c r="P8" s="229">
        <v>0</v>
      </c>
      <c r="Q8" s="229">
        <v>0</v>
      </c>
      <c r="R8" s="153">
        <v>1</v>
      </c>
      <c r="S8" s="114">
        <f t="shared" ref="S8:S44" si="1">AVERAGE(C8:R8)</f>
        <v>0.60112500000000002</v>
      </c>
      <c r="T8" s="48">
        <v>0</v>
      </c>
      <c r="U8" s="48">
        <v>0</v>
      </c>
      <c r="V8" s="48">
        <v>4.1000000000000002E-2</v>
      </c>
      <c r="W8" s="111">
        <f t="shared" ref="W8:W44" si="2">SUM(T8:V8)</f>
        <v>4.1000000000000002E-2</v>
      </c>
      <c r="X8" s="111">
        <f t="shared" ref="X8:X44" si="3">S8-W8</f>
        <v>0.56012499999999998</v>
      </c>
      <c r="Y8" s="111">
        <f t="shared" ref="Y8:Y44" si="4">AVERAGE(C8:R8,T8:V8)</f>
        <v>0.50836842105263158</v>
      </c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</row>
    <row r="9" spans="1:549" s="27" customFormat="1" ht="24" customHeight="1" x14ac:dyDescent="0.25">
      <c r="A9" s="17">
        <v>3</v>
      </c>
      <c r="B9" s="65" t="s">
        <v>143</v>
      </c>
      <c r="C9" s="48">
        <v>0.96</v>
      </c>
      <c r="D9" s="48">
        <v>0.92300000000000004</v>
      </c>
      <c r="E9" s="48">
        <v>7.5999999999999998E-2</v>
      </c>
      <c r="F9" s="48">
        <v>1</v>
      </c>
      <c r="G9" s="48">
        <v>0.46100000000000002</v>
      </c>
      <c r="H9" s="48">
        <v>0.86</v>
      </c>
      <c r="I9" s="48">
        <v>3.7999999999999999E-2</v>
      </c>
      <c r="J9" s="48">
        <v>1.9E-2</v>
      </c>
      <c r="K9" s="48">
        <v>0.115</v>
      </c>
      <c r="L9" s="229">
        <v>3.7999999999999999E-2</v>
      </c>
      <c r="M9" s="229">
        <v>1</v>
      </c>
      <c r="N9" s="229">
        <v>3.7999999999999999E-2</v>
      </c>
      <c r="O9" s="229">
        <v>0.5</v>
      </c>
      <c r="P9" s="229">
        <v>0</v>
      </c>
      <c r="Q9" s="229">
        <v>0</v>
      </c>
      <c r="R9" s="153">
        <v>1</v>
      </c>
      <c r="S9" s="114">
        <f t="shared" si="1"/>
        <v>0.43925000000000008</v>
      </c>
      <c r="T9" s="48">
        <v>-0.14000000000000001</v>
      </c>
      <c r="U9" s="48">
        <v>0</v>
      </c>
      <c r="V9" s="48">
        <v>3.7999999999999999E-2</v>
      </c>
      <c r="W9" s="111">
        <f t="shared" si="2"/>
        <v>-0.10200000000000001</v>
      </c>
      <c r="X9" s="111">
        <f t="shared" si="3"/>
        <v>0.54125000000000012</v>
      </c>
      <c r="Y9" s="111">
        <f t="shared" si="4"/>
        <v>0.36452631578947381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</row>
    <row r="10" spans="1:549" s="27" customFormat="1" ht="25.5" x14ac:dyDescent="0.25">
      <c r="A10" s="17">
        <v>4</v>
      </c>
      <c r="B10" s="65" t="s">
        <v>144</v>
      </c>
      <c r="C10" s="48">
        <v>1</v>
      </c>
      <c r="D10" s="48">
        <v>0.95199999999999996</v>
      </c>
      <c r="E10" s="48">
        <v>4.8000000000000001E-2</v>
      </c>
      <c r="F10" s="48">
        <v>1</v>
      </c>
      <c r="G10" s="48">
        <v>0.77500000000000002</v>
      </c>
      <c r="H10" s="48">
        <v>1</v>
      </c>
      <c r="I10" s="48">
        <v>2.1000000000000001E-2</v>
      </c>
      <c r="J10" s="48">
        <v>0</v>
      </c>
      <c r="K10" s="48">
        <v>0.46600000000000003</v>
      </c>
      <c r="L10" s="229">
        <v>6.0999999999999999E-2</v>
      </c>
      <c r="M10" s="229">
        <v>0</v>
      </c>
      <c r="N10" s="229">
        <v>0.02</v>
      </c>
      <c r="O10" s="229">
        <v>0.02</v>
      </c>
      <c r="P10" s="229">
        <v>0</v>
      </c>
      <c r="Q10" s="229">
        <v>0</v>
      </c>
      <c r="R10" s="153">
        <v>1</v>
      </c>
      <c r="S10" s="114">
        <f t="shared" si="1"/>
        <v>0.39768749999999997</v>
      </c>
      <c r="T10" s="48">
        <v>0</v>
      </c>
      <c r="U10" s="48">
        <v>0</v>
      </c>
      <c r="V10" s="48">
        <v>4.8000000000000001E-2</v>
      </c>
      <c r="W10" s="111">
        <f t="shared" si="2"/>
        <v>4.8000000000000001E-2</v>
      </c>
      <c r="X10" s="111">
        <f t="shared" si="3"/>
        <v>0.34968749999999998</v>
      </c>
      <c r="Y10" s="111">
        <f t="shared" si="4"/>
        <v>0.3374210526315789</v>
      </c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</row>
    <row r="11" spans="1:549" x14ac:dyDescent="0.25">
      <c r="A11" s="17">
        <v>5</v>
      </c>
      <c r="B11" s="65" t="s">
        <v>145</v>
      </c>
      <c r="C11" s="48">
        <v>0.91</v>
      </c>
      <c r="D11" s="48">
        <v>0.94</v>
      </c>
      <c r="E11" s="48">
        <v>0.06</v>
      </c>
      <c r="F11" s="48">
        <v>1</v>
      </c>
      <c r="G11" s="48">
        <v>0.55000000000000004</v>
      </c>
      <c r="H11" s="48">
        <v>1</v>
      </c>
      <c r="I11" s="48">
        <v>3.2000000000000001E-2</v>
      </c>
      <c r="J11" s="48">
        <v>0</v>
      </c>
      <c r="K11" s="48">
        <v>0</v>
      </c>
      <c r="L11" s="229">
        <v>0.06</v>
      </c>
      <c r="M11" s="229">
        <v>0</v>
      </c>
      <c r="N11" s="229">
        <v>0</v>
      </c>
      <c r="O11" s="229">
        <v>0</v>
      </c>
      <c r="P11" s="229">
        <v>0</v>
      </c>
      <c r="Q11" s="229">
        <v>0</v>
      </c>
      <c r="R11" s="154">
        <v>0</v>
      </c>
      <c r="S11" s="114">
        <f t="shared" si="1"/>
        <v>0.28449999999999998</v>
      </c>
      <c r="T11" s="48">
        <v>0</v>
      </c>
      <c r="U11" s="48">
        <v>0</v>
      </c>
      <c r="V11" s="48">
        <v>3.2000000000000001E-2</v>
      </c>
      <c r="W11" s="111">
        <f t="shared" si="2"/>
        <v>3.2000000000000001E-2</v>
      </c>
      <c r="X11" s="111">
        <f t="shared" si="3"/>
        <v>0.25249999999999995</v>
      </c>
      <c r="Y11" s="111">
        <f t="shared" si="4"/>
        <v>0.24126315789473682</v>
      </c>
    </row>
    <row r="12" spans="1:549" ht="25.5" x14ac:dyDescent="0.25">
      <c r="A12" s="17">
        <v>6</v>
      </c>
      <c r="B12" s="65" t="s">
        <v>180</v>
      </c>
      <c r="C12" s="48">
        <v>0.88700000000000001</v>
      </c>
      <c r="D12" s="48">
        <v>0.98499999999999999</v>
      </c>
      <c r="E12" s="48">
        <v>1.4E-2</v>
      </c>
      <c r="F12" s="48">
        <v>1</v>
      </c>
      <c r="G12" s="48">
        <v>0.64700000000000002</v>
      </c>
      <c r="H12" s="48">
        <v>0.92300000000000004</v>
      </c>
      <c r="I12" s="48">
        <v>1.4E-2</v>
      </c>
      <c r="J12" s="48">
        <v>4.2000000000000003E-2</v>
      </c>
      <c r="K12" s="48">
        <v>4.2000000000000003E-2</v>
      </c>
      <c r="L12" s="229">
        <v>0</v>
      </c>
      <c r="M12" s="229">
        <v>0</v>
      </c>
      <c r="N12" s="229">
        <v>0</v>
      </c>
      <c r="O12" s="229">
        <v>0</v>
      </c>
      <c r="P12" s="229">
        <v>0</v>
      </c>
      <c r="Q12" s="229">
        <v>0</v>
      </c>
      <c r="R12" s="153">
        <v>1</v>
      </c>
      <c r="S12" s="114">
        <f t="shared" si="1"/>
        <v>0.34712500000000002</v>
      </c>
      <c r="T12" s="48">
        <v>-7.5999999999999998E-2</v>
      </c>
      <c r="U12" s="48">
        <v>2.8000000000000001E-2</v>
      </c>
      <c r="V12" s="48">
        <v>5.6000000000000001E-2</v>
      </c>
      <c r="W12" s="111">
        <f t="shared" si="2"/>
        <v>8.0000000000000002E-3</v>
      </c>
      <c r="X12" s="111">
        <f t="shared" si="3"/>
        <v>0.33912500000000001</v>
      </c>
      <c r="Y12" s="111">
        <f t="shared" si="4"/>
        <v>0.29273684210526318</v>
      </c>
    </row>
    <row r="13" spans="1:549" x14ac:dyDescent="0.25">
      <c r="A13" s="17">
        <v>7</v>
      </c>
      <c r="B13" s="65" t="s">
        <v>146</v>
      </c>
      <c r="C13" s="48">
        <v>0.876</v>
      </c>
      <c r="D13" s="48">
        <v>0.871</v>
      </c>
      <c r="E13" s="48" t="s">
        <v>296</v>
      </c>
      <c r="F13" s="48">
        <v>1</v>
      </c>
      <c r="G13" s="48">
        <v>0.48</v>
      </c>
      <c r="H13" s="48">
        <v>0.5</v>
      </c>
      <c r="I13" s="48">
        <v>0</v>
      </c>
      <c r="J13" s="48">
        <v>0</v>
      </c>
      <c r="K13" s="48">
        <v>0.2</v>
      </c>
      <c r="L13" s="229">
        <v>0.09</v>
      </c>
      <c r="M13" s="229">
        <v>0.09</v>
      </c>
      <c r="N13" s="229">
        <v>0</v>
      </c>
      <c r="O13" s="229">
        <v>0</v>
      </c>
      <c r="P13" s="229">
        <v>0</v>
      </c>
      <c r="Q13" s="229">
        <v>0</v>
      </c>
      <c r="R13" s="153">
        <v>1</v>
      </c>
      <c r="S13" s="114">
        <f t="shared" si="1"/>
        <v>0.3404666666666667</v>
      </c>
      <c r="T13" s="48">
        <v>-0.5</v>
      </c>
      <c r="U13" s="48">
        <v>0.06</v>
      </c>
      <c r="V13" s="48" t="s">
        <v>297</v>
      </c>
      <c r="W13" s="111">
        <f t="shared" si="2"/>
        <v>-0.44</v>
      </c>
      <c r="X13" s="111">
        <f t="shared" si="3"/>
        <v>0.78046666666666664</v>
      </c>
      <c r="Y13" s="111">
        <f t="shared" si="4"/>
        <v>0.27452941176470586</v>
      </c>
    </row>
    <row r="14" spans="1:549" x14ac:dyDescent="0.25">
      <c r="A14" s="17">
        <v>8</v>
      </c>
      <c r="B14" s="65" t="s">
        <v>147</v>
      </c>
      <c r="C14" s="48">
        <v>1</v>
      </c>
      <c r="D14" s="48">
        <v>0.95</v>
      </c>
      <c r="E14" s="48">
        <v>0.05</v>
      </c>
      <c r="F14" s="48">
        <v>1</v>
      </c>
      <c r="G14" s="48">
        <v>0.5</v>
      </c>
      <c r="H14" s="48">
        <v>0.05</v>
      </c>
      <c r="I14" s="48">
        <v>0.05</v>
      </c>
      <c r="J14" s="48">
        <v>0.1</v>
      </c>
      <c r="K14" s="48">
        <v>0.05</v>
      </c>
      <c r="L14" s="229">
        <v>0.1</v>
      </c>
      <c r="M14" s="229">
        <v>0.1</v>
      </c>
      <c r="N14" s="229">
        <v>1</v>
      </c>
      <c r="O14" s="229">
        <v>1</v>
      </c>
      <c r="P14" s="229">
        <v>1</v>
      </c>
      <c r="Q14" s="229">
        <v>0</v>
      </c>
      <c r="R14" s="153">
        <v>1</v>
      </c>
      <c r="S14" s="114">
        <f t="shared" si="1"/>
        <v>0.49687499999999996</v>
      </c>
      <c r="T14" s="48">
        <v>0</v>
      </c>
      <c r="U14" s="48">
        <v>0</v>
      </c>
      <c r="V14" s="48">
        <v>0</v>
      </c>
      <c r="W14" s="111">
        <f t="shared" si="2"/>
        <v>0</v>
      </c>
      <c r="X14" s="111">
        <f t="shared" si="3"/>
        <v>0.49687499999999996</v>
      </c>
      <c r="Y14" s="111">
        <f t="shared" si="4"/>
        <v>0.41842105263157892</v>
      </c>
    </row>
    <row r="15" spans="1:549" x14ac:dyDescent="0.25">
      <c r="A15" s="17">
        <v>9</v>
      </c>
      <c r="B15" s="65" t="s">
        <v>148</v>
      </c>
      <c r="C15" s="48">
        <v>0.95</v>
      </c>
      <c r="D15" s="48">
        <v>0.95</v>
      </c>
      <c r="E15" s="48">
        <v>0.05</v>
      </c>
      <c r="F15" s="48">
        <v>1</v>
      </c>
      <c r="G15" s="48">
        <v>0.42</v>
      </c>
      <c r="H15" s="48">
        <v>0.75</v>
      </c>
      <c r="I15" s="48">
        <v>0</v>
      </c>
      <c r="J15" s="48">
        <v>0.05</v>
      </c>
      <c r="K15" s="48">
        <v>0.18</v>
      </c>
      <c r="L15" s="229">
        <v>0</v>
      </c>
      <c r="M15" s="229">
        <v>0</v>
      </c>
      <c r="N15" s="229">
        <v>0</v>
      </c>
      <c r="O15" s="229">
        <v>0</v>
      </c>
      <c r="P15" s="229">
        <v>0</v>
      </c>
      <c r="Q15" s="229">
        <v>0</v>
      </c>
      <c r="R15" s="153">
        <v>1</v>
      </c>
      <c r="S15" s="114">
        <f t="shared" si="1"/>
        <v>0.33437499999999998</v>
      </c>
      <c r="T15" s="48">
        <v>-0.25</v>
      </c>
      <c r="U15" s="48">
        <v>0</v>
      </c>
      <c r="V15" s="48">
        <v>0</v>
      </c>
      <c r="W15" s="111">
        <f t="shared" si="2"/>
        <v>-0.25</v>
      </c>
      <c r="X15" s="111">
        <f t="shared" si="3"/>
        <v>0.58437499999999998</v>
      </c>
      <c r="Y15" s="111">
        <f t="shared" si="4"/>
        <v>0.26842105263157895</v>
      </c>
    </row>
    <row r="16" spans="1:549" x14ac:dyDescent="0.25">
      <c r="A16" s="17">
        <v>10</v>
      </c>
      <c r="B16" s="65" t="s">
        <v>175</v>
      </c>
      <c r="C16" s="48">
        <v>0.93300000000000005</v>
      </c>
      <c r="D16" s="48">
        <v>0.88300000000000001</v>
      </c>
      <c r="E16" s="48">
        <v>0.11700000000000001</v>
      </c>
      <c r="F16" s="48">
        <v>1</v>
      </c>
      <c r="G16" s="48">
        <v>0.35199999999999998</v>
      </c>
      <c r="H16" s="48">
        <v>0.66600000000000004</v>
      </c>
      <c r="I16" s="48">
        <v>5.8000000000000003E-2</v>
      </c>
      <c r="J16" s="48">
        <v>0</v>
      </c>
      <c r="K16" s="48">
        <v>0.25</v>
      </c>
      <c r="L16" s="229">
        <v>0</v>
      </c>
      <c r="M16" s="229">
        <v>0</v>
      </c>
      <c r="N16" s="229">
        <v>0</v>
      </c>
      <c r="O16" s="229">
        <v>0</v>
      </c>
      <c r="P16" s="229">
        <v>0</v>
      </c>
      <c r="Q16" s="229">
        <v>0</v>
      </c>
      <c r="R16" s="153">
        <v>1</v>
      </c>
      <c r="S16" s="114">
        <f t="shared" si="1"/>
        <v>0.32868749999999997</v>
      </c>
      <c r="T16" s="48">
        <v>-0.33300000000000002</v>
      </c>
      <c r="U16" s="48">
        <v>0</v>
      </c>
      <c r="V16" s="48">
        <v>0</v>
      </c>
      <c r="W16" s="111">
        <f t="shared" si="2"/>
        <v>-0.33300000000000002</v>
      </c>
      <c r="X16" s="111">
        <f t="shared" si="3"/>
        <v>0.66168749999999998</v>
      </c>
      <c r="Y16" s="111">
        <f t="shared" si="4"/>
        <v>0.25926315789473681</v>
      </c>
    </row>
    <row r="17" spans="1:25" x14ac:dyDescent="0.25">
      <c r="A17" s="17">
        <v>11</v>
      </c>
      <c r="B17" s="65" t="s">
        <v>149</v>
      </c>
      <c r="C17" s="48">
        <v>0.82599999999999996</v>
      </c>
      <c r="D17" s="48">
        <v>0.97599999999999998</v>
      </c>
      <c r="E17" s="48">
        <v>2.4E-2</v>
      </c>
      <c r="F17" s="48">
        <v>1</v>
      </c>
      <c r="G17" s="48">
        <v>0.61899999999999999</v>
      </c>
      <c r="H17" s="48">
        <v>1</v>
      </c>
      <c r="I17" s="48">
        <v>4.8000000000000001E-2</v>
      </c>
      <c r="J17" s="48">
        <v>0</v>
      </c>
      <c r="K17" s="48">
        <v>0.105</v>
      </c>
      <c r="L17" s="229">
        <v>0.11</v>
      </c>
      <c r="M17" s="229">
        <v>0.5</v>
      </c>
      <c r="N17" s="229">
        <v>0.03</v>
      </c>
      <c r="O17" s="229">
        <v>1</v>
      </c>
      <c r="P17" s="229">
        <v>0</v>
      </c>
      <c r="Q17" s="229">
        <v>0</v>
      </c>
      <c r="R17" s="153">
        <v>1</v>
      </c>
      <c r="S17" s="114">
        <f t="shared" si="1"/>
        <v>0.45237500000000008</v>
      </c>
      <c r="T17" s="48">
        <v>0</v>
      </c>
      <c r="U17" s="48">
        <v>0</v>
      </c>
      <c r="V17" s="48">
        <v>0</v>
      </c>
      <c r="W17" s="111">
        <f t="shared" si="2"/>
        <v>0</v>
      </c>
      <c r="X17" s="111">
        <f t="shared" si="3"/>
        <v>0.45237500000000008</v>
      </c>
      <c r="Y17" s="111">
        <f t="shared" si="4"/>
        <v>0.3809473684210527</v>
      </c>
    </row>
    <row r="18" spans="1:25" ht="25.5" x14ac:dyDescent="0.25">
      <c r="A18" s="17">
        <v>12</v>
      </c>
      <c r="B18" s="65" t="s">
        <v>181</v>
      </c>
      <c r="C18" s="48">
        <v>0.998</v>
      </c>
      <c r="D18" s="48">
        <v>1</v>
      </c>
      <c r="E18" s="48">
        <v>0</v>
      </c>
      <c r="F18" s="48">
        <v>1</v>
      </c>
      <c r="G18" s="48">
        <v>0.75</v>
      </c>
      <c r="H18" s="48">
        <v>1</v>
      </c>
      <c r="I18" s="48">
        <v>0</v>
      </c>
      <c r="J18" s="48">
        <v>0</v>
      </c>
      <c r="K18" s="48">
        <v>0.05</v>
      </c>
      <c r="L18" s="229">
        <v>0</v>
      </c>
      <c r="M18" s="229">
        <v>0</v>
      </c>
      <c r="N18" s="229">
        <v>0</v>
      </c>
      <c r="O18" s="229">
        <v>0</v>
      </c>
      <c r="P18" s="229">
        <v>0</v>
      </c>
      <c r="Q18" s="229">
        <v>0</v>
      </c>
      <c r="R18" s="153">
        <v>1</v>
      </c>
      <c r="S18" s="114">
        <f t="shared" si="1"/>
        <v>0.362375</v>
      </c>
      <c r="T18" s="48">
        <v>0</v>
      </c>
      <c r="U18" s="48">
        <v>0</v>
      </c>
      <c r="V18" s="48">
        <v>0</v>
      </c>
      <c r="W18" s="111">
        <f t="shared" si="2"/>
        <v>0</v>
      </c>
      <c r="X18" s="111">
        <f t="shared" si="3"/>
        <v>0.362375</v>
      </c>
      <c r="Y18" s="111">
        <f t="shared" si="4"/>
        <v>0.30515789473684213</v>
      </c>
    </row>
    <row r="19" spans="1:25" x14ac:dyDescent="0.25">
      <c r="A19" s="17">
        <v>13</v>
      </c>
      <c r="B19" s="65" t="s">
        <v>150</v>
      </c>
      <c r="C19" s="48">
        <v>0.85199999999999998</v>
      </c>
      <c r="D19" s="48">
        <v>0.92600000000000005</v>
      </c>
      <c r="E19" s="48">
        <v>7.3999999999999996E-2</v>
      </c>
      <c r="F19" s="48">
        <v>1</v>
      </c>
      <c r="G19" s="48">
        <v>0.70399999999999996</v>
      </c>
      <c r="H19" s="48">
        <v>1</v>
      </c>
      <c r="I19" s="48">
        <v>3.6999999999999998E-2</v>
      </c>
      <c r="J19" s="48">
        <v>3.6999999999999998E-2</v>
      </c>
      <c r="K19" s="48">
        <v>0.3</v>
      </c>
      <c r="L19" s="229">
        <v>0</v>
      </c>
      <c r="M19" s="229">
        <v>0</v>
      </c>
      <c r="N19" s="170">
        <v>1</v>
      </c>
      <c r="O19" s="170">
        <v>1</v>
      </c>
      <c r="P19" s="170">
        <v>1</v>
      </c>
      <c r="Q19" s="170">
        <v>1</v>
      </c>
      <c r="R19" s="153">
        <v>1</v>
      </c>
      <c r="S19" s="114">
        <f t="shared" si="1"/>
        <v>0.62062499999999998</v>
      </c>
      <c r="T19" s="48">
        <v>0</v>
      </c>
      <c r="U19" s="48">
        <v>0</v>
      </c>
      <c r="V19" s="48">
        <v>0</v>
      </c>
      <c r="W19" s="111">
        <f t="shared" si="2"/>
        <v>0</v>
      </c>
      <c r="X19" s="111">
        <f t="shared" si="3"/>
        <v>0.62062499999999998</v>
      </c>
      <c r="Y19" s="111">
        <f t="shared" si="4"/>
        <v>0.52263157894736845</v>
      </c>
    </row>
    <row r="20" spans="1:25" ht="29.25" customHeight="1" x14ac:dyDescent="0.25">
      <c r="A20" s="17">
        <v>14</v>
      </c>
      <c r="B20" s="65" t="s">
        <v>176</v>
      </c>
      <c r="C20" s="48">
        <v>1</v>
      </c>
      <c r="D20" s="48">
        <v>1</v>
      </c>
      <c r="E20" s="48">
        <v>0</v>
      </c>
      <c r="F20" s="48">
        <v>0.89</v>
      </c>
      <c r="G20" s="48">
        <v>0.11</v>
      </c>
      <c r="H20" s="48">
        <v>0</v>
      </c>
      <c r="I20" s="48">
        <v>0</v>
      </c>
      <c r="J20" s="48">
        <v>0</v>
      </c>
      <c r="K20" s="48">
        <v>0.06</v>
      </c>
      <c r="L20" s="229">
        <v>0</v>
      </c>
      <c r="M20" s="229">
        <v>0</v>
      </c>
      <c r="N20" s="229">
        <v>0</v>
      </c>
      <c r="O20" s="229">
        <v>0</v>
      </c>
      <c r="P20" s="229">
        <v>0</v>
      </c>
      <c r="Q20" s="229">
        <v>0</v>
      </c>
      <c r="R20" s="153">
        <v>0</v>
      </c>
      <c r="S20" s="114">
        <f t="shared" si="1"/>
        <v>0.19125</v>
      </c>
      <c r="T20" s="48">
        <v>-0.22</v>
      </c>
      <c r="U20" s="48">
        <v>0</v>
      </c>
      <c r="V20" s="48">
        <v>0</v>
      </c>
      <c r="W20" s="111">
        <f t="shared" si="2"/>
        <v>-0.22</v>
      </c>
      <c r="X20" s="111">
        <f t="shared" si="3"/>
        <v>0.41125</v>
      </c>
      <c r="Y20" s="111">
        <f t="shared" si="4"/>
        <v>0.14947368421052631</v>
      </c>
    </row>
    <row r="21" spans="1:25" x14ac:dyDescent="0.25">
      <c r="A21" s="17">
        <v>15</v>
      </c>
      <c r="B21" s="65" t="s">
        <v>151</v>
      </c>
      <c r="C21" s="48">
        <v>1</v>
      </c>
      <c r="D21" s="48">
        <v>1</v>
      </c>
      <c r="E21" s="48">
        <v>0</v>
      </c>
      <c r="F21" s="48">
        <v>1</v>
      </c>
      <c r="G21" s="48">
        <v>0.42799999999999999</v>
      </c>
      <c r="H21" s="48">
        <v>1</v>
      </c>
      <c r="I21" s="48">
        <v>4.7E-2</v>
      </c>
      <c r="J21" s="48">
        <v>0</v>
      </c>
      <c r="K21" s="48">
        <v>0</v>
      </c>
      <c r="L21" s="229">
        <v>9.5000000000000001E-2</v>
      </c>
      <c r="M21" s="229">
        <v>9.5000000000000001E-2</v>
      </c>
      <c r="N21" s="170">
        <v>1</v>
      </c>
      <c r="O21" s="170">
        <v>1</v>
      </c>
      <c r="P21" s="229">
        <v>0</v>
      </c>
      <c r="Q21" s="229">
        <v>0</v>
      </c>
      <c r="R21" s="153">
        <v>1</v>
      </c>
      <c r="S21" s="114">
        <f t="shared" si="1"/>
        <v>0.47906249999999995</v>
      </c>
      <c r="T21" s="48">
        <v>0</v>
      </c>
      <c r="U21" s="48">
        <v>0</v>
      </c>
      <c r="V21" s="48">
        <v>0.52</v>
      </c>
      <c r="W21" s="111">
        <f t="shared" si="2"/>
        <v>0.52</v>
      </c>
      <c r="X21" s="111">
        <f t="shared" si="3"/>
        <v>-4.0937500000000071E-2</v>
      </c>
      <c r="Y21" s="111">
        <f t="shared" si="4"/>
        <v>0.43078947368421044</v>
      </c>
    </row>
    <row r="22" spans="1:25" x14ac:dyDescent="0.25">
      <c r="A22" s="17">
        <v>16</v>
      </c>
      <c r="B22" s="65" t="s">
        <v>152</v>
      </c>
      <c r="C22" s="48">
        <v>1</v>
      </c>
      <c r="D22" s="48">
        <v>0.90600000000000003</v>
      </c>
      <c r="E22" s="48">
        <v>9.4E-2</v>
      </c>
      <c r="F22" s="48">
        <v>1</v>
      </c>
      <c r="G22" s="48">
        <v>0.40600000000000003</v>
      </c>
      <c r="H22" s="48">
        <v>1</v>
      </c>
      <c r="I22" s="48">
        <v>6.3E-2</v>
      </c>
      <c r="J22" s="48">
        <v>6.3E-2</v>
      </c>
      <c r="K22" s="48">
        <v>6.3E-2</v>
      </c>
      <c r="L22" s="229">
        <v>0</v>
      </c>
      <c r="M22" s="229">
        <v>0</v>
      </c>
      <c r="N22" s="229">
        <v>0</v>
      </c>
      <c r="O22" s="229">
        <v>0</v>
      </c>
      <c r="P22" s="229">
        <v>0</v>
      </c>
      <c r="Q22" s="229">
        <v>0</v>
      </c>
      <c r="R22" s="153">
        <v>1</v>
      </c>
      <c r="S22" s="114">
        <f t="shared" si="1"/>
        <v>0.34968749999999998</v>
      </c>
      <c r="T22" s="48">
        <v>0</v>
      </c>
      <c r="U22" s="48">
        <v>3.1E-2</v>
      </c>
      <c r="V22" s="48">
        <v>0.125</v>
      </c>
      <c r="W22" s="111">
        <f t="shared" si="2"/>
        <v>0.156</v>
      </c>
      <c r="X22" s="111">
        <f t="shared" si="3"/>
        <v>0.19368749999999998</v>
      </c>
      <c r="Y22" s="111">
        <f t="shared" si="4"/>
        <v>0.30268421052631578</v>
      </c>
    </row>
    <row r="23" spans="1:25" x14ac:dyDescent="0.25">
      <c r="A23" s="17">
        <v>17</v>
      </c>
      <c r="B23" s="65" t="s">
        <v>153</v>
      </c>
      <c r="C23" s="48">
        <v>0.93899999999999995</v>
      </c>
      <c r="D23" s="48">
        <v>0.97</v>
      </c>
      <c r="E23" s="48">
        <v>0.03</v>
      </c>
      <c r="F23" s="48">
        <v>1</v>
      </c>
      <c r="G23" s="48">
        <v>0.57999999999999996</v>
      </c>
      <c r="H23" s="48">
        <v>0.86</v>
      </c>
      <c r="I23" s="48">
        <v>0</v>
      </c>
      <c r="J23" s="48">
        <v>0.03</v>
      </c>
      <c r="K23" s="48">
        <v>0.09</v>
      </c>
      <c r="L23" s="229">
        <v>0</v>
      </c>
      <c r="M23" s="229">
        <v>0</v>
      </c>
      <c r="N23" s="229">
        <v>0</v>
      </c>
      <c r="O23" s="229">
        <v>0</v>
      </c>
      <c r="P23" s="229">
        <v>0</v>
      </c>
      <c r="Q23" s="229">
        <v>0</v>
      </c>
      <c r="R23" s="154">
        <v>1</v>
      </c>
      <c r="S23" s="114">
        <f t="shared" si="1"/>
        <v>0.34368750000000003</v>
      </c>
      <c r="T23" s="48">
        <v>-0.14000000000000001</v>
      </c>
      <c r="U23" s="48">
        <v>0</v>
      </c>
      <c r="V23" s="48">
        <v>0.13</v>
      </c>
      <c r="W23" s="111">
        <f t="shared" si="2"/>
        <v>-1.0000000000000009E-2</v>
      </c>
      <c r="X23" s="111">
        <f t="shared" si="3"/>
        <v>0.35368750000000004</v>
      </c>
      <c r="Y23" s="111">
        <f t="shared" si="4"/>
        <v>0.28889473684210532</v>
      </c>
    </row>
    <row r="24" spans="1:25" x14ac:dyDescent="0.25">
      <c r="A24" s="17">
        <v>18</v>
      </c>
      <c r="B24" s="65" t="s">
        <v>154</v>
      </c>
      <c r="C24" s="48">
        <v>1</v>
      </c>
      <c r="D24" s="48">
        <v>0.94099999999999995</v>
      </c>
      <c r="E24" s="48">
        <v>5.8999999999999997E-2</v>
      </c>
      <c r="F24" s="48">
        <v>1</v>
      </c>
      <c r="G24" s="48">
        <v>0.441</v>
      </c>
      <c r="H24" s="48">
        <v>1</v>
      </c>
      <c r="I24" s="48">
        <v>2.9000000000000001E-2</v>
      </c>
      <c r="J24" s="48">
        <v>2.9000000000000001E-2</v>
      </c>
      <c r="K24" s="48">
        <v>0.11799999999999999</v>
      </c>
      <c r="L24" s="229">
        <v>0</v>
      </c>
      <c r="M24" s="229">
        <v>0</v>
      </c>
      <c r="N24" s="229">
        <v>0</v>
      </c>
      <c r="O24" s="229">
        <v>0</v>
      </c>
      <c r="P24" s="229">
        <v>0</v>
      </c>
      <c r="Q24" s="229">
        <v>0</v>
      </c>
      <c r="R24" s="154">
        <v>0.5</v>
      </c>
      <c r="S24" s="114">
        <f t="shared" si="1"/>
        <v>0.3198125</v>
      </c>
      <c r="T24" s="48">
        <v>0</v>
      </c>
      <c r="U24" s="48">
        <v>8.7999999999999995E-2</v>
      </c>
      <c r="V24" s="48">
        <v>5.8999999999999997E-2</v>
      </c>
      <c r="W24" s="111">
        <f t="shared" si="2"/>
        <v>0.14699999999999999</v>
      </c>
      <c r="X24" s="111">
        <f t="shared" si="3"/>
        <v>0.17281250000000001</v>
      </c>
      <c r="Y24" s="111">
        <f t="shared" si="4"/>
        <v>0.27705263157894738</v>
      </c>
    </row>
    <row r="25" spans="1:25" x14ac:dyDescent="0.25">
      <c r="A25" s="17">
        <v>19</v>
      </c>
      <c r="B25" s="65" t="s">
        <v>155</v>
      </c>
      <c r="C25" s="48">
        <v>0.96699999999999997</v>
      </c>
      <c r="D25" s="48">
        <v>0.95799999999999996</v>
      </c>
      <c r="E25" s="48">
        <v>4.2000000000000003E-2</v>
      </c>
      <c r="F25" s="48">
        <v>1</v>
      </c>
      <c r="G25" s="48">
        <v>0.313</v>
      </c>
      <c r="H25" s="48">
        <v>0.85699999999999998</v>
      </c>
      <c r="I25" s="48">
        <v>4.2000000000000003E-2</v>
      </c>
      <c r="J25" s="48">
        <v>7.4999999999999997E-2</v>
      </c>
      <c r="K25" s="48">
        <v>0.188</v>
      </c>
      <c r="L25" s="229">
        <v>0.125</v>
      </c>
      <c r="M25" s="229">
        <v>0.33300000000000002</v>
      </c>
      <c r="N25" s="170">
        <v>1</v>
      </c>
      <c r="O25" s="170">
        <v>1</v>
      </c>
      <c r="P25" s="229">
        <v>0</v>
      </c>
      <c r="Q25" s="229">
        <v>0</v>
      </c>
      <c r="R25" s="154">
        <v>0.5</v>
      </c>
      <c r="S25" s="114">
        <f t="shared" si="1"/>
        <v>0.46249999999999997</v>
      </c>
      <c r="T25" s="48">
        <v>-0.14299999999999999</v>
      </c>
      <c r="U25" s="48">
        <v>0</v>
      </c>
      <c r="V25" s="48">
        <v>7.0999999999999994E-2</v>
      </c>
      <c r="W25" s="111">
        <f t="shared" si="2"/>
        <v>-7.1999999999999995E-2</v>
      </c>
      <c r="X25" s="111">
        <f t="shared" si="3"/>
        <v>0.53449999999999998</v>
      </c>
      <c r="Y25" s="111">
        <f t="shared" si="4"/>
        <v>0.38568421052631574</v>
      </c>
    </row>
    <row r="26" spans="1:25" x14ac:dyDescent="0.25">
      <c r="A26" s="17">
        <v>20</v>
      </c>
      <c r="B26" s="65" t="s">
        <v>156</v>
      </c>
      <c r="C26" s="48">
        <v>1</v>
      </c>
      <c r="D26" s="48">
        <v>1</v>
      </c>
      <c r="E26" s="48">
        <v>0</v>
      </c>
      <c r="F26" s="48">
        <v>1</v>
      </c>
      <c r="G26" s="48">
        <v>0.80600000000000005</v>
      </c>
      <c r="H26" s="48">
        <v>1</v>
      </c>
      <c r="I26" s="48">
        <v>4.2999999999999997E-2</v>
      </c>
      <c r="J26" s="48">
        <v>0</v>
      </c>
      <c r="K26" s="48">
        <v>6.4000000000000001E-2</v>
      </c>
      <c r="L26" s="229">
        <v>0.106</v>
      </c>
      <c r="M26" s="229">
        <v>0.4</v>
      </c>
      <c r="N26" s="229">
        <v>0.21</v>
      </c>
      <c r="O26" s="229">
        <v>0</v>
      </c>
      <c r="P26" s="229">
        <v>0</v>
      </c>
      <c r="Q26" s="229">
        <v>0</v>
      </c>
      <c r="R26" s="154">
        <v>0</v>
      </c>
      <c r="S26" s="114">
        <f t="shared" si="1"/>
        <v>0.35181250000000003</v>
      </c>
      <c r="T26" s="48">
        <v>0</v>
      </c>
      <c r="U26" s="48">
        <v>0</v>
      </c>
      <c r="V26" s="48">
        <v>2.1000000000000001E-2</v>
      </c>
      <c r="W26" s="111">
        <f t="shared" si="2"/>
        <v>2.1000000000000001E-2</v>
      </c>
      <c r="X26" s="111">
        <f t="shared" si="3"/>
        <v>0.33081250000000001</v>
      </c>
      <c r="Y26" s="111">
        <f t="shared" si="4"/>
        <v>0.29736842105263162</v>
      </c>
    </row>
    <row r="27" spans="1:25" x14ac:dyDescent="0.25">
      <c r="A27" s="17">
        <v>21</v>
      </c>
      <c r="B27" s="65" t="s">
        <v>157</v>
      </c>
      <c r="C27" s="48">
        <v>1</v>
      </c>
      <c r="D27" s="48">
        <v>0.78800000000000003</v>
      </c>
      <c r="E27" s="48">
        <v>0.21099999999999999</v>
      </c>
      <c r="F27" s="48">
        <v>1</v>
      </c>
      <c r="G27" s="48">
        <v>0.5</v>
      </c>
      <c r="H27" s="48">
        <v>0.53800000000000003</v>
      </c>
      <c r="I27" s="48">
        <v>3.5000000000000003E-2</v>
      </c>
      <c r="J27" s="48">
        <v>0.107</v>
      </c>
      <c r="K27" s="48">
        <v>0.14199999999999999</v>
      </c>
      <c r="L27" s="229">
        <v>0</v>
      </c>
      <c r="M27" s="229">
        <v>0</v>
      </c>
      <c r="N27" s="229">
        <v>0</v>
      </c>
      <c r="O27" s="229">
        <v>0</v>
      </c>
      <c r="P27" s="229">
        <v>0</v>
      </c>
      <c r="Q27" s="229">
        <v>0</v>
      </c>
      <c r="R27" s="153">
        <v>1</v>
      </c>
      <c r="S27" s="114">
        <f t="shared" si="1"/>
        <v>0.33256250000000004</v>
      </c>
      <c r="T27" s="48">
        <v>-0.38400000000000001</v>
      </c>
      <c r="U27" s="48">
        <v>0</v>
      </c>
      <c r="V27" s="48">
        <v>0</v>
      </c>
      <c r="W27" s="111">
        <f t="shared" si="2"/>
        <v>-0.38400000000000001</v>
      </c>
      <c r="X27" s="111">
        <f t="shared" si="3"/>
        <v>0.71656249999999999</v>
      </c>
      <c r="Y27" s="111">
        <f t="shared" si="4"/>
        <v>0.25984210526315793</v>
      </c>
    </row>
    <row r="28" spans="1:25" x14ac:dyDescent="0.25">
      <c r="A28" s="17">
        <v>22</v>
      </c>
      <c r="B28" s="65" t="s">
        <v>159</v>
      </c>
      <c r="C28" s="48">
        <v>0.89</v>
      </c>
      <c r="D28" s="48">
        <v>1</v>
      </c>
      <c r="E28" s="48">
        <v>0</v>
      </c>
      <c r="F28" s="48">
        <v>1</v>
      </c>
      <c r="G28" s="48">
        <v>0.36299999999999999</v>
      </c>
      <c r="H28" s="48">
        <v>0.4</v>
      </c>
      <c r="I28" s="48">
        <v>0</v>
      </c>
      <c r="J28" s="48">
        <v>0</v>
      </c>
      <c r="K28" s="48">
        <v>0.13500000000000001</v>
      </c>
      <c r="L28" s="229">
        <v>0</v>
      </c>
      <c r="M28" s="229">
        <v>0</v>
      </c>
      <c r="N28" s="229">
        <v>0</v>
      </c>
      <c r="O28" s="229">
        <v>0</v>
      </c>
      <c r="P28" s="229">
        <v>0</v>
      </c>
      <c r="Q28" s="229">
        <v>0</v>
      </c>
      <c r="R28" s="153">
        <v>1</v>
      </c>
      <c r="S28" s="114">
        <f t="shared" si="1"/>
        <v>0.29925000000000002</v>
      </c>
      <c r="T28" s="48">
        <v>-0.6</v>
      </c>
      <c r="U28" s="48">
        <v>0</v>
      </c>
      <c r="V28" s="48">
        <v>0</v>
      </c>
      <c r="W28" s="111">
        <f t="shared" si="2"/>
        <v>-0.6</v>
      </c>
      <c r="X28" s="111">
        <f t="shared" si="3"/>
        <v>0.89924999999999999</v>
      </c>
      <c r="Y28" s="111">
        <f t="shared" si="4"/>
        <v>0.22042105263157899</v>
      </c>
    </row>
    <row r="29" spans="1:25" x14ac:dyDescent="0.25">
      <c r="A29" s="17">
        <v>23</v>
      </c>
      <c r="B29" s="65" t="s">
        <v>160</v>
      </c>
      <c r="C29" s="48">
        <v>0.93700000000000006</v>
      </c>
      <c r="D29" s="48">
        <v>0.96599999999999997</v>
      </c>
      <c r="E29" s="48">
        <v>3.4000000000000002E-2</v>
      </c>
      <c r="F29" s="48">
        <v>1</v>
      </c>
      <c r="G29" s="48">
        <v>0.7</v>
      </c>
      <c r="H29" s="48">
        <v>0.96499999999999997</v>
      </c>
      <c r="I29" s="48">
        <v>0</v>
      </c>
      <c r="J29" s="48">
        <v>0</v>
      </c>
      <c r="K29" s="48">
        <v>0</v>
      </c>
      <c r="L29" s="229">
        <v>0</v>
      </c>
      <c r="M29" s="229">
        <v>0</v>
      </c>
      <c r="N29" s="229">
        <v>0</v>
      </c>
      <c r="O29" s="229">
        <v>0</v>
      </c>
      <c r="P29" s="229">
        <v>0</v>
      </c>
      <c r="Q29" s="229">
        <v>0</v>
      </c>
      <c r="R29" s="153">
        <v>1</v>
      </c>
      <c r="S29" s="114">
        <f t="shared" si="1"/>
        <v>0.35012500000000002</v>
      </c>
      <c r="T29" s="48">
        <v>0</v>
      </c>
      <c r="U29" s="48">
        <v>6.6000000000000003E-2</v>
      </c>
      <c r="V29" s="48">
        <v>0.1</v>
      </c>
      <c r="W29" s="111">
        <f t="shared" si="2"/>
        <v>0.16600000000000001</v>
      </c>
      <c r="X29" s="111">
        <f t="shared" si="3"/>
        <v>0.18412500000000001</v>
      </c>
      <c r="Y29" s="111">
        <f t="shared" si="4"/>
        <v>0.30357894736842106</v>
      </c>
    </row>
    <row r="30" spans="1:25" x14ac:dyDescent="0.25">
      <c r="A30" s="17">
        <v>24</v>
      </c>
      <c r="B30" s="65" t="s">
        <v>162</v>
      </c>
      <c r="C30" s="48">
        <v>1</v>
      </c>
      <c r="D30" s="48">
        <v>0.92800000000000005</v>
      </c>
      <c r="E30" s="48">
        <v>7.1999999999999995E-2</v>
      </c>
      <c r="F30" s="48">
        <v>1</v>
      </c>
      <c r="G30" s="48">
        <v>0.67800000000000005</v>
      </c>
      <c r="H30" s="48">
        <v>0.83299999999999996</v>
      </c>
      <c r="I30" s="48">
        <v>6.9000000000000006E-2</v>
      </c>
      <c r="J30" s="48">
        <v>6.9000000000000006E-2</v>
      </c>
      <c r="K30" s="48">
        <v>0.17199999999999999</v>
      </c>
      <c r="L30" s="229">
        <v>0</v>
      </c>
      <c r="M30" s="229">
        <v>0</v>
      </c>
      <c r="N30" s="229">
        <v>0</v>
      </c>
      <c r="O30" s="229">
        <v>0</v>
      </c>
      <c r="P30" s="229">
        <v>0</v>
      </c>
      <c r="Q30" s="229">
        <v>0</v>
      </c>
      <c r="R30" s="153">
        <v>0</v>
      </c>
      <c r="S30" s="114">
        <f t="shared" si="1"/>
        <v>0.30131249999999998</v>
      </c>
      <c r="T30" s="48">
        <v>-0.16600000000000001</v>
      </c>
      <c r="U30" s="48">
        <v>0</v>
      </c>
      <c r="V30" s="48">
        <v>0</v>
      </c>
      <c r="W30" s="111">
        <f t="shared" si="2"/>
        <v>-0.16600000000000001</v>
      </c>
      <c r="X30" s="111">
        <f t="shared" si="3"/>
        <v>0.46731250000000002</v>
      </c>
      <c r="Y30" s="111">
        <f t="shared" si="4"/>
        <v>0.24499999999999997</v>
      </c>
    </row>
    <row r="31" spans="1:25" x14ac:dyDescent="0.25">
      <c r="A31" s="17">
        <v>25</v>
      </c>
      <c r="B31" s="65" t="s">
        <v>163</v>
      </c>
      <c r="C31" s="48">
        <v>0.97399999999999998</v>
      </c>
      <c r="D31" s="48">
        <v>0.91900000000000004</v>
      </c>
      <c r="E31" s="48">
        <v>8.1000000000000003E-2</v>
      </c>
      <c r="F31" s="48">
        <v>1</v>
      </c>
      <c r="G31" s="48">
        <v>0.56799999999999995</v>
      </c>
      <c r="H31" s="48">
        <v>0.6</v>
      </c>
      <c r="I31" s="48">
        <v>2.7E-2</v>
      </c>
      <c r="J31" s="48">
        <v>0</v>
      </c>
      <c r="K31" s="48">
        <v>2.7E-2</v>
      </c>
      <c r="L31" s="229">
        <v>0</v>
      </c>
      <c r="M31" s="229">
        <v>0</v>
      </c>
      <c r="N31" s="229">
        <v>0</v>
      </c>
      <c r="O31" s="229">
        <v>0</v>
      </c>
      <c r="P31" s="229">
        <v>0</v>
      </c>
      <c r="Q31" s="229">
        <v>0</v>
      </c>
      <c r="R31" s="153">
        <v>1</v>
      </c>
      <c r="S31" s="114">
        <f t="shared" si="1"/>
        <v>0.32475000000000004</v>
      </c>
      <c r="T31" s="48">
        <v>-0.4</v>
      </c>
      <c r="U31" s="48">
        <v>0</v>
      </c>
      <c r="V31" s="48">
        <v>0</v>
      </c>
      <c r="W31" s="111">
        <f t="shared" si="2"/>
        <v>-0.4</v>
      </c>
      <c r="X31" s="111">
        <f t="shared" si="3"/>
        <v>0.72475000000000001</v>
      </c>
      <c r="Y31" s="111">
        <f t="shared" si="4"/>
        <v>0.25242105263157893</v>
      </c>
    </row>
    <row r="32" spans="1:25" x14ac:dyDescent="0.25">
      <c r="A32" s="17">
        <v>26</v>
      </c>
      <c r="B32" s="65" t="s">
        <v>161</v>
      </c>
      <c r="C32" s="48">
        <v>1</v>
      </c>
      <c r="D32" s="48">
        <v>0.92</v>
      </c>
      <c r="E32" s="48">
        <v>0.08</v>
      </c>
      <c r="F32" s="48">
        <v>1</v>
      </c>
      <c r="G32" s="48">
        <v>0.56000000000000005</v>
      </c>
      <c r="H32" s="48">
        <v>1</v>
      </c>
      <c r="I32" s="48">
        <v>0</v>
      </c>
      <c r="J32" s="48">
        <v>0.12</v>
      </c>
      <c r="K32" s="48">
        <v>0.24</v>
      </c>
      <c r="L32" s="229">
        <v>0.04</v>
      </c>
      <c r="M32" s="229">
        <v>0</v>
      </c>
      <c r="N32" s="229">
        <v>0.08</v>
      </c>
      <c r="O32" s="229">
        <v>0.5</v>
      </c>
      <c r="P32" s="229">
        <v>0</v>
      </c>
      <c r="Q32" s="229">
        <v>0</v>
      </c>
      <c r="R32" s="153">
        <v>0</v>
      </c>
      <c r="S32" s="114">
        <f t="shared" si="1"/>
        <v>0.34625000000000006</v>
      </c>
      <c r="T32" s="48">
        <v>0</v>
      </c>
      <c r="U32" s="48">
        <v>0.04</v>
      </c>
      <c r="V32" s="48">
        <v>0.04</v>
      </c>
      <c r="W32" s="111">
        <f t="shared" si="2"/>
        <v>0.08</v>
      </c>
      <c r="X32" s="111">
        <f t="shared" si="3"/>
        <v>0.26625000000000004</v>
      </c>
      <c r="Y32" s="111">
        <f t="shared" si="4"/>
        <v>0.2957894736842106</v>
      </c>
    </row>
    <row r="33" spans="1:549" x14ac:dyDescent="0.25">
      <c r="A33" s="17">
        <v>27</v>
      </c>
      <c r="B33" s="65" t="s">
        <v>164</v>
      </c>
      <c r="C33" s="48">
        <v>0.93</v>
      </c>
      <c r="D33" s="48">
        <v>0.81</v>
      </c>
      <c r="E33" s="48">
        <v>0.19</v>
      </c>
      <c r="F33" s="48">
        <v>0.6</v>
      </c>
      <c r="G33" s="48">
        <v>0.31</v>
      </c>
      <c r="H33" s="48">
        <v>0.06</v>
      </c>
      <c r="I33" s="48">
        <v>0</v>
      </c>
      <c r="J33" s="48">
        <v>0.06</v>
      </c>
      <c r="K33" s="48">
        <v>0.06</v>
      </c>
      <c r="L33" s="229">
        <v>0.31</v>
      </c>
      <c r="M33" s="229">
        <v>0</v>
      </c>
      <c r="N33" s="229">
        <v>0</v>
      </c>
      <c r="O33" s="229">
        <v>0</v>
      </c>
      <c r="P33" s="229">
        <v>0</v>
      </c>
      <c r="Q33" s="229">
        <v>0</v>
      </c>
      <c r="R33" s="153">
        <v>0</v>
      </c>
      <c r="S33" s="114">
        <f t="shared" si="1"/>
        <v>0.20812500000000003</v>
      </c>
      <c r="T33" s="48">
        <v>-0.3</v>
      </c>
      <c r="U33" s="48">
        <v>0</v>
      </c>
      <c r="V33" s="48">
        <v>0.62</v>
      </c>
      <c r="W33" s="111">
        <f t="shared" si="2"/>
        <v>0.32</v>
      </c>
      <c r="X33" s="111">
        <f t="shared" si="3"/>
        <v>-0.11187499999999997</v>
      </c>
      <c r="Y33" s="111">
        <f t="shared" si="4"/>
        <v>0.19210526315789478</v>
      </c>
    </row>
    <row r="34" spans="1:549" x14ac:dyDescent="0.25">
      <c r="A34" s="17">
        <v>28</v>
      </c>
      <c r="B34" s="65" t="s">
        <v>165</v>
      </c>
      <c r="C34" s="48">
        <v>0.96199999999999997</v>
      </c>
      <c r="D34" s="48">
        <v>0.86199999999999999</v>
      </c>
      <c r="E34" s="48">
        <v>0.13500000000000001</v>
      </c>
      <c r="F34" s="48">
        <v>1.01</v>
      </c>
      <c r="G34" s="48">
        <v>0.36499999999999999</v>
      </c>
      <c r="H34" s="48">
        <v>1</v>
      </c>
      <c r="I34" s="48">
        <v>3.7999999999999999E-2</v>
      </c>
      <c r="J34" s="48">
        <v>1.9E-2</v>
      </c>
      <c r="K34" s="48">
        <v>0.222</v>
      </c>
      <c r="L34" s="229">
        <v>0</v>
      </c>
      <c r="M34" s="229">
        <v>0</v>
      </c>
      <c r="N34" s="229">
        <v>0</v>
      </c>
      <c r="O34" s="229">
        <v>0</v>
      </c>
      <c r="P34" s="229">
        <v>0</v>
      </c>
      <c r="Q34" s="229">
        <v>0</v>
      </c>
      <c r="R34" s="153">
        <v>1</v>
      </c>
      <c r="S34" s="114">
        <f t="shared" si="1"/>
        <v>0.35081250000000003</v>
      </c>
      <c r="T34" s="48">
        <v>0</v>
      </c>
      <c r="U34" s="48">
        <v>1.9E-2</v>
      </c>
      <c r="V34" s="48">
        <v>5.7000000000000002E-2</v>
      </c>
      <c r="W34" s="111">
        <f t="shared" si="2"/>
        <v>7.5999999999999998E-2</v>
      </c>
      <c r="X34" s="111">
        <f t="shared" si="3"/>
        <v>0.27481250000000002</v>
      </c>
      <c r="Y34" s="111">
        <f t="shared" si="4"/>
        <v>0.29942105263157898</v>
      </c>
    </row>
    <row r="35" spans="1:549" x14ac:dyDescent="0.25">
      <c r="A35" s="17">
        <v>29</v>
      </c>
      <c r="B35" s="65" t="s">
        <v>166</v>
      </c>
      <c r="C35" s="48">
        <v>0.94</v>
      </c>
      <c r="D35" s="48">
        <v>0.05</v>
      </c>
      <c r="E35" s="48">
        <v>0.27</v>
      </c>
      <c r="F35" s="48">
        <v>1</v>
      </c>
      <c r="G35" s="48">
        <v>0.59</v>
      </c>
      <c r="H35" s="48">
        <v>1</v>
      </c>
      <c r="I35" s="48">
        <v>5.3999999999999999E-2</v>
      </c>
      <c r="J35" s="48">
        <v>2.7E-2</v>
      </c>
      <c r="K35" s="48">
        <v>0.108</v>
      </c>
      <c r="L35" s="229">
        <v>0</v>
      </c>
      <c r="M35" s="229">
        <v>0</v>
      </c>
      <c r="N35" s="229">
        <v>0</v>
      </c>
      <c r="O35" s="229">
        <v>0</v>
      </c>
      <c r="P35" s="229">
        <v>0</v>
      </c>
      <c r="Q35" s="229">
        <v>0</v>
      </c>
      <c r="R35" s="153">
        <v>1</v>
      </c>
      <c r="S35" s="114">
        <f t="shared" si="1"/>
        <v>0.31493749999999998</v>
      </c>
      <c r="T35" s="48">
        <v>0</v>
      </c>
      <c r="U35" s="48">
        <v>0</v>
      </c>
      <c r="V35" s="48">
        <v>5.3999999999999999E-2</v>
      </c>
      <c r="W35" s="111">
        <f t="shared" si="2"/>
        <v>5.3999999999999999E-2</v>
      </c>
      <c r="X35" s="111">
        <f t="shared" si="3"/>
        <v>0.26093749999999999</v>
      </c>
      <c r="Y35" s="111">
        <f t="shared" si="4"/>
        <v>0.26805263157894738</v>
      </c>
    </row>
    <row r="36" spans="1:549" x14ac:dyDescent="0.25">
      <c r="A36" s="17">
        <v>30</v>
      </c>
      <c r="B36" s="65" t="s">
        <v>167</v>
      </c>
      <c r="C36" s="48">
        <v>0.873</v>
      </c>
      <c r="D36" s="48">
        <v>0.97199999999999998</v>
      </c>
      <c r="E36" s="48" t="s">
        <v>302</v>
      </c>
      <c r="F36" s="48">
        <v>1</v>
      </c>
      <c r="G36" s="48">
        <v>0.6</v>
      </c>
      <c r="H36" s="48">
        <v>1</v>
      </c>
      <c r="I36" s="48">
        <v>0</v>
      </c>
      <c r="J36" s="48">
        <v>5.7000000000000002E-2</v>
      </c>
      <c r="K36" s="48">
        <v>5.7000000000000002E-2</v>
      </c>
      <c r="L36" s="229">
        <v>5.7000000000000002E-2</v>
      </c>
      <c r="M36" s="229">
        <v>0.5</v>
      </c>
      <c r="N36" s="170">
        <v>1</v>
      </c>
      <c r="O36" s="229">
        <v>1</v>
      </c>
      <c r="P36" s="229">
        <v>0</v>
      </c>
      <c r="Q36" s="229">
        <v>0</v>
      </c>
      <c r="R36" s="153">
        <v>1</v>
      </c>
      <c r="S36" s="114">
        <f t="shared" si="1"/>
        <v>0.54106666666666681</v>
      </c>
      <c r="T36" s="48">
        <v>0</v>
      </c>
      <c r="U36" s="48">
        <v>2.8000000000000001E-2</v>
      </c>
      <c r="V36" s="48">
        <v>0</v>
      </c>
      <c r="W36" s="111">
        <f t="shared" si="2"/>
        <v>2.8000000000000001E-2</v>
      </c>
      <c r="X36" s="111">
        <f t="shared" si="3"/>
        <v>0.51306666666666678</v>
      </c>
      <c r="Y36" s="111">
        <f t="shared" si="4"/>
        <v>0.45244444444444454</v>
      </c>
    </row>
    <row r="37" spans="1:549" x14ac:dyDescent="0.25">
      <c r="A37" s="17">
        <v>31</v>
      </c>
      <c r="B37" s="65" t="s">
        <v>168</v>
      </c>
      <c r="C37" s="48">
        <v>1</v>
      </c>
      <c r="D37" s="48">
        <v>0.94899999999999995</v>
      </c>
      <c r="E37" s="48">
        <v>5.0999999999999997E-2</v>
      </c>
      <c r="F37" s="48">
        <v>1</v>
      </c>
      <c r="G37" s="48">
        <v>0.64100000000000001</v>
      </c>
      <c r="H37" s="48">
        <v>0.10299999999999999</v>
      </c>
      <c r="I37" s="48">
        <v>0</v>
      </c>
      <c r="J37" s="48">
        <v>0</v>
      </c>
      <c r="K37" s="48">
        <v>5.0999999999999997E-2</v>
      </c>
      <c r="L37" s="229">
        <v>0</v>
      </c>
      <c r="M37" s="229">
        <v>2.5999999999999999E-2</v>
      </c>
      <c r="N37" s="229">
        <v>0</v>
      </c>
      <c r="O37" s="229">
        <v>0</v>
      </c>
      <c r="P37" s="229">
        <v>0</v>
      </c>
      <c r="Q37" s="229">
        <v>0</v>
      </c>
      <c r="R37" s="154">
        <v>1</v>
      </c>
      <c r="S37" s="114">
        <f t="shared" si="1"/>
        <v>0.30131249999999998</v>
      </c>
      <c r="T37" s="48">
        <v>0</v>
      </c>
      <c r="U37" s="48">
        <v>0</v>
      </c>
      <c r="V37" s="48">
        <v>2.5999999999999999E-2</v>
      </c>
      <c r="W37" s="111">
        <f t="shared" si="2"/>
        <v>2.5999999999999999E-2</v>
      </c>
      <c r="X37" s="111">
        <f t="shared" si="3"/>
        <v>0.27531249999999996</v>
      </c>
      <c r="Y37" s="111">
        <f t="shared" si="4"/>
        <v>0.25510526315789472</v>
      </c>
    </row>
    <row r="38" spans="1:549" x14ac:dyDescent="0.25">
      <c r="A38" s="17">
        <v>32</v>
      </c>
      <c r="B38" s="65" t="s">
        <v>169</v>
      </c>
      <c r="C38" s="48">
        <v>0.88100000000000001</v>
      </c>
      <c r="D38" s="48">
        <v>0.7</v>
      </c>
      <c r="E38" s="48">
        <v>0.3</v>
      </c>
      <c r="F38" s="48">
        <v>1</v>
      </c>
      <c r="G38" s="48">
        <v>0.43</v>
      </c>
      <c r="H38" s="48">
        <v>1</v>
      </c>
      <c r="I38" s="48">
        <v>0.04</v>
      </c>
      <c r="J38" s="48">
        <v>0</v>
      </c>
      <c r="K38" s="48">
        <v>0.11</v>
      </c>
      <c r="L38" s="229">
        <v>0.04</v>
      </c>
      <c r="M38" s="229">
        <v>0.5</v>
      </c>
      <c r="N38" s="229">
        <v>0</v>
      </c>
      <c r="O38" s="229">
        <v>0</v>
      </c>
      <c r="P38" s="229">
        <v>0</v>
      </c>
      <c r="Q38" s="229">
        <v>0</v>
      </c>
      <c r="R38" s="153">
        <v>1</v>
      </c>
      <c r="S38" s="114">
        <f t="shared" si="1"/>
        <v>0.37506250000000002</v>
      </c>
      <c r="T38" s="48">
        <v>0</v>
      </c>
      <c r="U38" s="48">
        <v>0</v>
      </c>
      <c r="V38" s="48">
        <v>8.5999999999999993E-2</v>
      </c>
      <c r="W38" s="111">
        <f t="shared" si="2"/>
        <v>8.5999999999999993E-2</v>
      </c>
      <c r="X38" s="111">
        <f t="shared" si="3"/>
        <v>0.2890625</v>
      </c>
      <c r="Y38" s="111">
        <f t="shared" si="4"/>
        <v>0.32036842105263164</v>
      </c>
    </row>
    <row r="39" spans="1:549" x14ac:dyDescent="0.25">
      <c r="A39" s="17">
        <v>33</v>
      </c>
      <c r="B39" s="65" t="s">
        <v>170</v>
      </c>
      <c r="C39" s="48">
        <v>0.8</v>
      </c>
      <c r="D39" s="48">
        <v>0.9</v>
      </c>
      <c r="E39" s="48">
        <v>0.1</v>
      </c>
      <c r="F39" s="48">
        <v>1</v>
      </c>
      <c r="G39" s="48">
        <v>0.2</v>
      </c>
      <c r="H39" s="48">
        <v>0.44400000000000001</v>
      </c>
      <c r="I39" s="48">
        <v>0</v>
      </c>
      <c r="J39" s="48">
        <v>0</v>
      </c>
      <c r="K39" s="48">
        <v>0.1</v>
      </c>
      <c r="L39" s="229">
        <v>0.96699999999999997</v>
      </c>
      <c r="M39" s="229">
        <v>0</v>
      </c>
      <c r="N39" s="229">
        <v>3.3000000000000002E-2</v>
      </c>
      <c r="O39" s="229">
        <v>0</v>
      </c>
      <c r="P39" s="229">
        <v>0</v>
      </c>
      <c r="Q39" s="229">
        <v>0</v>
      </c>
      <c r="R39" s="153">
        <v>1</v>
      </c>
      <c r="S39" s="114">
        <f t="shared" si="1"/>
        <v>0.34650000000000003</v>
      </c>
      <c r="T39" s="48">
        <v>-0.55500000000000005</v>
      </c>
      <c r="U39" s="48">
        <v>0.03</v>
      </c>
      <c r="V39" s="48">
        <v>0</v>
      </c>
      <c r="W39" s="111">
        <f t="shared" si="2"/>
        <v>-0.52500000000000002</v>
      </c>
      <c r="X39" s="111">
        <f t="shared" si="3"/>
        <v>0.87150000000000005</v>
      </c>
      <c r="Y39" s="111">
        <f t="shared" si="4"/>
        <v>0.26415789473684215</v>
      </c>
    </row>
    <row r="40" spans="1:549" x14ac:dyDescent="0.25">
      <c r="A40" s="17">
        <v>34</v>
      </c>
      <c r="B40" s="65" t="s">
        <v>171</v>
      </c>
      <c r="C40" s="48">
        <v>0.74099999999999999</v>
      </c>
      <c r="D40" s="48">
        <v>0.91700000000000004</v>
      </c>
      <c r="E40" s="48">
        <v>8.3000000000000004E-2</v>
      </c>
      <c r="F40" s="48">
        <v>1</v>
      </c>
      <c r="G40" s="48">
        <v>0.58299999999999996</v>
      </c>
      <c r="H40" s="48">
        <v>1</v>
      </c>
      <c r="I40" s="48">
        <v>0</v>
      </c>
      <c r="J40" s="48">
        <v>5.2999999999999999E-2</v>
      </c>
      <c r="K40" s="48">
        <v>0.13300000000000001</v>
      </c>
      <c r="L40" s="229">
        <v>0</v>
      </c>
      <c r="M40" s="229">
        <v>0</v>
      </c>
      <c r="N40" s="229">
        <v>0</v>
      </c>
      <c r="O40" s="229">
        <v>0</v>
      </c>
      <c r="P40" s="229">
        <v>0</v>
      </c>
      <c r="Q40" s="229">
        <v>0</v>
      </c>
      <c r="R40" s="153">
        <v>1</v>
      </c>
      <c r="S40" s="114">
        <f t="shared" si="1"/>
        <v>0.34437499999999999</v>
      </c>
      <c r="T40" s="48">
        <v>0</v>
      </c>
      <c r="U40" s="48">
        <v>0</v>
      </c>
      <c r="V40" s="48">
        <v>2.8000000000000001E-2</v>
      </c>
      <c r="W40" s="111">
        <f t="shared" si="2"/>
        <v>2.8000000000000001E-2</v>
      </c>
      <c r="X40" s="111">
        <f t="shared" si="3"/>
        <v>0.31637499999999996</v>
      </c>
      <c r="Y40" s="111">
        <f t="shared" si="4"/>
        <v>0.29147368421052627</v>
      </c>
    </row>
    <row r="41" spans="1:549" x14ac:dyDescent="0.25">
      <c r="A41" s="17">
        <v>35</v>
      </c>
      <c r="B41" s="65" t="s">
        <v>172</v>
      </c>
      <c r="C41" s="48">
        <v>0.79600000000000004</v>
      </c>
      <c r="D41" s="48">
        <v>1</v>
      </c>
      <c r="E41" s="48">
        <v>0</v>
      </c>
      <c r="F41" s="48">
        <v>1</v>
      </c>
      <c r="G41" s="48">
        <v>0.45500000000000002</v>
      </c>
      <c r="H41" s="48">
        <v>0.4</v>
      </c>
      <c r="I41" s="48">
        <v>4.4999999999999998E-2</v>
      </c>
      <c r="J41" s="48">
        <v>0</v>
      </c>
      <c r="K41" s="48">
        <v>0.09</v>
      </c>
      <c r="L41" s="229">
        <v>0.09</v>
      </c>
      <c r="M41" s="229">
        <v>0</v>
      </c>
      <c r="N41" s="229">
        <v>0</v>
      </c>
      <c r="O41" s="229">
        <v>0</v>
      </c>
      <c r="P41" s="229">
        <v>0</v>
      </c>
      <c r="Q41" s="229">
        <v>0</v>
      </c>
      <c r="R41" s="153">
        <v>1</v>
      </c>
      <c r="S41" s="114">
        <f t="shared" si="1"/>
        <v>0.30474999999999997</v>
      </c>
      <c r="T41" s="48">
        <v>-0.6</v>
      </c>
      <c r="U41" s="48">
        <v>0</v>
      </c>
      <c r="V41" s="48">
        <v>0.09</v>
      </c>
      <c r="W41" s="111">
        <f t="shared" si="2"/>
        <v>-0.51</v>
      </c>
      <c r="X41" s="111">
        <f t="shared" si="3"/>
        <v>0.81474999999999997</v>
      </c>
      <c r="Y41" s="111">
        <f t="shared" si="4"/>
        <v>0.22978947368421052</v>
      </c>
    </row>
    <row r="42" spans="1:549" x14ac:dyDescent="0.25">
      <c r="A42" s="17">
        <v>36</v>
      </c>
      <c r="B42" s="65" t="s">
        <v>173</v>
      </c>
      <c r="C42" s="48">
        <v>0.82899999999999996</v>
      </c>
      <c r="D42" s="48">
        <v>0.90400000000000003</v>
      </c>
      <c r="E42" s="48">
        <v>9.6000000000000002E-2</v>
      </c>
      <c r="F42" s="48">
        <v>1</v>
      </c>
      <c r="G42" s="48">
        <v>0.61199999999999999</v>
      </c>
      <c r="H42" s="48">
        <v>1</v>
      </c>
      <c r="I42" s="48">
        <v>1.6E-2</v>
      </c>
      <c r="J42" s="48">
        <v>0</v>
      </c>
      <c r="K42" s="48">
        <v>0</v>
      </c>
      <c r="L42" s="170">
        <v>0.13</v>
      </c>
      <c r="M42" s="170">
        <v>0.57099999999999995</v>
      </c>
      <c r="N42" s="170">
        <v>1</v>
      </c>
      <c r="O42" s="170">
        <v>0.5</v>
      </c>
      <c r="P42" s="229">
        <v>0</v>
      </c>
      <c r="Q42" s="229">
        <v>0</v>
      </c>
      <c r="R42" s="153">
        <v>1</v>
      </c>
      <c r="S42" s="114">
        <f t="shared" si="1"/>
        <v>0.47862500000000002</v>
      </c>
      <c r="T42" s="170">
        <v>0</v>
      </c>
      <c r="U42" s="48">
        <v>3.2000000000000001E-2</v>
      </c>
      <c r="V42" s="48">
        <v>0.113</v>
      </c>
      <c r="W42" s="111">
        <f t="shared" si="2"/>
        <v>0.14500000000000002</v>
      </c>
      <c r="X42" s="111">
        <f t="shared" si="3"/>
        <v>0.333625</v>
      </c>
      <c r="Y42" s="111">
        <f t="shared" si="4"/>
        <v>0.41068421052631582</v>
      </c>
    </row>
    <row r="43" spans="1:549" x14ac:dyDescent="0.25">
      <c r="A43" s="17">
        <v>37</v>
      </c>
      <c r="B43" s="65" t="s">
        <v>174</v>
      </c>
      <c r="C43" s="48">
        <f>25/24</f>
        <v>1.0416666666666667</v>
      </c>
      <c r="D43" s="48">
        <f>22/25</f>
        <v>0.88</v>
      </c>
      <c r="E43" s="48">
        <f>3/25</f>
        <v>0.12</v>
      </c>
      <c r="F43" s="48">
        <v>1</v>
      </c>
      <c r="G43" s="48">
        <f>12/25</f>
        <v>0.48</v>
      </c>
      <c r="H43" s="48">
        <v>1</v>
      </c>
      <c r="I43" s="48">
        <v>0.08</v>
      </c>
      <c r="J43" s="48">
        <v>0</v>
      </c>
      <c r="K43" s="48">
        <f>3/17</f>
        <v>0.17647058823529413</v>
      </c>
      <c r="L43" s="229">
        <v>0</v>
      </c>
      <c r="M43" s="229">
        <v>0</v>
      </c>
      <c r="N43" s="229">
        <v>0</v>
      </c>
      <c r="O43" s="229">
        <v>0</v>
      </c>
      <c r="P43" s="229">
        <v>0</v>
      </c>
      <c r="Q43" s="229">
        <v>0</v>
      </c>
      <c r="R43" s="153">
        <v>1</v>
      </c>
      <c r="S43" s="114">
        <f t="shared" si="1"/>
        <v>0.36113357843137256</v>
      </c>
      <c r="T43" s="48">
        <v>0</v>
      </c>
      <c r="U43" s="48">
        <v>0</v>
      </c>
      <c r="V43" s="48">
        <f>2/25</f>
        <v>0.08</v>
      </c>
      <c r="W43" s="111">
        <f t="shared" si="2"/>
        <v>0.08</v>
      </c>
      <c r="X43" s="111">
        <f t="shared" si="3"/>
        <v>0.28113357843137254</v>
      </c>
      <c r="Y43" s="111">
        <f t="shared" si="4"/>
        <v>0.30832301341589269</v>
      </c>
    </row>
    <row r="44" spans="1:549" x14ac:dyDescent="0.25">
      <c r="A44" s="17">
        <v>38</v>
      </c>
      <c r="B44" s="65" t="s">
        <v>158</v>
      </c>
      <c r="C44" s="48">
        <v>0.87</v>
      </c>
      <c r="D44" s="48">
        <v>0.88</v>
      </c>
      <c r="E44" s="48">
        <v>0.12</v>
      </c>
      <c r="F44" s="48">
        <v>1</v>
      </c>
      <c r="G44" s="48">
        <v>0.39</v>
      </c>
      <c r="H44" s="48">
        <v>1</v>
      </c>
      <c r="I44" s="48">
        <v>0.1</v>
      </c>
      <c r="J44" s="48">
        <v>0.1</v>
      </c>
      <c r="K44" s="48">
        <v>0.37</v>
      </c>
      <c r="L44" s="229">
        <v>0</v>
      </c>
      <c r="M44" s="229">
        <v>0</v>
      </c>
      <c r="N44" s="229">
        <v>0</v>
      </c>
      <c r="O44" s="229">
        <v>0</v>
      </c>
      <c r="P44" s="229">
        <v>0</v>
      </c>
      <c r="Q44" s="229">
        <v>0</v>
      </c>
      <c r="R44" s="153">
        <v>1</v>
      </c>
      <c r="S44" s="114">
        <f t="shared" si="1"/>
        <v>0.36437499999999995</v>
      </c>
      <c r="T44" s="48">
        <v>0</v>
      </c>
      <c r="U44" s="48">
        <v>0</v>
      </c>
      <c r="V44" s="48">
        <v>0</v>
      </c>
      <c r="W44" s="111">
        <f t="shared" si="2"/>
        <v>0</v>
      </c>
      <c r="X44" s="111">
        <f t="shared" si="3"/>
        <v>0.36437499999999995</v>
      </c>
      <c r="Y44" s="111">
        <f t="shared" si="4"/>
        <v>0.30684210526315786</v>
      </c>
    </row>
    <row r="45" spans="1:549" s="27" customFormat="1" x14ac:dyDescent="0.25">
      <c r="A45" s="270" t="s">
        <v>120</v>
      </c>
      <c r="B45" s="271"/>
      <c r="C45" s="28">
        <f t="shared" ref="C45:Y45" si="5">AVERAGE(C7:C44)</f>
        <v>0.92778070175438587</v>
      </c>
      <c r="D45" s="28">
        <f t="shared" si="5"/>
        <v>0.8985526315789476</v>
      </c>
      <c r="E45" s="28">
        <f t="shared" si="5"/>
        <v>0.11033333333333334</v>
      </c>
      <c r="F45" s="28">
        <f t="shared" si="5"/>
        <v>0.98684210526315785</v>
      </c>
      <c r="G45" s="28">
        <f t="shared" si="5"/>
        <v>0.50821052631578945</v>
      </c>
      <c r="H45" s="28">
        <f t="shared" si="5"/>
        <v>0.77128947368421041</v>
      </c>
      <c r="I45" s="28">
        <f t="shared" si="5"/>
        <v>2.7973684210526321E-2</v>
      </c>
      <c r="J45" s="28">
        <f t="shared" si="5"/>
        <v>3.0842105263157893E-2</v>
      </c>
      <c r="K45" s="28">
        <f t="shared" si="5"/>
        <v>0.12798606811145513</v>
      </c>
      <c r="L45" s="229">
        <f t="shared" si="5"/>
        <v>6.5815789473684203E-2</v>
      </c>
      <c r="M45" s="229">
        <f t="shared" si="5"/>
        <v>0.12802631578947368</v>
      </c>
      <c r="N45" s="229">
        <f t="shared" si="5"/>
        <v>0.19502631578947369</v>
      </c>
      <c r="O45" s="229">
        <f t="shared" si="5"/>
        <v>0.22421052631578947</v>
      </c>
      <c r="P45" s="229">
        <f t="shared" si="5"/>
        <v>5.2631578947368418E-2</v>
      </c>
      <c r="Q45" s="229">
        <f t="shared" si="5"/>
        <v>2.6315789473684209E-2</v>
      </c>
      <c r="R45" s="28">
        <f t="shared" si="5"/>
        <v>0.81578947368421051</v>
      </c>
      <c r="S45" s="28">
        <f t="shared" si="5"/>
        <v>0.36968860294117656</v>
      </c>
      <c r="T45" s="28">
        <f t="shared" si="5"/>
        <v>-0.13965789473684209</v>
      </c>
      <c r="U45" s="28">
        <f t="shared" si="5"/>
        <v>1.1105263157894738E-2</v>
      </c>
      <c r="V45" s="28">
        <f t="shared" si="5"/>
        <v>6.7972972972972959E-2</v>
      </c>
      <c r="W45" s="111">
        <f t="shared" si="5"/>
        <v>-6.2368421052631545E-2</v>
      </c>
      <c r="X45" s="111">
        <f t="shared" si="5"/>
        <v>0.43205702399380802</v>
      </c>
      <c r="Y45" s="112">
        <f t="shared" si="5"/>
        <v>0.30820033313417705</v>
      </c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</row>
    <row r="48" spans="1:549" ht="25.5" x14ac:dyDescent="0.25">
      <c r="A48" s="17">
        <v>1</v>
      </c>
      <c r="B48" s="65" t="s">
        <v>177</v>
      </c>
      <c r="C48" s="48">
        <v>0.75900000000000001</v>
      </c>
      <c r="D48" s="48">
        <v>0.81799999999999995</v>
      </c>
      <c r="E48" s="48">
        <v>0.182</v>
      </c>
      <c r="F48" s="48">
        <v>1</v>
      </c>
      <c r="G48" s="48">
        <v>0.63600000000000001</v>
      </c>
      <c r="H48" s="48">
        <v>1</v>
      </c>
      <c r="I48" s="48"/>
      <c r="J48" s="48"/>
      <c r="K48" s="48"/>
      <c r="L48" s="229">
        <v>0</v>
      </c>
      <c r="M48" s="229">
        <v>0</v>
      </c>
      <c r="N48" s="229">
        <v>0</v>
      </c>
      <c r="O48" s="229">
        <v>0</v>
      </c>
      <c r="P48" s="229">
        <v>0</v>
      </c>
      <c r="Q48" s="229">
        <v>0</v>
      </c>
      <c r="R48" s="153">
        <v>1</v>
      </c>
      <c r="S48" s="114">
        <f>AVERAGE(C48:R48)</f>
        <v>0.41499999999999998</v>
      </c>
      <c r="T48" s="48">
        <v>0</v>
      </c>
      <c r="U48" s="48">
        <v>0</v>
      </c>
      <c r="V48" s="48">
        <v>0</v>
      </c>
      <c r="W48" s="111">
        <f>SUM(T48:V48)</f>
        <v>0</v>
      </c>
      <c r="X48" s="111">
        <f>S48-W48</f>
        <v>0.41499999999999998</v>
      </c>
      <c r="Y48" s="111">
        <f>AVERAGE(C48:R48,T48:V48)</f>
        <v>0.33718749999999997</v>
      </c>
    </row>
    <row r="49" spans="1:549" ht="25.5" x14ac:dyDescent="0.25">
      <c r="A49" s="17">
        <v>2</v>
      </c>
      <c r="B49" s="65" t="s">
        <v>178</v>
      </c>
      <c r="C49" s="48">
        <v>1</v>
      </c>
      <c r="D49" s="48">
        <v>1</v>
      </c>
      <c r="E49" s="48">
        <v>0</v>
      </c>
      <c r="F49" s="48">
        <v>0.93300000000000005</v>
      </c>
      <c r="G49" s="48">
        <v>0.66600000000000004</v>
      </c>
      <c r="H49" s="48">
        <v>1</v>
      </c>
      <c r="I49" s="48"/>
      <c r="J49" s="48"/>
      <c r="K49" s="48"/>
      <c r="L49" s="229">
        <v>0</v>
      </c>
      <c r="M49" s="229">
        <v>0</v>
      </c>
      <c r="N49" s="229">
        <v>0</v>
      </c>
      <c r="O49" s="229">
        <v>0</v>
      </c>
      <c r="P49" s="229">
        <v>0</v>
      </c>
      <c r="Q49" s="229">
        <v>0</v>
      </c>
      <c r="R49" s="153">
        <v>1</v>
      </c>
      <c r="S49" s="114">
        <f>AVERAGE(C49:R49)</f>
        <v>0.43069230769230771</v>
      </c>
      <c r="T49" s="48">
        <v>0</v>
      </c>
      <c r="U49" s="48">
        <v>0</v>
      </c>
      <c r="V49" s="48">
        <v>0</v>
      </c>
      <c r="W49" s="111">
        <f>SUM(T49:V49)</f>
        <v>0</v>
      </c>
      <c r="X49" s="111">
        <f>S49-W49</f>
        <v>0.43069230769230771</v>
      </c>
      <c r="Y49" s="111">
        <f>AVERAGE(C49:R49,T49:V49)</f>
        <v>0.34993750000000001</v>
      </c>
    </row>
    <row r="50" spans="1:549" ht="25.5" x14ac:dyDescent="0.25">
      <c r="A50" s="17">
        <v>3</v>
      </c>
      <c r="B50" s="65" t="s">
        <v>179</v>
      </c>
      <c r="C50" s="48">
        <v>0.94299999999999995</v>
      </c>
      <c r="D50" s="48">
        <v>1</v>
      </c>
      <c r="E50" s="48">
        <v>0</v>
      </c>
      <c r="F50" s="48">
        <v>1</v>
      </c>
      <c r="G50" s="48">
        <v>0.41699999999999998</v>
      </c>
      <c r="H50" s="48">
        <v>0</v>
      </c>
      <c r="I50" s="48"/>
      <c r="J50" s="48"/>
      <c r="K50" s="48"/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154">
        <v>0</v>
      </c>
      <c r="S50" s="114">
        <f>AVERAGE(C50:R50)</f>
        <v>0.25846153846153846</v>
      </c>
      <c r="T50" s="48">
        <v>0</v>
      </c>
      <c r="U50" s="48">
        <v>0</v>
      </c>
      <c r="V50" s="48" t="s">
        <v>308</v>
      </c>
      <c r="W50" s="111">
        <f>SUM(T50:V50)</f>
        <v>0</v>
      </c>
      <c r="X50" s="111">
        <f>S50-W50</f>
        <v>0.25846153846153846</v>
      </c>
      <c r="Y50" s="111">
        <f>AVERAGE(C50:R50,T50:V50)</f>
        <v>0.224</v>
      </c>
    </row>
    <row r="51" spans="1:549" s="27" customFormat="1" x14ac:dyDescent="0.25">
      <c r="A51" s="270" t="s">
        <v>120</v>
      </c>
      <c r="B51" s="271"/>
      <c r="C51" s="28">
        <f>AVERAGE(C48:C50)</f>
        <v>0.90066666666666662</v>
      </c>
      <c r="D51" s="28">
        <f t="shared" ref="D51:R51" si="6">AVERAGE(D48:D50)</f>
        <v>0.93933333333333335</v>
      </c>
      <c r="E51" s="28">
        <f t="shared" si="6"/>
        <v>6.0666666666666667E-2</v>
      </c>
      <c r="F51" s="28">
        <f t="shared" si="6"/>
        <v>0.97766666666666657</v>
      </c>
      <c r="G51" s="28">
        <f t="shared" si="6"/>
        <v>0.57300000000000006</v>
      </c>
      <c r="H51" s="28">
        <f t="shared" si="6"/>
        <v>0.66666666666666663</v>
      </c>
      <c r="I51" s="28"/>
      <c r="J51" s="28"/>
      <c r="K51" s="28"/>
      <c r="L51" s="229">
        <f t="shared" si="6"/>
        <v>0</v>
      </c>
      <c r="M51" s="229">
        <f t="shared" si="6"/>
        <v>0</v>
      </c>
      <c r="N51" s="229">
        <f t="shared" si="6"/>
        <v>0</v>
      </c>
      <c r="O51" s="229">
        <f t="shared" si="6"/>
        <v>0</v>
      </c>
      <c r="P51" s="229">
        <f t="shared" si="6"/>
        <v>0</v>
      </c>
      <c r="Q51" s="229">
        <f t="shared" si="6"/>
        <v>0</v>
      </c>
      <c r="R51" s="28">
        <f t="shared" si="6"/>
        <v>0.66666666666666663</v>
      </c>
      <c r="S51" s="28">
        <f>AVERAGE(S48:S50)</f>
        <v>0.36805128205128207</v>
      </c>
      <c r="T51" s="28">
        <f>AVERAGE(T48:T50)</f>
        <v>0</v>
      </c>
      <c r="U51" s="28">
        <f t="shared" ref="U51:V51" si="7">AVERAGE(U48:U50)</f>
        <v>0</v>
      </c>
      <c r="V51" s="28">
        <f t="shared" si="7"/>
        <v>0</v>
      </c>
      <c r="W51" s="111">
        <f>AVERAGE(W48:W50)</f>
        <v>0</v>
      </c>
      <c r="X51" s="111">
        <f>AVERAGE(X48:X50)</f>
        <v>0.36805128205128207</v>
      </c>
      <c r="Y51" s="112">
        <f>AVERAGE(Y48:Y50)</f>
        <v>0.3037083333333333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19"/>
      <c r="LK51" s="19"/>
      <c r="LL51" s="19"/>
      <c r="LM51" s="19"/>
      <c r="LN51" s="19"/>
      <c r="LO51" s="19"/>
      <c r="LP51" s="19"/>
      <c r="LQ51" s="19"/>
      <c r="LR51" s="19"/>
      <c r="LS51" s="19"/>
      <c r="LT51" s="19"/>
      <c r="LU51" s="19"/>
      <c r="LV51" s="19"/>
      <c r="LW51" s="19"/>
      <c r="LX51" s="19"/>
      <c r="LY51" s="19"/>
      <c r="LZ51" s="19"/>
      <c r="MA51" s="19"/>
      <c r="MB51" s="19"/>
      <c r="MC51" s="19"/>
      <c r="MD51" s="19"/>
      <c r="ME51" s="19"/>
      <c r="MF51" s="19"/>
      <c r="MG51" s="19"/>
      <c r="MH51" s="19"/>
      <c r="MI51" s="19"/>
      <c r="MJ51" s="19"/>
      <c r="MK51" s="19"/>
      <c r="ML51" s="19"/>
      <c r="MM51" s="19"/>
      <c r="MN51" s="19"/>
      <c r="MO51" s="19"/>
      <c r="MP51" s="19"/>
      <c r="MQ51" s="19"/>
      <c r="MR51" s="19"/>
      <c r="MS51" s="19"/>
      <c r="MT51" s="19"/>
      <c r="MU51" s="19"/>
      <c r="MV51" s="19"/>
      <c r="MW51" s="19"/>
      <c r="MX51" s="19"/>
      <c r="MY51" s="19"/>
      <c r="MZ51" s="19"/>
      <c r="NA51" s="19"/>
      <c r="NB51" s="19"/>
      <c r="NC51" s="19"/>
      <c r="ND51" s="19"/>
      <c r="NE51" s="19"/>
      <c r="NF51" s="19"/>
      <c r="NG51" s="19"/>
      <c r="NH51" s="19"/>
      <c r="NI51" s="19"/>
      <c r="NJ51" s="19"/>
      <c r="NK51" s="19"/>
      <c r="NL51" s="19"/>
      <c r="NM51" s="19"/>
      <c r="NN51" s="19"/>
      <c r="NO51" s="19"/>
      <c r="NP51" s="19"/>
      <c r="NQ51" s="19"/>
      <c r="NR51" s="19"/>
      <c r="NS51" s="19"/>
      <c r="NT51" s="19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  <c r="QM51" s="19"/>
      <c r="QN51" s="19"/>
      <c r="QO51" s="19"/>
      <c r="QP51" s="19"/>
      <c r="QQ51" s="19"/>
      <c r="QR51" s="19"/>
      <c r="QS51" s="19"/>
      <c r="QT51" s="19"/>
      <c r="QU51" s="19"/>
      <c r="QV51" s="19"/>
      <c r="QW51" s="19"/>
      <c r="QX51" s="19"/>
      <c r="QY51" s="19"/>
      <c r="QZ51" s="19"/>
      <c r="RA51" s="19"/>
      <c r="RB51" s="19"/>
      <c r="RC51" s="19"/>
      <c r="RD51" s="19"/>
      <c r="RE51" s="19"/>
      <c r="RF51" s="19"/>
      <c r="RG51" s="19"/>
      <c r="RH51" s="19"/>
      <c r="RI51" s="19"/>
      <c r="RJ51" s="19"/>
      <c r="RK51" s="19"/>
      <c r="RL51" s="19"/>
      <c r="RM51" s="19"/>
      <c r="RN51" s="19"/>
      <c r="RO51" s="19"/>
      <c r="RP51" s="19"/>
      <c r="RQ51" s="19"/>
      <c r="RR51" s="19"/>
      <c r="RS51" s="19"/>
      <c r="RT51" s="19"/>
      <c r="RU51" s="19"/>
      <c r="RV51" s="19"/>
      <c r="RW51" s="19"/>
      <c r="RX51" s="19"/>
      <c r="RY51" s="19"/>
      <c r="RZ51" s="19"/>
      <c r="SA51" s="19"/>
      <c r="SB51" s="19"/>
      <c r="SC51" s="19"/>
      <c r="SD51" s="19"/>
      <c r="SE51" s="19"/>
      <c r="SF51" s="19"/>
      <c r="SG51" s="19"/>
      <c r="SH51" s="19"/>
      <c r="SI51" s="19"/>
      <c r="SJ51" s="19"/>
      <c r="SK51" s="19"/>
      <c r="SL51" s="19"/>
      <c r="SM51" s="19"/>
      <c r="SN51" s="19"/>
      <c r="SO51" s="19"/>
      <c r="SP51" s="19"/>
      <c r="SQ51" s="19"/>
      <c r="SR51" s="19"/>
      <c r="SS51" s="19"/>
      <c r="ST51" s="19"/>
      <c r="SU51" s="19"/>
      <c r="SV51" s="19"/>
      <c r="SW51" s="19"/>
      <c r="SX51" s="19"/>
      <c r="SY51" s="19"/>
      <c r="SZ51" s="19"/>
      <c r="TA51" s="19"/>
      <c r="TB51" s="19"/>
      <c r="TC51" s="19"/>
      <c r="TD51" s="19"/>
      <c r="TE51" s="19"/>
      <c r="TF51" s="19"/>
      <c r="TG51" s="19"/>
      <c r="TH51" s="19"/>
      <c r="TI51" s="19"/>
      <c r="TJ51" s="19"/>
      <c r="TK51" s="19"/>
      <c r="TL51" s="19"/>
      <c r="TM51" s="19"/>
      <c r="TN51" s="19"/>
      <c r="TO51" s="19"/>
      <c r="TP51" s="19"/>
      <c r="TQ51" s="19"/>
      <c r="TR51" s="19"/>
      <c r="TS51" s="19"/>
      <c r="TT51" s="19"/>
      <c r="TU51" s="19"/>
      <c r="TV51" s="19"/>
      <c r="TW51" s="19"/>
      <c r="TX51" s="19"/>
      <c r="TY51" s="19"/>
      <c r="TZ51" s="19"/>
      <c r="UA51" s="19"/>
      <c r="UB51" s="19"/>
      <c r="UC51" s="19"/>
    </row>
  </sheetData>
  <sheetProtection algorithmName="SHA-512" hashValue="WGM42khBpPuQzkL+ToNqR8u77e9JuTSiGfGLG9IRUpb8d8OhSCT6UO7YAAwQxY99hVk72Iu7t0p1R+asx2rlww==" saltValue="jFx+WGj7Y/FVhYePfwd6EQ==" spinCount="100000" sheet="1" formatCells="0" formatColumns="0" formatRows="0" insertColumns="0" insertRows="0" insertHyperlinks="0" deleteColumns="0" deleteRows="0" sort="0" autoFilter="0" pivotTables="0"/>
  <mergeCells count="15">
    <mergeCell ref="U4:V4"/>
    <mergeCell ref="A2:Y2"/>
    <mergeCell ref="A4:A6"/>
    <mergeCell ref="B4:B6"/>
    <mergeCell ref="C4:C6"/>
    <mergeCell ref="D4:E4"/>
    <mergeCell ref="F4:F6"/>
    <mergeCell ref="G4:G6"/>
    <mergeCell ref="I4:I6"/>
    <mergeCell ref="J4:J6"/>
    <mergeCell ref="A51:B51"/>
    <mergeCell ref="A45:B45"/>
    <mergeCell ref="L4:Q4"/>
    <mergeCell ref="K4:K6"/>
    <mergeCell ref="R4:R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Y51"/>
  <sheetViews>
    <sheetView topLeftCell="A7" workbookViewId="0">
      <selection activeCell="D38" sqref="D38"/>
    </sheetView>
  </sheetViews>
  <sheetFormatPr defaultRowHeight="15" x14ac:dyDescent="0.25"/>
  <cols>
    <col min="2" max="2" width="36" customWidth="1"/>
    <col min="3" max="8" width="24.7109375" customWidth="1"/>
  </cols>
  <sheetData>
    <row r="2" spans="1:25" ht="15.75" x14ac:dyDescent="0.25">
      <c r="A2" s="279" t="s">
        <v>282</v>
      </c>
      <c r="B2" s="279"/>
      <c r="C2" s="279"/>
      <c r="D2" s="279"/>
      <c r="E2" s="279"/>
      <c r="F2" s="279"/>
      <c r="G2" s="279"/>
      <c r="H2" s="279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4" spans="1:25" x14ac:dyDescent="0.25">
      <c r="A4" s="280" t="s">
        <v>3</v>
      </c>
      <c r="B4" s="280" t="s">
        <v>4</v>
      </c>
      <c r="C4" s="280" t="s">
        <v>80</v>
      </c>
      <c r="D4" s="280"/>
      <c r="E4" s="280"/>
      <c r="F4" s="280"/>
      <c r="G4" s="280"/>
      <c r="H4" s="280"/>
    </row>
    <row r="5" spans="1:25" x14ac:dyDescent="0.25">
      <c r="A5" s="280"/>
      <c r="B5" s="280"/>
      <c r="C5" s="84" t="s">
        <v>81</v>
      </c>
      <c r="D5" s="84" t="s">
        <v>82</v>
      </c>
      <c r="E5" s="84" t="s">
        <v>212</v>
      </c>
      <c r="F5" s="84" t="s">
        <v>213</v>
      </c>
      <c r="G5" s="84" t="s">
        <v>214</v>
      </c>
      <c r="H5" s="84" t="s">
        <v>215</v>
      </c>
    </row>
    <row r="6" spans="1:25" ht="51" x14ac:dyDescent="0.25">
      <c r="A6" s="280"/>
      <c r="B6" s="280"/>
      <c r="C6" s="84" t="s">
        <v>216</v>
      </c>
      <c r="D6" s="84" t="s">
        <v>217</v>
      </c>
      <c r="E6" s="84" t="s">
        <v>218</v>
      </c>
      <c r="F6" s="84" t="s">
        <v>219</v>
      </c>
      <c r="G6" s="84" t="s">
        <v>220</v>
      </c>
      <c r="H6" s="84" t="s">
        <v>221</v>
      </c>
    </row>
    <row r="7" spans="1:25" ht="15.75" x14ac:dyDescent="0.25">
      <c r="A7" s="17">
        <v>1</v>
      </c>
      <c r="B7" s="65" t="s">
        <v>141</v>
      </c>
      <c r="C7" s="86">
        <f>'1.2. 19'!L7</f>
        <v>0</v>
      </c>
      <c r="D7" s="86">
        <f>'1.2. 19'!M7</f>
        <v>0</v>
      </c>
      <c r="E7" s="86">
        <f>'1.2. 19'!N7</f>
        <v>0</v>
      </c>
      <c r="F7" s="86">
        <f>'1.2. 19'!O7</f>
        <v>0</v>
      </c>
      <c r="G7" s="86">
        <f>'1.2. 19'!P7</f>
        <v>0</v>
      </c>
      <c r="H7" s="86">
        <f>'1.2. 19'!Q7</f>
        <v>0</v>
      </c>
    </row>
    <row r="8" spans="1:25" ht="15.75" x14ac:dyDescent="0.25">
      <c r="A8" s="17">
        <v>2</v>
      </c>
      <c r="B8" s="65" t="s">
        <v>142</v>
      </c>
      <c r="C8" s="86">
        <f>'1.2. 19'!L8</f>
        <v>8.2000000000000003E-2</v>
      </c>
      <c r="D8" s="86">
        <f>'1.2. 19'!M8</f>
        <v>0.75</v>
      </c>
      <c r="E8" s="86">
        <f>'1.2. 19'!N8</f>
        <v>1</v>
      </c>
      <c r="F8" s="86">
        <f>'1.2. 19'!O8</f>
        <v>1</v>
      </c>
      <c r="G8" s="86">
        <f>'1.2. 19'!P8</f>
        <v>0</v>
      </c>
      <c r="H8" s="86">
        <f>'1.2. 19'!Q8</f>
        <v>0</v>
      </c>
    </row>
    <row r="9" spans="1:25" ht="15.75" x14ac:dyDescent="0.25">
      <c r="A9" s="17">
        <v>3</v>
      </c>
      <c r="B9" s="65" t="s">
        <v>143</v>
      </c>
      <c r="C9" s="86">
        <f>'1.2. 19'!L9</f>
        <v>3.7999999999999999E-2</v>
      </c>
      <c r="D9" s="86">
        <f>'1.2. 19'!M9</f>
        <v>1</v>
      </c>
      <c r="E9" s="86">
        <f>'1.2. 19'!N9</f>
        <v>3.7999999999999999E-2</v>
      </c>
      <c r="F9" s="86">
        <f>'1.2. 19'!O9</f>
        <v>0.5</v>
      </c>
      <c r="G9" s="86">
        <f>'1.2. 19'!P9</f>
        <v>0</v>
      </c>
      <c r="H9" s="86">
        <f>'1.2. 19'!Q9</f>
        <v>0</v>
      </c>
    </row>
    <row r="10" spans="1:25" ht="15.75" x14ac:dyDescent="0.25">
      <c r="A10" s="17">
        <v>4</v>
      </c>
      <c r="B10" s="65" t="s">
        <v>144</v>
      </c>
      <c r="C10" s="86">
        <f>'1.2. 19'!L10</f>
        <v>6.0999999999999999E-2</v>
      </c>
      <c r="D10" s="86">
        <f>'1.2. 19'!M10</f>
        <v>0</v>
      </c>
      <c r="E10" s="86">
        <f>'1.2. 19'!N10</f>
        <v>0.02</v>
      </c>
      <c r="F10" s="86">
        <f>'1.2. 19'!O10</f>
        <v>0.02</v>
      </c>
      <c r="G10" s="86">
        <f>'1.2. 19'!P10</f>
        <v>0</v>
      </c>
      <c r="H10" s="86">
        <f>'1.2. 19'!Q10</f>
        <v>0</v>
      </c>
    </row>
    <row r="11" spans="1:25" ht="15.75" x14ac:dyDescent="0.25">
      <c r="A11" s="17">
        <v>5</v>
      </c>
      <c r="B11" s="65" t="s">
        <v>145</v>
      </c>
      <c r="C11" s="86">
        <f>'1.2. 19'!L11</f>
        <v>0.06</v>
      </c>
      <c r="D11" s="86">
        <f>'1.2. 19'!M11</f>
        <v>0</v>
      </c>
      <c r="E11" s="86">
        <f>'1.2. 19'!N11</f>
        <v>0</v>
      </c>
      <c r="F11" s="86">
        <f>'1.2. 19'!O11</f>
        <v>0</v>
      </c>
      <c r="G11" s="86">
        <f>'1.2. 19'!P11</f>
        <v>0</v>
      </c>
      <c r="H11" s="86">
        <f>'1.2. 19'!Q11</f>
        <v>0</v>
      </c>
    </row>
    <row r="12" spans="1:25" ht="25.5" x14ac:dyDescent="0.25">
      <c r="A12" s="17">
        <v>6</v>
      </c>
      <c r="B12" s="65" t="s">
        <v>180</v>
      </c>
      <c r="C12" s="86">
        <f>'1.2. 19'!L12</f>
        <v>0</v>
      </c>
      <c r="D12" s="86">
        <f>'1.2. 19'!M12</f>
        <v>0</v>
      </c>
      <c r="E12" s="86">
        <f>'1.2. 19'!N12</f>
        <v>0</v>
      </c>
      <c r="F12" s="86">
        <f>'1.2. 19'!O12</f>
        <v>0</v>
      </c>
      <c r="G12" s="86">
        <f>'1.2. 19'!P12</f>
        <v>0</v>
      </c>
      <c r="H12" s="86">
        <f>'1.2. 19'!Q12</f>
        <v>0</v>
      </c>
    </row>
    <row r="13" spans="1:25" ht="15.75" x14ac:dyDescent="0.25">
      <c r="A13" s="17">
        <v>7</v>
      </c>
      <c r="B13" s="66" t="s">
        <v>146</v>
      </c>
      <c r="C13" s="86">
        <f>'1.2. 19'!L13</f>
        <v>0.09</v>
      </c>
      <c r="D13" s="86">
        <f>'1.2. 19'!M13</f>
        <v>0.09</v>
      </c>
      <c r="E13" s="86">
        <f>'1.2. 19'!N13</f>
        <v>0</v>
      </c>
      <c r="F13" s="86">
        <f>'1.2. 19'!O13</f>
        <v>0</v>
      </c>
      <c r="G13" s="86">
        <f>'1.2. 19'!P13</f>
        <v>0</v>
      </c>
      <c r="H13" s="86">
        <f>'1.2. 19'!Q13</f>
        <v>0</v>
      </c>
    </row>
    <row r="14" spans="1:25" ht="15.75" x14ac:dyDescent="0.25">
      <c r="A14" s="17">
        <v>8</v>
      </c>
      <c r="B14" s="65" t="s">
        <v>147</v>
      </c>
      <c r="C14" s="86">
        <f>'1.2. 19'!L14</f>
        <v>0.1</v>
      </c>
      <c r="D14" s="86">
        <f>'1.2. 19'!M14</f>
        <v>0.1</v>
      </c>
      <c r="E14" s="86">
        <f>'1.2. 19'!N14</f>
        <v>1</v>
      </c>
      <c r="F14" s="86">
        <f>'1.2. 19'!O14</f>
        <v>1</v>
      </c>
      <c r="G14" s="86">
        <f>'1.2. 19'!P14</f>
        <v>1</v>
      </c>
      <c r="H14" s="86">
        <f>'1.2. 19'!Q14</f>
        <v>0</v>
      </c>
    </row>
    <row r="15" spans="1:25" ht="15.75" x14ac:dyDescent="0.25">
      <c r="A15" s="17">
        <v>9</v>
      </c>
      <c r="B15" s="65" t="s">
        <v>148</v>
      </c>
      <c r="C15" s="86">
        <f>'1.2. 19'!L15</f>
        <v>0</v>
      </c>
      <c r="D15" s="86">
        <f>'1.2. 19'!M15</f>
        <v>0</v>
      </c>
      <c r="E15" s="86">
        <f>'1.2. 19'!N15</f>
        <v>0</v>
      </c>
      <c r="F15" s="86">
        <f>'1.2. 19'!O15</f>
        <v>0</v>
      </c>
      <c r="G15" s="86">
        <f>'1.2. 19'!P15</f>
        <v>0</v>
      </c>
      <c r="H15" s="86">
        <f>'1.2. 19'!Q15</f>
        <v>0</v>
      </c>
    </row>
    <row r="16" spans="1:25" ht="15.75" x14ac:dyDescent="0.25">
      <c r="A16" s="17">
        <v>10</v>
      </c>
      <c r="B16" s="65" t="s">
        <v>175</v>
      </c>
      <c r="C16" s="86">
        <f>'1.2. 19'!L16</f>
        <v>0</v>
      </c>
      <c r="D16" s="86">
        <f>'1.2. 19'!M16</f>
        <v>0</v>
      </c>
      <c r="E16" s="86">
        <f>'1.2. 19'!N16</f>
        <v>0</v>
      </c>
      <c r="F16" s="86">
        <f>'1.2. 19'!O16</f>
        <v>0</v>
      </c>
      <c r="G16" s="86">
        <f>'1.2. 19'!P16</f>
        <v>0</v>
      </c>
      <c r="H16" s="86">
        <f>'1.2. 19'!Q16</f>
        <v>0</v>
      </c>
    </row>
    <row r="17" spans="1:8" ht="15.75" x14ac:dyDescent="0.25">
      <c r="A17" s="17">
        <v>11</v>
      </c>
      <c r="B17" s="65" t="s">
        <v>149</v>
      </c>
      <c r="C17" s="86">
        <f>'1.2. 19'!L17</f>
        <v>0.11</v>
      </c>
      <c r="D17" s="86">
        <f>'1.2. 19'!M17</f>
        <v>0.5</v>
      </c>
      <c r="E17" s="86">
        <f>'1.2. 19'!N17</f>
        <v>0.03</v>
      </c>
      <c r="F17" s="86">
        <f>'1.2. 19'!O17</f>
        <v>1</v>
      </c>
      <c r="G17" s="86">
        <f>'1.2. 19'!P17</f>
        <v>0</v>
      </c>
      <c r="H17" s="86">
        <f>'1.2. 19'!Q17</f>
        <v>0</v>
      </c>
    </row>
    <row r="18" spans="1:8" ht="25.5" x14ac:dyDescent="0.25">
      <c r="A18" s="17">
        <v>12</v>
      </c>
      <c r="B18" s="65" t="s">
        <v>181</v>
      </c>
      <c r="C18" s="86">
        <f>'1.2. 19'!L18</f>
        <v>0</v>
      </c>
      <c r="D18" s="86">
        <f>'1.2. 19'!M18</f>
        <v>0</v>
      </c>
      <c r="E18" s="86">
        <f>'1.2. 19'!N18</f>
        <v>0</v>
      </c>
      <c r="F18" s="86">
        <f>'1.2. 19'!O18</f>
        <v>0</v>
      </c>
      <c r="G18" s="86">
        <f>'1.2. 19'!P18</f>
        <v>0</v>
      </c>
      <c r="H18" s="86">
        <f>'1.2. 19'!Q18</f>
        <v>0</v>
      </c>
    </row>
    <row r="19" spans="1:8" ht="15.75" x14ac:dyDescent="0.25">
      <c r="A19" s="17">
        <v>13</v>
      </c>
      <c r="B19" s="65" t="s">
        <v>150</v>
      </c>
      <c r="C19" s="86">
        <f>'1.2. 19'!L19</f>
        <v>0</v>
      </c>
      <c r="D19" s="86">
        <f>'1.2. 19'!M19</f>
        <v>0</v>
      </c>
      <c r="E19" s="86">
        <f>'1.2. 19'!N19</f>
        <v>1</v>
      </c>
      <c r="F19" s="86">
        <f>'1.2. 19'!O19</f>
        <v>1</v>
      </c>
      <c r="G19" s="86">
        <f>'1.2. 19'!P19</f>
        <v>1</v>
      </c>
      <c r="H19" s="86">
        <f>'1.2. 19'!Q19</f>
        <v>1</v>
      </c>
    </row>
    <row r="20" spans="1:8" ht="15.75" x14ac:dyDescent="0.25">
      <c r="A20" s="17">
        <v>14</v>
      </c>
      <c r="B20" s="65" t="s">
        <v>176</v>
      </c>
      <c r="C20" s="86">
        <f>'1.2. 19'!L20</f>
        <v>0</v>
      </c>
      <c r="D20" s="86">
        <f>'1.2. 19'!M20</f>
        <v>0</v>
      </c>
      <c r="E20" s="86">
        <f>'1.2. 19'!N20</f>
        <v>0</v>
      </c>
      <c r="F20" s="86">
        <f>'1.2. 19'!O20</f>
        <v>0</v>
      </c>
      <c r="G20" s="86">
        <f>'1.2. 19'!P20</f>
        <v>0</v>
      </c>
      <c r="H20" s="86">
        <f>'1.2. 19'!Q20</f>
        <v>0</v>
      </c>
    </row>
    <row r="21" spans="1:8" ht="15.75" x14ac:dyDescent="0.25">
      <c r="A21" s="17">
        <v>15</v>
      </c>
      <c r="B21" s="65" t="s">
        <v>151</v>
      </c>
      <c r="C21" s="86">
        <f>'1.2. 19'!L21</f>
        <v>9.5000000000000001E-2</v>
      </c>
      <c r="D21" s="86">
        <f>'1.2. 19'!M21</f>
        <v>9.5000000000000001E-2</v>
      </c>
      <c r="E21" s="86">
        <f>'1.2. 19'!N21</f>
        <v>1</v>
      </c>
      <c r="F21" s="86">
        <f>'1.2. 19'!O21</f>
        <v>1</v>
      </c>
      <c r="G21" s="86">
        <f>'1.2. 19'!P21</f>
        <v>0</v>
      </c>
      <c r="H21" s="86">
        <f>'1.2. 19'!Q21</f>
        <v>0</v>
      </c>
    </row>
    <row r="22" spans="1:8" ht="15.75" x14ac:dyDescent="0.25">
      <c r="A22" s="17">
        <v>16</v>
      </c>
      <c r="B22" s="65" t="s">
        <v>152</v>
      </c>
      <c r="C22" s="86">
        <f>'1.2. 19'!L22</f>
        <v>0</v>
      </c>
      <c r="D22" s="86">
        <f>'1.2. 19'!M22</f>
        <v>0</v>
      </c>
      <c r="E22" s="86">
        <f>'1.2. 19'!N22</f>
        <v>0</v>
      </c>
      <c r="F22" s="86">
        <f>'1.2. 19'!O22</f>
        <v>0</v>
      </c>
      <c r="G22" s="86">
        <f>'1.2. 19'!P22</f>
        <v>0</v>
      </c>
      <c r="H22" s="86">
        <f>'1.2. 19'!Q22</f>
        <v>0</v>
      </c>
    </row>
    <row r="23" spans="1:8" ht="15.75" x14ac:dyDescent="0.25">
      <c r="A23" s="17">
        <v>17</v>
      </c>
      <c r="B23" s="65" t="s">
        <v>153</v>
      </c>
      <c r="C23" s="86">
        <f>'1.2. 19'!L23</f>
        <v>0</v>
      </c>
      <c r="D23" s="86">
        <f>'1.2. 19'!M23</f>
        <v>0</v>
      </c>
      <c r="E23" s="86">
        <f>'1.2. 19'!N23</f>
        <v>0</v>
      </c>
      <c r="F23" s="86">
        <f>'1.2. 19'!O23</f>
        <v>0</v>
      </c>
      <c r="G23" s="86">
        <f>'1.2. 19'!P23</f>
        <v>0</v>
      </c>
      <c r="H23" s="86">
        <f>'1.2. 19'!Q23</f>
        <v>0</v>
      </c>
    </row>
    <row r="24" spans="1:8" ht="15.75" x14ac:dyDescent="0.25">
      <c r="A24" s="17">
        <v>18</v>
      </c>
      <c r="B24" s="65" t="s">
        <v>154</v>
      </c>
      <c r="C24" s="86">
        <f>'1.2. 19'!L24</f>
        <v>0</v>
      </c>
      <c r="D24" s="86">
        <f>'1.2. 19'!M24</f>
        <v>0</v>
      </c>
      <c r="E24" s="86">
        <f>'1.2. 19'!N24</f>
        <v>0</v>
      </c>
      <c r="F24" s="86">
        <f>'1.2. 19'!O24</f>
        <v>0</v>
      </c>
      <c r="G24" s="86">
        <f>'1.2. 19'!P24</f>
        <v>0</v>
      </c>
      <c r="H24" s="86">
        <f>'1.2. 19'!Q24</f>
        <v>0</v>
      </c>
    </row>
    <row r="25" spans="1:8" ht="15.75" x14ac:dyDescent="0.25">
      <c r="A25" s="17">
        <v>19</v>
      </c>
      <c r="B25" s="65" t="s">
        <v>155</v>
      </c>
      <c r="C25" s="86">
        <f>'1.2. 19'!L25</f>
        <v>0.125</v>
      </c>
      <c r="D25" s="86">
        <f>'1.2. 19'!M25</f>
        <v>0.33300000000000002</v>
      </c>
      <c r="E25" s="86">
        <f>'1.2. 19'!N25</f>
        <v>1</v>
      </c>
      <c r="F25" s="86">
        <f>'1.2. 19'!O25</f>
        <v>1</v>
      </c>
      <c r="G25" s="86">
        <f>'1.2. 19'!P25</f>
        <v>0</v>
      </c>
      <c r="H25" s="86">
        <f>'1.2. 19'!Q25</f>
        <v>0</v>
      </c>
    </row>
    <row r="26" spans="1:8" ht="15.75" x14ac:dyDescent="0.25">
      <c r="A26" s="17">
        <v>20</v>
      </c>
      <c r="B26" s="65" t="s">
        <v>156</v>
      </c>
      <c r="C26" s="86">
        <f>'1.2. 19'!L26</f>
        <v>0.106</v>
      </c>
      <c r="D26" s="86">
        <f>'1.2. 19'!M26</f>
        <v>0.4</v>
      </c>
      <c r="E26" s="86">
        <f>'1.2. 19'!N26</f>
        <v>0.21</v>
      </c>
      <c r="F26" s="86">
        <f>'1.2. 19'!O26</f>
        <v>0</v>
      </c>
      <c r="G26" s="86">
        <f>'1.2. 19'!P26</f>
        <v>0</v>
      </c>
      <c r="H26" s="86">
        <f>'1.2. 19'!Q26</f>
        <v>0</v>
      </c>
    </row>
    <row r="27" spans="1:8" ht="15.75" x14ac:dyDescent="0.25">
      <c r="A27" s="17">
        <v>21</v>
      </c>
      <c r="B27" s="65" t="s">
        <v>157</v>
      </c>
      <c r="C27" s="86">
        <f>'1.2. 19'!L27</f>
        <v>0</v>
      </c>
      <c r="D27" s="86">
        <f>'1.2. 19'!M27</f>
        <v>0</v>
      </c>
      <c r="E27" s="86">
        <f>'1.2. 19'!N27</f>
        <v>0</v>
      </c>
      <c r="F27" s="86">
        <f>'1.2. 19'!O27</f>
        <v>0</v>
      </c>
      <c r="G27" s="86">
        <f>'1.2. 19'!P27</f>
        <v>0</v>
      </c>
      <c r="H27" s="86">
        <f>'1.2. 19'!Q27</f>
        <v>0</v>
      </c>
    </row>
    <row r="28" spans="1:8" ht="15.75" x14ac:dyDescent="0.25">
      <c r="A28" s="17">
        <v>22</v>
      </c>
      <c r="B28" s="65" t="s">
        <v>159</v>
      </c>
      <c r="C28" s="86">
        <f>'1.2. 19'!L28</f>
        <v>0</v>
      </c>
      <c r="D28" s="86">
        <f>'1.2. 19'!M28</f>
        <v>0</v>
      </c>
      <c r="E28" s="86">
        <f>'1.2. 19'!N28</f>
        <v>0</v>
      </c>
      <c r="F28" s="86">
        <f>'1.2. 19'!O28</f>
        <v>0</v>
      </c>
      <c r="G28" s="86">
        <f>'1.2. 19'!P28</f>
        <v>0</v>
      </c>
      <c r="H28" s="86">
        <f>'1.2. 19'!Q28</f>
        <v>0</v>
      </c>
    </row>
    <row r="29" spans="1:8" ht="15.75" x14ac:dyDescent="0.25">
      <c r="A29" s="17">
        <v>23</v>
      </c>
      <c r="B29" s="65" t="s">
        <v>160</v>
      </c>
      <c r="C29" s="86">
        <f>'1.2. 19'!L29</f>
        <v>0</v>
      </c>
      <c r="D29" s="86">
        <f>'1.2. 19'!M29</f>
        <v>0</v>
      </c>
      <c r="E29" s="86">
        <f>'1.2. 19'!N29</f>
        <v>0</v>
      </c>
      <c r="F29" s="86">
        <f>'1.2. 19'!O29</f>
        <v>0</v>
      </c>
      <c r="G29" s="86">
        <f>'1.2. 19'!P29</f>
        <v>0</v>
      </c>
      <c r="H29" s="86">
        <f>'1.2. 19'!Q29</f>
        <v>0</v>
      </c>
    </row>
    <row r="30" spans="1:8" ht="15.75" x14ac:dyDescent="0.25">
      <c r="A30" s="17">
        <v>24</v>
      </c>
      <c r="B30" s="65" t="s">
        <v>162</v>
      </c>
      <c r="C30" s="86">
        <f>'1.2. 19'!L30</f>
        <v>0</v>
      </c>
      <c r="D30" s="86">
        <f>'1.2. 19'!M30</f>
        <v>0</v>
      </c>
      <c r="E30" s="86">
        <f>'1.2. 19'!N30</f>
        <v>0</v>
      </c>
      <c r="F30" s="86">
        <f>'1.2. 19'!O30</f>
        <v>0</v>
      </c>
      <c r="G30" s="86">
        <f>'1.2. 19'!P30</f>
        <v>0</v>
      </c>
      <c r="H30" s="86">
        <f>'1.2. 19'!Q30</f>
        <v>0</v>
      </c>
    </row>
    <row r="31" spans="1:8" ht="15.75" x14ac:dyDescent="0.25">
      <c r="A31" s="17">
        <v>25</v>
      </c>
      <c r="B31" s="65" t="s">
        <v>163</v>
      </c>
      <c r="C31" s="86">
        <f>'1.2. 19'!L31</f>
        <v>0</v>
      </c>
      <c r="D31" s="86">
        <f>'1.2. 19'!M31</f>
        <v>0</v>
      </c>
      <c r="E31" s="86">
        <f>'1.2. 19'!N31</f>
        <v>0</v>
      </c>
      <c r="F31" s="86">
        <f>'1.2. 19'!O31</f>
        <v>0</v>
      </c>
      <c r="G31" s="86">
        <f>'1.2. 19'!P31</f>
        <v>0</v>
      </c>
      <c r="H31" s="86">
        <f>'1.2. 19'!Q31</f>
        <v>0</v>
      </c>
    </row>
    <row r="32" spans="1:8" ht="15.75" x14ac:dyDescent="0.25">
      <c r="A32" s="17">
        <v>26</v>
      </c>
      <c r="B32" s="65" t="s">
        <v>161</v>
      </c>
      <c r="C32" s="86">
        <f>'1.2. 19'!L32</f>
        <v>0.04</v>
      </c>
      <c r="D32" s="86">
        <f>'1.2. 19'!M32</f>
        <v>0</v>
      </c>
      <c r="E32" s="86">
        <f>'1.2. 19'!N32</f>
        <v>0.08</v>
      </c>
      <c r="F32" s="86">
        <f>'1.2. 19'!O32</f>
        <v>0.5</v>
      </c>
      <c r="G32" s="86">
        <f>'1.2. 19'!P32</f>
        <v>0</v>
      </c>
      <c r="H32" s="86">
        <f>'1.2. 19'!Q32</f>
        <v>0</v>
      </c>
    </row>
    <row r="33" spans="1:8" ht="15.75" x14ac:dyDescent="0.25">
      <c r="A33" s="17">
        <v>27</v>
      </c>
      <c r="B33" s="65" t="s">
        <v>164</v>
      </c>
      <c r="C33" s="86">
        <f>'1.2. 19'!L33</f>
        <v>0.31</v>
      </c>
      <c r="D33" s="86">
        <f>'1.2. 19'!M33</f>
        <v>0</v>
      </c>
      <c r="E33" s="86">
        <f>'1.2. 19'!N33</f>
        <v>0</v>
      </c>
      <c r="F33" s="86">
        <f>'1.2. 19'!O33</f>
        <v>0</v>
      </c>
      <c r="G33" s="86">
        <f>'1.2. 19'!P33</f>
        <v>0</v>
      </c>
      <c r="H33" s="86">
        <f>'1.2. 19'!Q33</f>
        <v>0</v>
      </c>
    </row>
    <row r="34" spans="1:8" ht="15.75" x14ac:dyDescent="0.25">
      <c r="A34" s="17">
        <v>28</v>
      </c>
      <c r="B34" s="65" t="s">
        <v>165</v>
      </c>
      <c r="C34" s="86">
        <f>'1.2. 19'!L34</f>
        <v>0</v>
      </c>
      <c r="D34" s="86">
        <f>'1.2. 19'!M34</f>
        <v>0</v>
      </c>
      <c r="E34" s="86">
        <f>'1.2. 19'!N34</f>
        <v>0</v>
      </c>
      <c r="F34" s="86">
        <f>'1.2. 19'!O34</f>
        <v>0</v>
      </c>
      <c r="G34" s="86">
        <f>'1.2. 19'!P34</f>
        <v>0</v>
      </c>
      <c r="H34" s="86">
        <f>'1.2. 19'!Q34</f>
        <v>0</v>
      </c>
    </row>
    <row r="35" spans="1:8" ht="15.75" x14ac:dyDescent="0.25">
      <c r="A35" s="17">
        <v>29</v>
      </c>
      <c r="B35" s="65" t="s">
        <v>166</v>
      </c>
      <c r="C35" s="86">
        <f>'1.2. 19'!L35</f>
        <v>0</v>
      </c>
      <c r="D35" s="86">
        <f>'1.2. 19'!M35</f>
        <v>0</v>
      </c>
      <c r="E35" s="86">
        <f>'1.2. 19'!N35</f>
        <v>0</v>
      </c>
      <c r="F35" s="86">
        <f>'1.2. 19'!O35</f>
        <v>0</v>
      </c>
      <c r="G35" s="86">
        <f>'1.2. 19'!P35</f>
        <v>0</v>
      </c>
      <c r="H35" s="86">
        <f>'1.2. 19'!Q35</f>
        <v>0</v>
      </c>
    </row>
    <row r="36" spans="1:8" ht="15.75" x14ac:dyDescent="0.25">
      <c r="A36" s="17">
        <v>30</v>
      </c>
      <c r="B36" s="65" t="s">
        <v>167</v>
      </c>
      <c r="C36" s="86">
        <f>'1.2. 19'!L36</f>
        <v>5.7000000000000002E-2</v>
      </c>
      <c r="D36" s="86">
        <f>'1.2. 19'!M36</f>
        <v>0.5</v>
      </c>
      <c r="E36" s="86">
        <f>'1.2. 19'!N36</f>
        <v>1</v>
      </c>
      <c r="F36" s="86">
        <f>'1.2. 19'!O36</f>
        <v>1</v>
      </c>
      <c r="G36" s="86">
        <f>'1.2. 19'!P36</f>
        <v>0</v>
      </c>
      <c r="H36" s="86">
        <f>'1.2. 19'!Q36</f>
        <v>0</v>
      </c>
    </row>
    <row r="37" spans="1:8" ht="15.75" x14ac:dyDescent="0.25">
      <c r="A37" s="17">
        <v>31</v>
      </c>
      <c r="B37" s="65" t="s">
        <v>168</v>
      </c>
      <c r="C37" s="86">
        <f>'1.2. 19'!L37</f>
        <v>0</v>
      </c>
      <c r="D37" s="86">
        <f>'1.2. 19'!M37</f>
        <v>2.5999999999999999E-2</v>
      </c>
      <c r="E37" s="86">
        <f>'1.2. 19'!N37</f>
        <v>0</v>
      </c>
      <c r="F37" s="86">
        <f>'1.2. 19'!O37</f>
        <v>0</v>
      </c>
      <c r="G37" s="86">
        <f>'1.2. 19'!P37</f>
        <v>0</v>
      </c>
      <c r="H37" s="86">
        <f>'1.2. 19'!Q37</f>
        <v>0</v>
      </c>
    </row>
    <row r="38" spans="1:8" ht="15.75" x14ac:dyDescent="0.25">
      <c r="A38" s="17">
        <v>32</v>
      </c>
      <c r="B38" s="65" t="s">
        <v>169</v>
      </c>
      <c r="C38" s="86">
        <f>'1.2. 19'!L38</f>
        <v>0.04</v>
      </c>
      <c r="D38" s="86">
        <f>'1.2. 19'!M38</f>
        <v>0.5</v>
      </c>
      <c r="E38" s="86">
        <f>'1.2. 19'!N38</f>
        <v>0</v>
      </c>
      <c r="F38" s="86">
        <f>'1.2. 19'!O38</f>
        <v>0</v>
      </c>
      <c r="G38" s="86">
        <f>'1.2. 19'!P38</f>
        <v>0</v>
      </c>
      <c r="H38" s="86">
        <f>'1.2. 19'!Q38</f>
        <v>0</v>
      </c>
    </row>
    <row r="39" spans="1:8" ht="15.75" x14ac:dyDescent="0.25">
      <c r="A39" s="17">
        <v>33</v>
      </c>
      <c r="B39" s="65" t="s">
        <v>170</v>
      </c>
      <c r="C39" s="86">
        <f>'1.2. 19'!L39</f>
        <v>0.96699999999999997</v>
      </c>
      <c r="D39" s="86">
        <f>'1.2. 19'!M39</f>
        <v>0</v>
      </c>
      <c r="E39" s="86">
        <f>'1.2. 19'!N39</f>
        <v>3.3000000000000002E-2</v>
      </c>
      <c r="F39" s="86">
        <f>'1.2. 19'!O39</f>
        <v>0</v>
      </c>
      <c r="G39" s="86">
        <f>'1.2. 19'!P39</f>
        <v>0</v>
      </c>
      <c r="H39" s="86">
        <f>'1.2. 19'!Q39</f>
        <v>0</v>
      </c>
    </row>
    <row r="40" spans="1:8" ht="15.75" x14ac:dyDescent="0.25">
      <c r="A40" s="17">
        <v>34</v>
      </c>
      <c r="B40" s="65" t="s">
        <v>171</v>
      </c>
      <c r="C40" s="86">
        <f>'1.2. 19'!L40</f>
        <v>0</v>
      </c>
      <c r="D40" s="86">
        <f>'1.2. 19'!M40</f>
        <v>0</v>
      </c>
      <c r="E40" s="86">
        <f>'1.2. 19'!N40</f>
        <v>0</v>
      </c>
      <c r="F40" s="86">
        <f>'1.2. 19'!O40</f>
        <v>0</v>
      </c>
      <c r="G40" s="86">
        <f>'1.2. 19'!P40</f>
        <v>0</v>
      </c>
      <c r="H40" s="86">
        <f>'1.2. 19'!Q40</f>
        <v>0</v>
      </c>
    </row>
    <row r="41" spans="1:8" ht="15.75" x14ac:dyDescent="0.25">
      <c r="A41" s="17">
        <v>35</v>
      </c>
      <c r="B41" s="65" t="s">
        <v>172</v>
      </c>
      <c r="C41" s="86">
        <f>'1.2. 19'!L41</f>
        <v>0.09</v>
      </c>
      <c r="D41" s="86">
        <f>'1.2. 19'!M41</f>
        <v>0</v>
      </c>
      <c r="E41" s="86">
        <f>'1.2. 19'!N41</f>
        <v>0</v>
      </c>
      <c r="F41" s="86">
        <f>'1.2. 19'!O41</f>
        <v>0</v>
      </c>
      <c r="G41" s="86">
        <f>'1.2. 19'!P41</f>
        <v>0</v>
      </c>
      <c r="H41" s="86">
        <f>'1.2. 19'!Q41</f>
        <v>0</v>
      </c>
    </row>
    <row r="42" spans="1:8" ht="15.75" x14ac:dyDescent="0.25">
      <c r="A42" s="17">
        <v>36</v>
      </c>
      <c r="B42" s="65" t="s">
        <v>173</v>
      </c>
      <c r="C42" s="86">
        <f>'1.2. 19'!L42</f>
        <v>0.13</v>
      </c>
      <c r="D42" s="86">
        <f>'1.2. 19'!M42</f>
        <v>0.57099999999999995</v>
      </c>
      <c r="E42" s="86">
        <f>'1.2. 19'!N42</f>
        <v>1</v>
      </c>
      <c r="F42" s="86">
        <f>'1.2. 19'!O42</f>
        <v>0.5</v>
      </c>
      <c r="G42" s="86">
        <f>'1.2. 19'!P42</f>
        <v>0</v>
      </c>
      <c r="H42" s="86">
        <f>'1.2. 19'!Q42</f>
        <v>0</v>
      </c>
    </row>
    <row r="43" spans="1:8" ht="15.75" x14ac:dyDescent="0.25">
      <c r="A43" s="17">
        <v>37</v>
      </c>
      <c r="B43" s="65" t="s">
        <v>174</v>
      </c>
      <c r="C43" s="86">
        <f>'1.2. 19'!L43</f>
        <v>0</v>
      </c>
      <c r="D43" s="86">
        <f>'1.2. 19'!M43</f>
        <v>0</v>
      </c>
      <c r="E43" s="86">
        <f>'1.2. 19'!N43</f>
        <v>0</v>
      </c>
      <c r="F43" s="86">
        <f>'1.2. 19'!O43</f>
        <v>0</v>
      </c>
      <c r="G43" s="86">
        <f>'1.2. 19'!P43</f>
        <v>0</v>
      </c>
      <c r="H43" s="86">
        <f>'1.2. 19'!Q43</f>
        <v>0</v>
      </c>
    </row>
    <row r="44" spans="1:8" ht="15.75" x14ac:dyDescent="0.25">
      <c r="A44" s="17">
        <v>38</v>
      </c>
      <c r="B44" s="65" t="s">
        <v>158</v>
      </c>
      <c r="C44" s="86">
        <f>'1.2. 19'!L44</f>
        <v>0</v>
      </c>
      <c r="D44" s="86">
        <f>'1.2. 19'!M44</f>
        <v>0</v>
      </c>
      <c r="E44" s="86">
        <f>'1.2. 19'!N44</f>
        <v>0</v>
      </c>
      <c r="F44" s="86">
        <f>'1.2. 19'!O44</f>
        <v>0</v>
      </c>
      <c r="G44" s="86">
        <f>'1.2. 19'!P44</f>
        <v>0</v>
      </c>
      <c r="H44" s="86">
        <f>'1.2. 19'!Q44</f>
        <v>0</v>
      </c>
    </row>
    <row r="45" spans="1:8" x14ac:dyDescent="0.25">
      <c r="A45" s="282" t="s">
        <v>120</v>
      </c>
      <c r="B45" s="282"/>
      <c r="C45" s="95">
        <f>AVERAGE(C7:C44)</f>
        <v>6.5815789473684203E-2</v>
      </c>
      <c r="D45" s="95">
        <f t="shared" ref="D45:G45" si="0">AVERAGE(D7:D44)</f>
        <v>0.12802631578947368</v>
      </c>
      <c r="E45" s="95">
        <f t="shared" si="0"/>
        <v>0.19502631578947369</v>
      </c>
      <c r="F45" s="95">
        <f t="shared" si="0"/>
        <v>0.22421052631578947</v>
      </c>
      <c r="G45" s="95">
        <f t="shared" si="0"/>
        <v>5.2631578947368418E-2</v>
      </c>
      <c r="H45" s="95">
        <f>AVERAGE(H7:H44)</f>
        <v>2.6315789473684209E-2</v>
      </c>
    </row>
    <row r="48" spans="1:8" ht="25.5" x14ac:dyDescent="0.25">
      <c r="A48" s="17">
        <v>1</v>
      </c>
      <c r="B48" s="65" t="s">
        <v>177</v>
      </c>
      <c r="C48" s="86">
        <f>'1.2. 19'!L48</f>
        <v>0</v>
      </c>
      <c r="D48" s="86">
        <f>'1.2. 19'!M48</f>
        <v>0</v>
      </c>
      <c r="E48" s="86">
        <f>'1.2. 19'!N48</f>
        <v>0</v>
      </c>
      <c r="F48" s="86">
        <f>'1.2. 19'!O48</f>
        <v>0</v>
      </c>
      <c r="G48" s="86">
        <f>'1.2. 19'!P48</f>
        <v>0</v>
      </c>
      <c r="H48" s="86">
        <f>'1.2. 19'!Q48</f>
        <v>0</v>
      </c>
    </row>
    <row r="49" spans="1:8" ht="25.5" x14ac:dyDescent="0.25">
      <c r="A49" s="17">
        <v>2</v>
      </c>
      <c r="B49" s="65" t="s">
        <v>178</v>
      </c>
      <c r="C49" s="86">
        <f>'1.2. 19'!L49</f>
        <v>0</v>
      </c>
      <c r="D49" s="86">
        <f>'1.2. 19'!M49</f>
        <v>0</v>
      </c>
      <c r="E49" s="86">
        <f>'1.2. 19'!N49</f>
        <v>0</v>
      </c>
      <c r="F49" s="86">
        <f>'1.2. 19'!O49</f>
        <v>0</v>
      </c>
      <c r="G49" s="86">
        <f>'1.2. 19'!P49</f>
        <v>0</v>
      </c>
      <c r="H49" s="86">
        <f>'1.2. 19'!Q49</f>
        <v>0</v>
      </c>
    </row>
    <row r="50" spans="1:8" ht="25.5" x14ac:dyDescent="0.25">
      <c r="A50" s="17">
        <v>3</v>
      </c>
      <c r="B50" s="65" t="s">
        <v>179</v>
      </c>
      <c r="C50" s="86">
        <f>'1.2. 19'!L50</f>
        <v>0</v>
      </c>
      <c r="D50" s="86">
        <f>'1.2. 19'!M50</f>
        <v>0</v>
      </c>
      <c r="E50" s="86">
        <f>'1.2. 19'!N50</f>
        <v>0</v>
      </c>
      <c r="F50" s="86">
        <f>'1.2. 19'!O50</f>
        <v>0</v>
      </c>
      <c r="G50" s="86">
        <f>'1.2. 19'!P50</f>
        <v>0</v>
      </c>
      <c r="H50" s="86">
        <f>'1.2. 19'!Q50</f>
        <v>0</v>
      </c>
    </row>
    <row r="51" spans="1:8" x14ac:dyDescent="0.25">
      <c r="A51" s="282" t="s">
        <v>120</v>
      </c>
      <c r="B51" s="282"/>
      <c r="C51" s="95">
        <f t="shared" ref="C51:G51" si="1">AVERAGE(C48:C50)</f>
        <v>0</v>
      </c>
      <c r="D51" s="95">
        <f t="shared" si="1"/>
        <v>0</v>
      </c>
      <c r="E51" s="95">
        <f t="shared" si="1"/>
        <v>0</v>
      </c>
      <c r="F51" s="95">
        <f t="shared" si="1"/>
        <v>0</v>
      </c>
      <c r="G51" s="95">
        <f t="shared" si="1"/>
        <v>0</v>
      </c>
      <c r="H51" s="95">
        <f>AVERAGE(H48:H50)</f>
        <v>0</v>
      </c>
    </row>
  </sheetData>
  <sheetProtection algorithmName="SHA-512" hashValue="PFnPhJN13gFQswGqjscvsS4lJXpyuLc+Uxwu6peSZtgeCMsX+oX0ppkMJ9F/TnGBdSHfOmmZhvQ5Rm1Kcvnzqw==" saltValue="FCBkPzpuje+jZswF4N0oOA==" spinCount="100000" sheet="1" formatCells="0" formatColumns="0" formatRows="0" insertColumns="0" insertRows="0" insertHyperlinks="0" deleteColumns="0" deleteRows="0" sort="0" autoFilter="0" pivotTables="0"/>
  <mergeCells count="6">
    <mergeCell ref="A2:H2"/>
    <mergeCell ref="A51:B51"/>
    <mergeCell ref="A4:A6"/>
    <mergeCell ref="B4:B6"/>
    <mergeCell ref="A45:B45"/>
    <mergeCell ref="C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1"/>
  <sheetViews>
    <sheetView zoomScaleNormal="100" workbookViewId="0">
      <pane ySplit="6" topLeftCell="A13" activePane="bottomLeft" state="frozen"/>
      <selection pane="bottomLeft" activeCell="C38" sqref="C38"/>
    </sheetView>
  </sheetViews>
  <sheetFormatPr defaultColWidth="8.85546875" defaultRowHeight="15" x14ac:dyDescent="0.25"/>
  <cols>
    <col min="1" max="1" width="8.85546875" style="20"/>
    <col min="2" max="2" width="45.140625" style="20" customWidth="1"/>
    <col min="3" max="3" width="14.7109375" style="20" customWidth="1"/>
    <col min="4" max="4" width="10.85546875" style="20" customWidth="1"/>
    <col min="5" max="5" width="9.7109375" style="20" customWidth="1"/>
    <col min="6" max="6" width="9.42578125" style="20" customWidth="1"/>
    <col min="7" max="7" width="11.140625" style="20" customWidth="1"/>
    <col min="8" max="8" width="8.42578125" style="20" customWidth="1"/>
    <col min="9" max="9" width="9.7109375" style="20" customWidth="1"/>
    <col min="10" max="16384" width="8.85546875" style="20"/>
  </cols>
  <sheetData>
    <row r="1" spans="1:14" ht="15.75" customHeight="1" x14ac:dyDescent="0.25"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5.75" customHeight="1" x14ac:dyDescent="0.25">
      <c r="A2" s="30"/>
      <c r="B2" s="30"/>
      <c r="C2" s="31" t="s">
        <v>28</v>
      </c>
      <c r="D2" s="30"/>
      <c r="E2" s="30"/>
      <c r="F2" s="30"/>
      <c r="G2" s="30"/>
      <c r="H2" s="30"/>
      <c r="I2" s="30"/>
      <c r="J2" s="30"/>
    </row>
    <row r="3" spans="1:14" ht="15.75" customHeight="1" thickBot="1" x14ac:dyDescent="0.3">
      <c r="C3" s="32"/>
    </row>
    <row r="4" spans="1:14" ht="59.25" customHeight="1" x14ac:dyDescent="0.25">
      <c r="A4" s="252" t="s">
        <v>3</v>
      </c>
      <c r="B4" s="255" t="s">
        <v>4</v>
      </c>
      <c r="C4" s="285" t="s">
        <v>186</v>
      </c>
      <c r="D4" s="288" t="s">
        <v>187</v>
      </c>
      <c r="E4" s="288"/>
      <c r="F4" s="109" t="s">
        <v>98</v>
      </c>
      <c r="G4" s="106" t="s">
        <v>30</v>
      </c>
      <c r="H4" s="106" t="s">
        <v>31</v>
      </c>
      <c r="I4" s="106" t="s">
        <v>32</v>
      </c>
    </row>
    <row r="5" spans="1:14" ht="16.5" customHeight="1" x14ac:dyDescent="0.25">
      <c r="A5" s="253"/>
      <c r="B5" s="256"/>
      <c r="C5" s="286"/>
      <c r="D5" s="33" t="s">
        <v>188</v>
      </c>
      <c r="E5" s="34" t="s">
        <v>189</v>
      </c>
      <c r="F5" s="109" t="s">
        <v>29</v>
      </c>
      <c r="G5" s="109" t="s">
        <v>93</v>
      </c>
      <c r="H5" s="109" t="s">
        <v>29</v>
      </c>
      <c r="I5" s="289" t="s">
        <v>94</v>
      </c>
    </row>
    <row r="6" spans="1:14" ht="19.149999999999999" customHeight="1" x14ac:dyDescent="0.25">
      <c r="A6" s="254"/>
      <c r="B6" s="256"/>
      <c r="C6" s="287"/>
      <c r="D6" s="33" t="s">
        <v>10</v>
      </c>
      <c r="E6" s="34" t="s">
        <v>11</v>
      </c>
      <c r="F6" s="110"/>
      <c r="G6" s="110"/>
      <c r="H6" s="110"/>
      <c r="I6" s="290"/>
    </row>
    <row r="7" spans="1:14" ht="15.75" customHeight="1" x14ac:dyDescent="0.25">
      <c r="A7" s="54">
        <v>1</v>
      </c>
      <c r="B7" s="58" t="s">
        <v>141</v>
      </c>
      <c r="C7" s="48">
        <v>0</v>
      </c>
      <c r="D7" s="48">
        <v>0.5</v>
      </c>
      <c r="E7" s="48">
        <v>0.48299999999999998</v>
      </c>
      <c r="F7" s="103">
        <f t="shared" ref="F7:F44" si="0">AVERAGE(C7:E7)</f>
        <v>0.32766666666666666</v>
      </c>
      <c r="G7" s="103">
        <f>'1.1. 1-4'!X8</f>
        <v>0.98357142857142854</v>
      </c>
      <c r="H7" s="103">
        <f>'1.2. 19'!Y7</f>
        <v>0.23015789473684206</v>
      </c>
      <c r="I7" s="103">
        <f t="shared" ref="I7:I44" si="1">AVERAGE(F7:H7)</f>
        <v>0.51379866332497903</v>
      </c>
    </row>
    <row r="8" spans="1:14" ht="15.75" customHeight="1" x14ac:dyDescent="0.25">
      <c r="A8" s="54">
        <v>2</v>
      </c>
      <c r="B8" s="58" t="s">
        <v>142</v>
      </c>
      <c r="C8" s="48">
        <v>0.19700000000000001</v>
      </c>
      <c r="D8" s="48">
        <v>0.53600000000000003</v>
      </c>
      <c r="E8" s="48">
        <v>0.49299999999999999</v>
      </c>
      <c r="F8" s="103">
        <f t="shared" si="0"/>
        <v>0.40866666666666668</v>
      </c>
      <c r="G8" s="103">
        <f>'1.1. 1-4'!X9</f>
        <v>1.3849285714285715</v>
      </c>
      <c r="H8" s="103">
        <f>'1.2. 19'!Y8</f>
        <v>0.50836842105263158</v>
      </c>
      <c r="I8" s="103">
        <f t="shared" si="1"/>
        <v>0.76732121971595657</v>
      </c>
    </row>
    <row r="9" spans="1:14" ht="15.75" customHeight="1" x14ac:dyDescent="0.25">
      <c r="A9" s="54">
        <v>3</v>
      </c>
      <c r="B9" s="58" t="s">
        <v>143</v>
      </c>
      <c r="C9" s="48">
        <v>0.33800000000000002</v>
      </c>
      <c r="D9" s="48">
        <v>0.45</v>
      </c>
      <c r="E9" s="48">
        <v>0.34599999999999997</v>
      </c>
      <c r="F9" s="103">
        <f t="shared" si="0"/>
        <v>0.37799999999999995</v>
      </c>
      <c r="G9" s="103">
        <f>'1.1. 1-4'!X10</f>
        <v>1.2091071428571429</v>
      </c>
      <c r="H9" s="103">
        <f>'1.2. 19'!Y9</f>
        <v>0.36452631578947381</v>
      </c>
      <c r="I9" s="103">
        <f t="shared" si="1"/>
        <v>0.65054448621553884</v>
      </c>
    </row>
    <row r="10" spans="1:14" x14ac:dyDescent="0.25">
      <c r="A10" s="54">
        <v>4</v>
      </c>
      <c r="B10" s="58" t="s">
        <v>144</v>
      </c>
      <c r="C10" s="48">
        <v>0</v>
      </c>
      <c r="D10" s="48">
        <v>0.5</v>
      </c>
      <c r="E10" s="48">
        <v>0.57999999999999996</v>
      </c>
      <c r="F10" s="103">
        <f t="shared" si="0"/>
        <v>0.36000000000000004</v>
      </c>
      <c r="G10" s="103">
        <f>'1.1. 1-4'!X11</f>
        <v>0.99289285714285713</v>
      </c>
      <c r="H10" s="103">
        <f>'1.2. 19'!Y10</f>
        <v>0.3374210526315789</v>
      </c>
      <c r="I10" s="103">
        <f t="shared" si="1"/>
        <v>0.56343796992481199</v>
      </c>
    </row>
    <row r="11" spans="1:14" x14ac:dyDescent="0.25">
      <c r="A11" s="54">
        <v>5</v>
      </c>
      <c r="B11" s="58" t="s">
        <v>145</v>
      </c>
      <c r="C11" s="148">
        <v>0</v>
      </c>
      <c r="D11" s="48">
        <v>0.38</v>
      </c>
      <c r="E11" s="48">
        <v>0.36</v>
      </c>
      <c r="F11" s="103">
        <f t="shared" si="0"/>
        <v>0.24666666666666667</v>
      </c>
      <c r="G11" s="103">
        <f>'1.1. 1-4'!X12</f>
        <v>0.8474999999999997</v>
      </c>
      <c r="H11" s="103">
        <f>'1.2. 19'!Y11</f>
        <v>0.24126315789473682</v>
      </c>
      <c r="I11" s="103">
        <f t="shared" si="1"/>
        <v>0.44514327485380106</v>
      </c>
    </row>
    <row r="12" spans="1:14" ht="25.5" x14ac:dyDescent="0.25">
      <c r="A12" s="54">
        <v>6</v>
      </c>
      <c r="B12" s="58" t="s">
        <v>180</v>
      </c>
      <c r="C12" s="48">
        <v>0</v>
      </c>
      <c r="D12" s="48">
        <v>0.34</v>
      </c>
      <c r="E12" s="48">
        <v>0.35</v>
      </c>
      <c r="F12" s="103">
        <f t="shared" si="0"/>
        <v>0.22999999999999998</v>
      </c>
      <c r="G12" s="103">
        <f>'1.1. 1-4'!X13</f>
        <v>1.1628214285714287</v>
      </c>
      <c r="H12" s="103">
        <f>'1.2. 19'!Y12</f>
        <v>0.29273684210526318</v>
      </c>
      <c r="I12" s="103">
        <f t="shared" si="1"/>
        <v>0.56185275689223058</v>
      </c>
    </row>
    <row r="13" spans="1:14" x14ac:dyDescent="0.25">
      <c r="A13" s="54">
        <v>7</v>
      </c>
      <c r="B13" s="59" t="s">
        <v>146</v>
      </c>
      <c r="C13" s="92">
        <v>0</v>
      </c>
      <c r="D13" s="92">
        <v>1</v>
      </c>
      <c r="E13" s="92">
        <v>1</v>
      </c>
      <c r="F13" s="103">
        <f t="shared" si="0"/>
        <v>0.66666666666666663</v>
      </c>
      <c r="G13" s="103">
        <f>'1.1. 1-4'!X14</f>
        <v>1.1903571428571431</v>
      </c>
      <c r="H13" s="103">
        <f>'1.2. 19'!Y13</f>
        <v>0.27452941176470586</v>
      </c>
      <c r="I13" s="103">
        <f t="shared" si="1"/>
        <v>0.71051774042950511</v>
      </c>
    </row>
    <row r="14" spans="1:14" x14ac:dyDescent="0.25">
      <c r="A14" s="54">
        <v>8</v>
      </c>
      <c r="B14" s="58" t="s">
        <v>147</v>
      </c>
      <c r="C14" s="48">
        <v>0</v>
      </c>
      <c r="D14" s="48">
        <v>0.52</v>
      </c>
      <c r="E14" s="48">
        <v>0.6</v>
      </c>
      <c r="F14" s="103">
        <f t="shared" si="0"/>
        <v>0.37333333333333335</v>
      </c>
      <c r="G14" s="103">
        <f>'1.1. 1-4'!X15</f>
        <v>0.99021428571428594</v>
      </c>
      <c r="H14" s="103">
        <f>'1.2. 19'!Y14</f>
        <v>0.41842105263157892</v>
      </c>
      <c r="I14" s="103">
        <f t="shared" si="1"/>
        <v>0.59398955722639935</v>
      </c>
    </row>
    <row r="15" spans="1:14" x14ac:dyDescent="0.25">
      <c r="A15" s="54">
        <v>9</v>
      </c>
      <c r="B15" s="58" t="s">
        <v>148</v>
      </c>
      <c r="C15" s="48">
        <v>0</v>
      </c>
      <c r="D15" s="48">
        <v>0.45</v>
      </c>
      <c r="E15" s="48">
        <v>0.375</v>
      </c>
      <c r="F15" s="103">
        <f t="shared" si="0"/>
        <v>0.27499999999999997</v>
      </c>
      <c r="G15" s="103">
        <f>'1.1. 1-4'!X16</f>
        <v>0.89378571428571429</v>
      </c>
      <c r="H15" s="103">
        <f>'1.2. 19'!Y15</f>
        <v>0.26842105263157895</v>
      </c>
      <c r="I15" s="103">
        <f t="shared" si="1"/>
        <v>0.47906892230576442</v>
      </c>
    </row>
    <row r="16" spans="1:14" x14ac:dyDescent="0.25">
      <c r="A16" s="54">
        <v>10</v>
      </c>
      <c r="B16" s="58" t="s">
        <v>175</v>
      </c>
      <c r="C16" s="92">
        <v>0</v>
      </c>
      <c r="D16" s="92">
        <v>0.22500000000000001</v>
      </c>
      <c r="E16" s="92">
        <v>0.5</v>
      </c>
      <c r="F16" s="103">
        <f t="shared" si="0"/>
        <v>0.24166666666666667</v>
      </c>
      <c r="G16" s="103">
        <f>'1.1. 1-4'!X17</f>
        <v>0.49832142857142853</v>
      </c>
      <c r="H16" s="103">
        <f>'1.2. 19'!Y16</f>
        <v>0.25926315789473681</v>
      </c>
      <c r="I16" s="103">
        <f t="shared" si="1"/>
        <v>0.33308375104427729</v>
      </c>
    </row>
    <row r="17" spans="1:9" x14ac:dyDescent="0.25">
      <c r="A17" s="54">
        <v>11</v>
      </c>
      <c r="B17" s="58" t="s">
        <v>149</v>
      </c>
      <c r="C17" s="48">
        <v>0</v>
      </c>
      <c r="D17" s="48">
        <v>0.65</v>
      </c>
      <c r="E17" s="48">
        <v>0.45</v>
      </c>
      <c r="F17" s="103">
        <f t="shared" si="0"/>
        <v>0.3666666666666667</v>
      </c>
      <c r="G17" s="103">
        <f>'1.1. 1-4'!X18</f>
        <v>1.1753571428571425</v>
      </c>
      <c r="H17" s="103">
        <f>'1.2. 19'!Y17</f>
        <v>0.3809473684210527</v>
      </c>
      <c r="I17" s="103">
        <f t="shared" si="1"/>
        <v>0.64099039264828728</v>
      </c>
    </row>
    <row r="18" spans="1:9" ht="25.5" x14ac:dyDescent="0.25">
      <c r="A18" s="54">
        <v>12</v>
      </c>
      <c r="B18" s="58" t="s">
        <v>181</v>
      </c>
      <c r="C18" s="48">
        <v>0</v>
      </c>
      <c r="D18" s="48">
        <v>0.43</v>
      </c>
      <c r="E18" s="48">
        <v>0.56000000000000005</v>
      </c>
      <c r="F18" s="103">
        <f t="shared" si="0"/>
        <v>0.33</v>
      </c>
      <c r="G18" s="103">
        <f>'1.1. 1-4'!X19</f>
        <v>1.1850000000000001</v>
      </c>
      <c r="H18" s="103">
        <f>'1.2. 19'!Y18</f>
        <v>0.30515789473684213</v>
      </c>
      <c r="I18" s="103">
        <f t="shared" si="1"/>
        <v>0.6067192982456141</v>
      </c>
    </row>
    <row r="19" spans="1:9" x14ac:dyDescent="0.25">
      <c r="A19" s="54">
        <v>13</v>
      </c>
      <c r="B19" s="58" t="s">
        <v>150</v>
      </c>
      <c r="C19" s="48">
        <v>0</v>
      </c>
      <c r="D19" s="48">
        <v>0.8</v>
      </c>
      <c r="E19" s="48">
        <v>0.375</v>
      </c>
      <c r="F19" s="103">
        <f t="shared" si="0"/>
        <v>0.39166666666666666</v>
      </c>
      <c r="G19" s="103">
        <f>'1.1. 1-4'!X20</f>
        <v>1.1427857142857141</v>
      </c>
      <c r="H19" s="103">
        <f>'1.2. 19'!Y19</f>
        <v>0.52263157894736845</v>
      </c>
      <c r="I19" s="103">
        <f t="shared" si="1"/>
        <v>0.6856946532999163</v>
      </c>
    </row>
    <row r="20" spans="1:9" x14ac:dyDescent="0.25">
      <c r="A20" s="54">
        <v>14</v>
      </c>
      <c r="B20" s="58" t="s">
        <v>176</v>
      </c>
      <c r="C20" s="48">
        <v>0</v>
      </c>
      <c r="D20" s="48">
        <v>0.4</v>
      </c>
      <c r="E20" s="48">
        <v>0.4</v>
      </c>
      <c r="F20" s="103">
        <f t="shared" si="0"/>
        <v>0.26666666666666666</v>
      </c>
      <c r="G20" s="103">
        <f>'1.1. 1-4'!X21</f>
        <v>0.5485714285714286</v>
      </c>
      <c r="H20" s="103">
        <f>'1.2. 19'!Y20</f>
        <v>0.14947368421052631</v>
      </c>
      <c r="I20" s="103">
        <f t="shared" si="1"/>
        <v>0.32157059314954056</v>
      </c>
    </row>
    <row r="21" spans="1:9" x14ac:dyDescent="0.25">
      <c r="A21" s="54">
        <v>15</v>
      </c>
      <c r="B21" s="58" t="s">
        <v>151</v>
      </c>
      <c r="C21" s="92">
        <v>0</v>
      </c>
      <c r="D21" s="92">
        <v>0.65</v>
      </c>
      <c r="E21" s="92">
        <v>0.53700000000000003</v>
      </c>
      <c r="F21" s="103">
        <f t="shared" si="0"/>
        <v>0.39566666666666667</v>
      </c>
      <c r="G21" s="103">
        <f>'1.1. 1-4'!X22</f>
        <v>0.71721428571428569</v>
      </c>
      <c r="H21" s="103">
        <f>'1.2. 19'!Y21</f>
        <v>0.43078947368421044</v>
      </c>
      <c r="I21" s="103">
        <f t="shared" si="1"/>
        <v>0.5145568086883876</v>
      </c>
    </row>
    <row r="22" spans="1:9" x14ac:dyDescent="0.25">
      <c r="A22" s="54">
        <v>16</v>
      </c>
      <c r="B22" s="58" t="s">
        <v>152</v>
      </c>
      <c r="C22" s="48">
        <v>0</v>
      </c>
      <c r="D22" s="48">
        <v>0.6</v>
      </c>
      <c r="E22" s="48">
        <v>0.46300000000000002</v>
      </c>
      <c r="F22" s="103">
        <f t="shared" si="0"/>
        <v>0.35433333333333333</v>
      </c>
      <c r="G22" s="103">
        <f>'1.1. 1-4'!X23</f>
        <v>0.9910714285714286</v>
      </c>
      <c r="H22" s="103">
        <f>'1.2. 19'!Y22</f>
        <v>0.30268421052631578</v>
      </c>
      <c r="I22" s="103">
        <f t="shared" si="1"/>
        <v>0.54936299081035933</v>
      </c>
    </row>
    <row r="23" spans="1:9" x14ac:dyDescent="0.25">
      <c r="A23" s="54">
        <v>17</v>
      </c>
      <c r="B23" s="58" t="s">
        <v>153</v>
      </c>
      <c r="C23" s="48">
        <v>0</v>
      </c>
      <c r="D23" s="48">
        <v>0.45</v>
      </c>
      <c r="E23" s="48">
        <v>0.35</v>
      </c>
      <c r="F23" s="103">
        <f t="shared" si="0"/>
        <v>0.26666666666666666</v>
      </c>
      <c r="G23" s="103">
        <f>'1.1. 1-4'!X24</f>
        <v>0.81535714285714267</v>
      </c>
      <c r="H23" s="103">
        <f>'1.2. 19'!Y23</f>
        <v>0.28889473684210532</v>
      </c>
      <c r="I23" s="103">
        <f t="shared" si="1"/>
        <v>0.4569728487886382</v>
      </c>
    </row>
    <row r="24" spans="1:9" x14ac:dyDescent="0.25">
      <c r="A24" s="54">
        <v>18</v>
      </c>
      <c r="B24" s="58" t="s">
        <v>154</v>
      </c>
      <c r="C24" s="48">
        <v>0.5</v>
      </c>
      <c r="D24" s="48">
        <v>0.52200000000000002</v>
      </c>
      <c r="E24" s="48">
        <v>0.61399999999999999</v>
      </c>
      <c r="F24" s="103">
        <f t="shared" si="0"/>
        <v>0.54533333333333334</v>
      </c>
      <c r="G24" s="103">
        <f>'1.1. 1-4'!X25</f>
        <v>0.7954285714285716</v>
      </c>
      <c r="H24" s="103">
        <f>'1.2. 19'!Y24</f>
        <v>0.27705263157894738</v>
      </c>
      <c r="I24" s="103">
        <f t="shared" si="1"/>
        <v>0.53927151211361746</v>
      </c>
    </row>
    <row r="25" spans="1:9" x14ac:dyDescent="0.25">
      <c r="A25" s="54">
        <v>19</v>
      </c>
      <c r="B25" s="58" t="s">
        <v>155</v>
      </c>
      <c r="C25" s="48">
        <v>0</v>
      </c>
      <c r="D25" s="48">
        <v>0.72499999999999998</v>
      </c>
      <c r="E25" s="48">
        <v>0.875</v>
      </c>
      <c r="F25" s="103">
        <f t="shared" si="0"/>
        <v>0.53333333333333333</v>
      </c>
      <c r="G25" s="103">
        <f>'1.1. 1-4'!X26</f>
        <v>1.1385000000000001</v>
      </c>
      <c r="H25" s="103">
        <f>'1.2. 19'!Y25</f>
        <v>0.38568421052631574</v>
      </c>
      <c r="I25" s="103">
        <f t="shared" si="1"/>
        <v>0.68583918128654975</v>
      </c>
    </row>
    <row r="26" spans="1:9" x14ac:dyDescent="0.25">
      <c r="A26" s="54">
        <v>20</v>
      </c>
      <c r="B26" s="58" t="s">
        <v>156</v>
      </c>
      <c r="C26" s="48">
        <v>0</v>
      </c>
      <c r="D26" s="48">
        <v>0.47699999999999998</v>
      </c>
      <c r="E26" s="48">
        <v>0.32200000000000001</v>
      </c>
      <c r="F26" s="103">
        <f t="shared" si="0"/>
        <v>0.26633333333333331</v>
      </c>
      <c r="G26" s="103">
        <f>'1.1. 1-4'!X27</f>
        <v>1.251857142857143</v>
      </c>
      <c r="H26" s="103">
        <f>'1.2. 19'!Y26</f>
        <v>0.29736842105263162</v>
      </c>
      <c r="I26" s="103">
        <f t="shared" si="1"/>
        <v>0.60518629908103605</v>
      </c>
    </row>
    <row r="27" spans="1:9" x14ac:dyDescent="0.25">
      <c r="A27" s="54">
        <v>21</v>
      </c>
      <c r="B27" s="58" t="s">
        <v>157</v>
      </c>
      <c r="C27" s="48">
        <v>0</v>
      </c>
      <c r="D27" s="48">
        <v>0.57499999999999996</v>
      </c>
      <c r="E27" s="48">
        <v>0.72</v>
      </c>
      <c r="F27" s="103">
        <f t="shared" si="0"/>
        <v>0.43166666666666664</v>
      </c>
      <c r="G27" s="103">
        <f>'1.1. 1-4'!X28</f>
        <v>0.92700000000000005</v>
      </c>
      <c r="H27" s="103">
        <f>'1.2. 19'!Y27</f>
        <v>0.25984210526315793</v>
      </c>
      <c r="I27" s="103">
        <f t="shared" si="1"/>
        <v>0.53950292397660815</v>
      </c>
    </row>
    <row r="28" spans="1:9" x14ac:dyDescent="0.25">
      <c r="A28" s="54">
        <v>22</v>
      </c>
      <c r="B28" s="58" t="s">
        <v>159</v>
      </c>
      <c r="C28" s="48">
        <v>0</v>
      </c>
      <c r="D28" s="48">
        <v>0.45</v>
      </c>
      <c r="E28" s="48">
        <v>0.65</v>
      </c>
      <c r="F28" s="103">
        <f t="shared" si="0"/>
        <v>0.3666666666666667</v>
      </c>
      <c r="G28" s="103">
        <f>'1.1. 1-4'!X29</f>
        <v>1.0005000000000002</v>
      </c>
      <c r="H28" s="103">
        <f>'1.2. 19'!Y28</f>
        <v>0.22042105263157899</v>
      </c>
      <c r="I28" s="103">
        <f t="shared" si="1"/>
        <v>0.52919590643274861</v>
      </c>
    </row>
    <row r="29" spans="1:9" x14ac:dyDescent="0.25">
      <c r="A29" s="54">
        <v>23</v>
      </c>
      <c r="B29" s="58" t="s">
        <v>160</v>
      </c>
      <c r="C29" s="92">
        <v>0</v>
      </c>
      <c r="D29" s="92">
        <v>0.76600000000000001</v>
      </c>
      <c r="E29" s="92">
        <v>0.375</v>
      </c>
      <c r="F29" s="103">
        <f t="shared" si="0"/>
        <v>0.38033333333333336</v>
      </c>
      <c r="G29" s="103">
        <f>'1.1. 1-4'!X30</f>
        <v>0.99214285714285699</v>
      </c>
      <c r="H29" s="103">
        <f>'1.2. 19'!Y29</f>
        <v>0.30357894736842106</v>
      </c>
      <c r="I29" s="103">
        <f t="shared" si="1"/>
        <v>0.5586850459482039</v>
      </c>
    </row>
    <row r="30" spans="1:9" x14ac:dyDescent="0.25">
      <c r="A30" s="54">
        <v>24</v>
      </c>
      <c r="B30" s="58" t="s">
        <v>162</v>
      </c>
      <c r="C30" s="48">
        <v>0</v>
      </c>
      <c r="D30" s="48">
        <v>0.55700000000000005</v>
      </c>
      <c r="E30" s="48">
        <v>0.9</v>
      </c>
      <c r="F30" s="103">
        <f t="shared" si="0"/>
        <v>0.48566666666666669</v>
      </c>
      <c r="G30" s="103">
        <f>'1.1. 1-4'!X31</f>
        <v>1.0006071428571426</v>
      </c>
      <c r="H30" s="103">
        <f>'1.2. 19'!Y30</f>
        <v>0.24499999999999997</v>
      </c>
      <c r="I30" s="103">
        <f t="shared" si="1"/>
        <v>0.57709126984126968</v>
      </c>
    </row>
    <row r="31" spans="1:9" x14ac:dyDescent="0.25">
      <c r="A31" s="54">
        <v>25</v>
      </c>
      <c r="B31" s="58" t="s">
        <v>163</v>
      </c>
      <c r="C31" s="48">
        <v>0</v>
      </c>
      <c r="D31" s="48">
        <v>0.5</v>
      </c>
      <c r="E31" s="48">
        <v>0.51100000000000001</v>
      </c>
      <c r="F31" s="103">
        <f t="shared" si="0"/>
        <v>0.33700000000000002</v>
      </c>
      <c r="G31" s="103">
        <f>'1.1. 1-4'!X32</f>
        <v>1.0264285714285715</v>
      </c>
      <c r="H31" s="103">
        <f>'1.2. 19'!Y31</f>
        <v>0.25242105263157893</v>
      </c>
      <c r="I31" s="103">
        <f t="shared" si="1"/>
        <v>0.53861654135338344</v>
      </c>
    </row>
    <row r="32" spans="1:9" x14ac:dyDescent="0.25">
      <c r="A32" s="54">
        <v>26</v>
      </c>
      <c r="B32" s="58" t="s">
        <v>161</v>
      </c>
      <c r="C32" s="170">
        <v>1</v>
      </c>
      <c r="D32" s="48">
        <v>1</v>
      </c>
      <c r="E32" s="48">
        <v>0.85</v>
      </c>
      <c r="F32" s="103">
        <f t="shared" si="0"/>
        <v>0.95000000000000007</v>
      </c>
      <c r="G32" s="103">
        <f>'1.1. 1-4'!X33</f>
        <v>1.1825357142857142</v>
      </c>
      <c r="H32" s="103">
        <f>'1.2. 19'!Y32</f>
        <v>0.2957894736842106</v>
      </c>
      <c r="I32" s="103">
        <f t="shared" si="1"/>
        <v>0.80944172932330838</v>
      </c>
    </row>
    <row r="33" spans="1:9" x14ac:dyDescent="0.25">
      <c r="A33" s="54">
        <v>27</v>
      </c>
      <c r="B33" s="58" t="s">
        <v>164</v>
      </c>
      <c r="C33" s="92">
        <v>0</v>
      </c>
      <c r="D33" s="92">
        <v>0.7</v>
      </c>
      <c r="E33" s="92">
        <v>0.55000000000000004</v>
      </c>
      <c r="F33" s="103">
        <f t="shared" si="0"/>
        <v>0.41666666666666669</v>
      </c>
      <c r="G33" s="103">
        <f>'1.1. 1-4'!X34</f>
        <v>1.0017857142857143</v>
      </c>
      <c r="H33" s="103">
        <f>'1.2. 19'!Y33</f>
        <v>0.19210526315789478</v>
      </c>
      <c r="I33" s="103">
        <f t="shared" si="1"/>
        <v>0.53685254803675864</v>
      </c>
    </row>
    <row r="34" spans="1:9" x14ac:dyDescent="0.25">
      <c r="A34" s="54">
        <v>28</v>
      </c>
      <c r="B34" s="58" t="s">
        <v>165</v>
      </c>
      <c r="C34" s="48">
        <v>0</v>
      </c>
      <c r="D34" s="48">
        <v>0.52500000000000002</v>
      </c>
      <c r="E34" s="48">
        <v>0.28179999999999999</v>
      </c>
      <c r="F34" s="103">
        <f t="shared" si="0"/>
        <v>0.2689333333333333</v>
      </c>
      <c r="G34" s="103">
        <f>'1.1. 1-4'!X35</f>
        <v>1.1577857142857144</v>
      </c>
      <c r="H34" s="103">
        <f>'1.2. 19'!Y34</f>
        <v>0.29942105263157898</v>
      </c>
      <c r="I34" s="103">
        <f t="shared" si="1"/>
        <v>0.5753800334168756</v>
      </c>
    </row>
    <row r="35" spans="1:9" x14ac:dyDescent="0.25">
      <c r="A35" s="54">
        <v>29</v>
      </c>
      <c r="B35" s="58" t="s">
        <v>166</v>
      </c>
      <c r="C35" s="48">
        <v>0</v>
      </c>
      <c r="D35" s="48">
        <v>0.66200000000000003</v>
      </c>
      <c r="E35" s="48">
        <v>0.63300000000000001</v>
      </c>
      <c r="F35" s="103">
        <f t="shared" si="0"/>
        <v>0.43166666666666664</v>
      </c>
      <c r="G35" s="103">
        <f>'1.1. 1-4'!X36</f>
        <v>0.95076923076923081</v>
      </c>
      <c r="H35" s="103">
        <f>'1.2. 19'!Y35</f>
        <v>0.26805263157894738</v>
      </c>
      <c r="I35" s="103">
        <f t="shared" si="1"/>
        <v>0.55016284300494822</v>
      </c>
    </row>
    <row r="36" spans="1:9" x14ac:dyDescent="0.25">
      <c r="A36" s="54">
        <v>30</v>
      </c>
      <c r="B36" s="58" t="s">
        <v>167</v>
      </c>
      <c r="C36" s="48">
        <v>0</v>
      </c>
      <c r="D36" s="48">
        <v>0.41199999999999998</v>
      </c>
      <c r="E36" s="48">
        <v>0.628</v>
      </c>
      <c r="F36" s="103">
        <f t="shared" si="0"/>
        <v>0.34666666666666668</v>
      </c>
      <c r="G36" s="103">
        <f>'1.1. 1-4'!X37</f>
        <v>0.86132142857142868</v>
      </c>
      <c r="H36" s="103">
        <f>'1.2. 19'!Y36</f>
        <v>0.45244444444444454</v>
      </c>
      <c r="I36" s="103">
        <f t="shared" si="1"/>
        <v>0.55347751322751337</v>
      </c>
    </row>
    <row r="37" spans="1:9" x14ac:dyDescent="0.25">
      <c r="A37" s="54">
        <v>31</v>
      </c>
      <c r="B37" s="58" t="s">
        <v>168</v>
      </c>
      <c r="C37" s="48">
        <v>0</v>
      </c>
      <c r="D37" s="48">
        <v>0.7</v>
      </c>
      <c r="E37" s="48">
        <v>0.57999999999999996</v>
      </c>
      <c r="F37" s="103">
        <f t="shared" si="0"/>
        <v>0.42666666666666658</v>
      </c>
      <c r="G37" s="103">
        <f>'1.1. 1-4'!X38</f>
        <v>0.6423214285714286</v>
      </c>
      <c r="H37" s="103">
        <f>'1.2. 19'!Y37</f>
        <v>0.25510526315789472</v>
      </c>
      <c r="I37" s="103">
        <f t="shared" si="1"/>
        <v>0.44136445279866332</v>
      </c>
    </row>
    <row r="38" spans="1:9" x14ac:dyDescent="0.25">
      <c r="A38" s="54">
        <v>32</v>
      </c>
      <c r="B38" s="58" t="s">
        <v>169</v>
      </c>
      <c r="C38" s="92">
        <v>0.52600000000000002</v>
      </c>
      <c r="D38" s="92">
        <v>0.54</v>
      </c>
      <c r="E38" s="92">
        <v>0.52</v>
      </c>
      <c r="F38" s="103">
        <f t="shared" si="0"/>
        <v>0.52866666666666673</v>
      </c>
      <c r="G38" s="103">
        <f>'1.1. 1-4'!X39</f>
        <v>1.0328571428571427</v>
      </c>
      <c r="H38" s="103">
        <f>'1.2. 19'!Y38</f>
        <v>0.32036842105263164</v>
      </c>
      <c r="I38" s="103">
        <f t="shared" si="1"/>
        <v>0.62729741019214702</v>
      </c>
    </row>
    <row r="39" spans="1:9" x14ac:dyDescent="0.25">
      <c r="A39" s="54">
        <v>33</v>
      </c>
      <c r="B39" s="58" t="s">
        <v>170</v>
      </c>
      <c r="C39" s="48">
        <v>0</v>
      </c>
      <c r="D39" s="48">
        <v>0.252</v>
      </c>
      <c r="E39" s="48">
        <v>0.11600000000000001</v>
      </c>
      <c r="F39" s="103">
        <f t="shared" si="0"/>
        <v>0.12266666666666666</v>
      </c>
      <c r="G39" s="103">
        <f>'1.1. 1-4'!X40</f>
        <v>0.70842857142857141</v>
      </c>
      <c r="H39" s="103">
        <f>'1.2. 19'!Y39</f>
        <v>0.26415789473684215</v>
      </c>
      <c r="I39" s="103">
        <f t="shared" si="1"/>
        <v>0.3650843776106934</v>
      </c>
    </row>
    <row r="40" spans="1:9" x14ac:dyDescent="0.25">
      <c r="A40" s="54">
        <v>34</v>
      </c>
      <c r="B40" s="58" t="s">
        <v>171</v>
      </c>
      <c r="C40" s="48">
        <v>0</v>
      </c>
      <c r="D40" s="48">
        <v>0.28000000000000003</v>
      </c>
      <c r="E40" s="48">
        <v>0.24399999999999999</v>
      </c>
      <c r="F40" s="103">
        <f t="shared" si="0"/>
        <v>0.17466666666666666</v>
      </c>
      <c r="G40" s="103">
        <f>'1.1. 1-4'!X41</f>
        <v>0.93610714285714292</v>
      </c>
      <c r="H40" s="103">
        <f>'1.2. 19'!Y40</f>
        <v>0.29147368421052627</v>
      </c>
      <c r="I40" s="103">
        <f t="shared" si="1"/>
        <v>0.46741583124477865</v>
      </c>
    </row>
    <row r="41" spans="1:9" x14ac:dyDescent="0.25">
      <c r="A41" s="54">
        <v>35</v>
      </c>
      <c r="B41" s="58" t="s">
        <v>172</v>
      </c>
      <c r="C41" s="48">
        <v>0</v>
      </c>
      <c r="D41" s="48">
        <v>0.38</v>
      </c>
      <c r="E41" s="48">
        <v>0.52500000000000002</v>
      </c>
      <c r="F41" s="103">
        <f t="shared" si="0"/>
        <v>0.30166666666666669</v>
      </c>
      <c r="G41" s="103">
        <f>'1.1. 1-4'!X42</f>
        <v>1.0156071428571429</v>
      </c>
      <c r="H41" s="103">
        <f>'1.2. 19'!Y41</f>
        <v>0.22978947368421052</v>
      </c>
      <c r="I41" s="103">
        <f t="shared" si="1"/>
        <v>0.51568776106934011</v>
      </c>
    </row>
    <row r="42" spans="1:9" x14ac:dyDescent="0.25">
      <c r="A42" s="54">
        <v>36</v>
      </c>
      <c r="B42" s="58" t="s">
        <v>173</v>
      </c>
      <c r="C42" s="92">
        <v>0</v>
      </c>
      <c r="D42" s="48">
        <v>0.34399999999999997</v>
      </c>
      <c r="E42" s="48">
        <v>0.44400000000000001</v>
      </c>
      <c r="F42" s="103">
        <f>AVERAGE(C42:E42)</f>
        <v>0.26266666666666666</v>
      </c>
      <c r="G42" s="103">
        <f>'1.1. 1-4'!X43</f>
        <v>1.3679999999999999</v>
      </c>
      <c r="H42" s="103">
        <f>'1.2. 19'!Y42</f>
        <v>0.41068421052631582</v>
      </c>
      <c r="I42" s="103">
        <f t="shared" si="1"/>
        <v>0.68045029239766075</v>
      </c>
    </row>
    <row r="43" spans="1:9" x14ac:dyDescent="0.25">
      <c r="A43" s="54">
        <v>37</v>
      </c>
      <c r="B43" s="58" t="s">
        <v>174</v>
      </c>
      <c r="C43" s="48">
        <v>0</v>
      </c>
      <c r="D43" s="48">
        <v>0.71299999999999997</v>
      </c>
      <c r="E43" s="48">
        <v>0.7</v>
      </c>
      <c r="F43" s="103">
        <f t="shared" si="0"/>
        <v>0.47099999999999992</v>
      </c>
      <c r="G43" s="103">
        <f>'1.1. 1-4'!X44</f>
        <v>0.80089285714285707</v>
      </c>
      <c r="H43" s="103">
        <f>'1.2. 19'!Y43</f>
        <v>0.30832301341589269</v>
      </c>
      <c r="I43" s="103">
        <f t="shared" si="1"/>
        <v>0.52673862351958323</v>
      </c>
    </row>
    <row r="44" spans="1:9" x14ac:dyDescent="0.25">
      <c r="A44" s="54">
        <v>38</v>
      </c>
      <c r="B44" s="58" t="s">
        <v>158</v>
      </c>
      <c r="C44" s="48">
        <v>0</v>
      </c>
      <c r="D44" s="48">
        <v>0.5</v>
      </c>
      <c r="E44" s="48">
        <v>0.5</v>
      </c>
      <c r="F44" s="103">
        <f t="shared" si="0"/>
        <v>0.33333333333333331</v>
      </c>
      <c r="G44" s="103">
        <f>'1.1. 1-4'!X45</f>
        <v>0.76285714285714301</v>
      </c>
      <c r="H44" s="103">
        <f>'1.2. 19'!Y44</f>
        <v>0.30684210526315786</v>
      </c>
      <c r="I44" s="103">
        <f t="shared" si="1"/>
        <v>0.46767752715121141</v>
      </c>
    </row>
    <row r="45" spans="1:9" x14ac:dyDescent="0.25">
      <c r="A45" s="283" t="s">
        <v>120</v>
      </c>
      <c r="B45" s="284"/>
      <c r="C45" s="35">
        <f t="shared" ref="C45:I45" si="2">AVERAGE(C7:C44)</f>
        <v>6.7394736842105257E-2</v>
      </c>
      <c r="D45" s="35">
        <f t="shared" si="2"/>
        <v>0.53844736842105256</v>
      </c>
      <c r="E45" s="35">
        <f t="shared" si="2"/>
        <v>0.52002105263157883</v>
      </c>
      <c r="F45" s="115">
        <f t="shared" si="2"/>
        <v>0.37528771929824556</v>
      </c>
      <c r="G45" s="115">
        <f t="shared" si="2"/>
        <v>0.98112080682475433</v>
      </c>
      <c r="H45" s="115">
        <f t="shared" si="2"/>
        <v>0.30820033313417705</v>
      </c>
      <c r="I45" s="115">
        <f t="shared" si="2"/>
        <v>0.55486961975239213</v>
      </c>
    </row>
    <row r="48" spans="1:9" x14ac:dyDescent="0.25">
      <c r="A48" s="54">
        <v>1</v>
      </c>
      <c r="B48" s="58" t="s">
        <v>177</v>
      </c>
      <c r="C48" s="48"/>
      <c r="D48" s="48">
        <v>0.75</v>
      </c>
      <c r="E48" s="48"/>
      <c r="F48" s="103">
        <f>AVERAGE(C48:E48)</f>
        <v>0.75</v>
      </c>
      <c r="G48" s="103">
        <f>'1.1. 1-4'!X49</f>
        <v>0.98925000000000018</v>
      </c>
      <c r="H48" s="103">
        <f>'1.2. 19'!Y48</f>
        <v>0.33718749999999997</v>
      </c>
      <c r="I48" s="103">
        <f>AVERAGE(F48:H48)</f>
        <v>0.69214583333333335</v>
      </c>
    </row>
    <row r="49" spans="1:9" x14ac:dyDescent="0.25">
      <c r="A49" s="54">
        <v>2</v>
      </c>
      <c r="B49" s="58" t="s">
        <v>178</v>
      </c>
      <c r="C49" s="92"/>
      <c r="D49" s="92">
        <v>0.61199999999999999</v>
      </c>
      <c r="E49" s="48"/>
      <c r="F49" s="103">
        <f>AVERAGE(C49:E49)</f>
        <v>0.61199999999999999</v>
      </c>
      <c r="G49" s="103">
        <f>'1.1. 1-4'!X50</f>
        <v>1.05</v>
      </c>
      <c r="H49" s="103">
        <f>'1.2. 19'!Y49</f>
        <v>0.34993750000000001</v>
      </c>
      <c r="I49" s="103">
        <f>AVERAGE(F49:H49)</f>
        <v>0.67064583333333339</v>
      </c>
    </row>
    <row r="50" spans="1:9" ht="25.5" x14ac:dyDescent="0.25">
      <c r="A50" s="54">
        <v>3</v>
      </c>
      <c r="B50" s="58" t="s">
        <v>179</v>
      </c>
      <c r="C50" s="48"/>
      <c r="D50" s="48">
        <v>1</v>
      </c>
      <c r="E50" s="48"/>
      <c r="F50" s="103">
        <f>AVERAGE(C50:E50)</f>
        <v>1</v>
      </c>
      <c r="G50" s="103">
        <f>'1.1. 1-4'!X51</f>
        <v>0.88950000000000018</v>
      </c>
      <c r="H50" s="103">
        <f>'1.2. 19'!Y50</f>
        <v>0.224</v>
      </c>
      <c r="I50" s="103">
        <f>AVERAGE(F50:H50)</f>
        <v>0.70450000000000002</v>
      </c>
    </row>
    <row r="51" spans="1:9" x14ac:dyDescent="0.25">
      <c r="A51" s="283" t="s">
        <v>120</v>
      </c>
      <c r="B51" s="284"/>
      <c r="C51" s="35"/>
      <c r="D51" s="35">
        <f t="shared" ref="D51" si="3">AVERAGE(D48:D50)</f>
        <v>0.78733333333333333</v>
      </c>
      <c r="E51" s="35"/>
      <c r="F51" s="115">
        <f>AVERAGE(F48:F50)</f>
        <v>0.78733333333333333</v>
      </c>
      <c r="G51" s="115">
        <f>AVERAGE(G48:G50)</f>
        <v>0.97624999999999995</v>
      </c>
      <c r="H51" s="115">
        <f>AVERAGE(H48:H50)</f>
        <v>0.3037083333333333</v>
      </c>
      <c r="I51" s="115">
        <f>AVERAGE(I48:I50)</f>
        <v>0.68909722222222225</v>
      </c>
    </row>
  </sheetData>
  <sheetProtection algorithmName="SHA-512" hashValue="n/fsIyD3ypSJOFwURvvB8ZjUPC4eo64yuh+vcWM/wMa813PfMZ+x0UNrbONXgyD/byCGWXds1U6xJN0FRqpBOQ==" saltValue="0K3coUOWllvezf36JFIiGg==" spinCount="100000" sheet="1" formatCells="0" formatColumns="0" formatRows="0" insertColumns="0" insertRows="0" insertHyperlinks="0" deleteColumns="0" deleteRows="0" sort="0" autoFilter="0" pivotTables="0"/>
  <mergeCells count="8">
    <mergeCell ref="A51:B51"/>
    <mergeCell ref="A45:B45"/>
    <mergeCell ref="D1:N1"/>
    <mergeCell ref="A4:A6"/>
    <mergeCell ref="B4:B6"/>
    <mergeCell ref="C4:C6"/>
    <mergeCell ref="D4:E4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52"/>
  <sheetViews>
    <sheetView topLeftCell="A4" zoomScale="90" zoomScaleNormal="90" workbookViewId="0">
      <pane xSplit="2" ySplit="1" topLeftCell="O11" activePane="bottomRight" state="frozen"/>
      <selection activeCell="A4" sqref="A4"/>
      <selection pane="topRight" activeCell="C4" sqref="C4"/>
      <selection pane="bottomLeft" activeCell="A5" sqref="A5"/>
      <selection pane="bottomRight" activeCell="A38" sqref="A38:XFD38"/>
    </sheetView>
  </sheetViews>
  <sheetFormatPr defaultColWidth="8.85546875" defaultRowHeight="15" x14ac:dyDescent="0.25"/>
  <cols>
    <col min="1" max="1" width="8.5703125" style="36" customWidth="1"/>
    <col min="2" max="2" width="33" style="36" customWidth="1"/>
    <col min="3" max="3" width="15.5703125" style="36" customWidth="1"/>
    <col min="4" max="4" width="14.85546875" style="36" customWidth="1"/>
    <col min="5" max="5" width="13.42578125" style="36" customWidth="1"/>
    <col min="6" max="6" width="14" style="36" customWidth="1"/>
    <col min="7" max="7" width="13.5703125" style="36" customWidth="1"/>
    <col min="8" max="8" width="14.28515625" style="36" customWidth="1"/>
    <col min="9" max="13" width="14.5703125" style="36" customWidth="1"/>
    <col min="14" max="15" width="18.5703125" style="36" customWidth="1"/>
    <col min="16" max="16" width="13.7109375" style="36" customWidth="1"/>
    <col min="17" max="18" width="18.5703125" style="36" customWidth="1"/>
    <col min="19" max="19" width="13.7109375" style="36" customWidth="1"/>
    <col min="20" max="20" width="12.28515625" style="36" customWidth="1"/>
    <col min="21" max="21" width="13" style="36" customWidth="1"/>
    <col min="22" max="22" width="12.42578125" style="118" customWidth="1"/>
    <col min="23" max="26" width="12.42578125" style="36" customWidth="1"/>
    <col min="27" max="27" width="22.85546875" style="36" customWidth="1"/>
    <col min="28" max="28" width="12.42578125" style="122" customWidth="1"/>
    <col min="29" max="29" width="10.5703125" style="122" customWidth="1"/>
    <col min="30" max="30" width="10.28515625" style="122" customWidth="1"/>
    <col min="31" max="31" width="8.28515625" style="122" customWidth="1"/>
    <col min="32" max="16384" width="8.85546875" style="36"/>
  </cols>
  <sheetData>
    <row r="1" spans="1:31" ht="15" customHeight="1" x14ac:dyDescent="0.25">
      <c r="A1" s="298" t="s">
        <v>33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</row>
    <row r="2" spans="1:31" ht="15" customHeight="1" x14ac:dyDescent="0.25">
      <c r="A2" s="299" t="s">
        <v>34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</row>
    <row r="3" spans="1:31" ht="16.5" thickBot="1" x14ac:dyDescent="0.3">
      <c r="A3" s="300" t="s">
        <v>35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</row>
    <row r="4" spans="1:31" ht="69.75" customHeight="1" x14ac:dyDescent="0.25">
      <c r="A4" s="252" t="s">
        <v>3</v>
      </c>
      <c r="B4" s="301" t="s">
        <v>4</v>
      </c>
      <c r="C4" s="304" t="s">
        <v>36</v>
      </c>
      <c r="D4" s="294"/>
      <c r="E4" s="295"/>
      <c r="F4" s="293" t="s">
        <v>100</v>
      </c>
      <c r="G4" s="294"/>
      <c r="H4" s="294"/>
      <c r="I4" s="295"/>
      <c r="J4" s="293" t="s">
        <v>256</v>
      </c>
      <c r="K4" s="294"/>
      <c r="L4" s="294"/>
      <c r="M4" s="295"/>
      <c r="N4" s="293" t="s">
        <v>258</v>
      </c>
      <c r="O4" s="294"/>
      <c r="P4" s="295"/>
      <c r="Q4" s="293" t="s">
        <v>259</v>
      </c>
      <c r="R4" s="294"/>
      <c r="S4" s="295"/>
      <c r="T4" s="296" t="s">
        <v>261</v>
      </c>
      <c r="U4" s="297"/>
      <c r="V4" s="119" t="s">
        <v>17</v>
      </c>
      <c r="W4" s="293" t="s">
        <v>99</v>
      </c>
      <c r="X4" s="294"/>
      <c r="Y4" s="295"/>
      <c r="Z4" s="296" t="s">
        <v>262</v>
      </c>
      <c r="AA4" s="297"/>
      <c r="AB4" s="123" t="s">
        <v>18</v>
      </c>
      <c r="AC4" s="124" t="s">
        <v>19</v>
      </c>
      <c r="AD4" s="124" t="s">
        <v>102</v>
      </c>
      <c r="AE4" s="125" t="s">
        <v>103</v>
      </c>
    </row>
    <row r="5" spans="1:31" x14ac:dyDescent="0.25">
      <c r="A5" s="253"/>
      <c r="B5" s="302"/>
      <c r="C5" s="96" t="s">
        <v>37</v>
      </c>
      <c r="D5" s="96" t="s">
        <v>38</v>
      </c>
      <c r="E5" s="96" t="s">
        <v>39</v>
      </c>
      <c r="F5" s="96" t="s">
        <v>43</v>
      </c>
      <c r="G5" s="96" t="s">
        <v>44</v>
      </c>
      <c r="H5" s="96" t="s">
        <v>45</v>
      </c>
      <c r="I5" s="96" t="s">
        <v>46</v>
      </c>
      <c r="J5" s="96" t="s">
        <v>47</v>
      </c>
      <c r="K5" s="96" t="s">
        <v>48</v>
      </c>
      <c r="L5" s="96" t="s">
        <v>254</v>
      </c>
      <c r="M5" s="96" t="s">
        <v>255</v>
      </c>
      <c r="N5" s="96" t="s">
        <v>49</v>
      </c>
      <c r="O5" s="96" t="s">
        <v>50</v>
      </c>
      <c r="P5" s="96" t="s">
        <v>257</v>
      </c>
      <c r="Q5" s="96" t="s">
        <v>51</v>
      </c>
      <c r="R5" s="96" t="s">
        <v>52</v>
      </c>
      <c r="S5" s="96" t="s">
        <v>260</v>
      </c>
      <c r="T5" s="96" t="s">
        <v>265</v>
      </c>
      <c r="U5" s="96" t="s">
        <v>266</v>
      </c>
      <c r="V5" s="119" t="s">
        <v>95</v>
      </c>
      <c r="W5" s="96" t="s">
        <v>40</v>
      </c>
      <c r="X5" s="96" t="s">
        <v>41</v>
      </c>
      <c r="Y5" s="96" t="s">
        <v>42</v>
      </c>
      <c r="Z5" s="96" t="s">
        <v>263</v>
      </c>
      <c r="AA5" s="96" t="s">
        <v>264</v>
      </c>
      <c r="AB5" s="123" t="s">
        <v>95</v>
      </c>
      <c r="AC5" s="126"/>
      <c r="AD5" s="126"/>
      <c r="AE5" s="127"/>
    </row>
    <row r="6" spans="1:31" ht="50.25" customHeight="1" x14ac:dyDescent="0.25">
      <c r="A6" s="254"/>
      <c r="B6" s="303"/>
      <c r="C6" s="96" t="s">
        <v>10</v>
      </c>
      <c r="D6" s="96" t="s">
        <v>11</v>
      </c>
      <c r="E6" s="96" t="s">
        <v>12</v>
      </c>
      <c r="F6" s="96" t="s">
        <v>53</v>
      </c>
      <c r="G6" s="96" t="s">
        <v>101</v>
      </c>
      <c r="H6" s="96" t="s">
        <v>54</v>
      </c>
      <c r="I6" s="96" t="s">
        <v>55</v>
      </c>
      <c r="J6" s="96" t="s">
        <v>53</v>
      </c>
      <c r="K6" s="96" t="s">
        <v>101</v>
      </c>
      <c r="L6" s="96" t="s">
        <v>54</v>
      </c>
      <c r="M6" s="96" t="s">
        <v>55</v>
      </c>
      <c r="N6" s="96" t="s">
        <v>53</v>
      </c>
      <c r="O6" s="96" t="s">
        <v>101</v>
      </c>
      <c r="P6" s="96" t="s">
        <v>54</v>
      </c>
      <c r="Q6" s="96" t="s">
        <v>53</v>
      </c>
      <c r="R6" s="96" t="s">
        <v>101</v>
      </c>
      <c r="S6" s="96" t="s">
        <v>54</v>
      </c>
      <c r="T6" s="96" t="s">
        <v>11</v>
      </c>
      <c r="U6" s="96" t="s">
        <v>12</v>
      </c>
      <c r="V6" s="120" t="s">
        <v>26</v>
      </c>
      <c r="W6" s="96" t="s">
        <v>10</v>
      </c>
      <c r="X6" s="96" t="s">
        <v>11</v>
      </c>
      <c r="Y6" s="96" t="s">
        <v>12</v>
      </c>
      <c r="Z6" s="96" t="s">
        <v>11</v>
      </c>
      <c r="AA6" s="96" t="s">
        <v>12</v>
      </c>
      <c r="AB6" s="124" t="s">
        <v>27</v>
      </c>
      <c r="AC6" s="127"/>
      <c r="AD6" s="127"/>
      <c r="AE6" s="126" t="s">
        <v>104</v>
      </c>
    </row>
    <row r="7" spans="1:31" ht="22.5" customHeight="1" x14ac:dyDescent="0.25">
      <c r="A7" s="54">
        <v>1</v>
      </c>
      <c r="B7" s="58" t="s">
        <v>141</v>
      </c>
      <c r="C7" s="90">
        <v>0.42</v>
      </c>
      <c r="D7" s="90">
        <v>0.29399999999999998</v>
      </c>
      <c r="E7" s="90">
        <v>0.36699999999999999</v>
      </c>
      <c r="F7" s="116">
        <f>'2.1.3. ВсОШ'!GO5</f>
        <v>5.8823529411764705E-2</v>
      </c>
      <c r="G7" s="116">
        <f>'2.1.3. ВсОШ'!GP5</f>
        <v>0</v>
      </c>
      <c r="H7" s="116">
        <f>'2.1.3. ВсОШ'!GQ5</f>
        <v>0</v>
      </c>
      <c r="I7" s="116">
        <f>'2.1.3. ВсОШ'!GR5</f>
        <v>0</v>
      </c>
      <c r="J7" s="90">
        <v>0</v>
      </c>
      <c r="K7" s="90">
        <v>0</v>
      </c>
      <c r="L7" s="90">
        <v>0</v>
      </c>
      <c r="M7" s="90">
        <v>0</v>
      </c>
      <c r="N7" s="144">
        <f>'2.1.5. МАН'!M4</f>
        <v>0</v>
      </c>
      <c r="O7" s="144">
        <f>'2.1.5. МАН'!P4</f>
        <v>0</v>
      </c>
      <c r="P7" s="90">
        <v>0</v>
      </c>
      <c r="Q7" s="90">
        <f>'2.1.6. СПОРТ'!AW4</f>
        <v>0.125</v>
      </c>
      <c r="R7" s="90">
        <f>'2.1.6. СПОРТ'!AZ4</f>
        <v>0</v>
      </c>
      <c r="S7" s="90">
        <f>'2.1.6. СПОРТ'!BC4</f>
        <v>0</v>
      </c>
      <c r="T7" s="90">
        <v>0</v>
      </c>
      <c r="U7" s="90">
        <v>6.3E-2</v>
      </c>
      <c r="V7" s="121">
        <f t="shared" ref="V7:V9" si="0">SUM(C7:U7)</f>
        <v>1.3278235294117646</v>
      </c>
      <c r="W7" s="90">
        <v>0</v>
      </c>
      <c r="X7" s="90">
        <v>-8.3000000000000004E-2</v>
      </c>
      <c r="Y7" s="90">
        <v>0</v>
      </c>
      <c r="Z7" s="90">
        <v>-8.3000000000000004E-2</v>
      </c>
      <c r="AA7" s="90">
        <v>-6.3E-2</v>
      </c>
      <c r="AB7" s="128">
        <f>SUM(W7:AA7)</f>
        <v>-0.22900000000000001</v>
      </c>
      <c r="AC7" s="128">
        <f>V7-AB7</f>
        <v>1.5568235294117647</v>
      </c>
      <c r="AD7" s="128">
        <f>AVERAGE(D7:U7,W7:AA7)</f>
        <v>2.9514066496163689E-2</v>
      </c>
      <c r="AE7" s="128">
        <f>AD7*2</f>
        <v>5.9028132992327377E-2</v>
      </c>
    </row>
    <row r="8" spans="1:31" x14ac:dyDescent="0.25">
      <c r="A8" s="54">
        <v>2</v>
      </c>
      <c r="B8" s="58" t="s">
        <v>142</v>
      </c>
      <c r="C8" s="90">
        <v>0.52600000000000002</v>
      </c>
      <c r="D8" s="90">
        <v>0.443</v>
      </c>
      <c r="E8" s="90">
        <v>0.53</v>
      </c>
      <c r="F8" s="116">
        <f>'2.1.3. ВсОШ'!GO6</f>
        <v>0.44186046511627908</v>
      </c>
      <c r="G8" s="116">
        <f>'2.1.3. ВсОШ'!GP6</f>
        <v>5</v>
      </c>
      <c r="H8" s="116">
        <f>'2.1.3. ВсОШ'!GQ6</f>
        <v>5</v>
      </c>
      <c r="I8" s="116">
        <f>'2.1.3. ВсОШ'!GR6</f>
        <v>1</v>
      </c>
      <c r="J8" s="90">
        <v>0.66</v>
      </c>
      <c r="K8" s="90">
        <v>0</v>
      </c>
      <c r="L8" s="90">
        <v>0</v>
      </c>
      <c r="M8" s="90">
        <v>0</v>
      </c>
      <c r="N8" s="144">
        <f>'2.1.5. МАН'!M5</f>
        <v>0</v>
      </c>
      <c r="O8" s="144">
        <f>'2.1.5. МАН'!P5</f>
        <v>0</v>
      </c>
      <c r="P8" s="90">
        <v>0</v>
      </c>
      <c r="Q8" s="90">
        <f>'2.1.6. СПОРТ'!AW5</f>
        <v>0.55555555555555558</v>
      </c>
      <c r="R8" s="90">
        <f>'2.1.6. СПОРТ'!AZ5</f>
        <v>0.25</v>
      </c>
      <c r="S8" s="90">
        <f>'2.1.6. СПОРТ'!BC5</f>
        <v>1</v>
      </c>
      <c r="T8" s="90">
        <v>0.12</v>
      </c>
      <c r="U8" s="90">
        <v>0.25800000000000001</v>
      </c>
      <c r="V8" s="121">
        <f t="shared" si="0"/>
        <v>15.784416020671834</v>
      </c>
      <c r="W8" s="172">
        <v>0</v>
      </c>
      <c r="X8" s="172">
        <v>0</v>
      </c>
      <c r="Y8" s="172">
        <v>0</v>
      </c>
      <c r="Z8" s="90">
        <v>0</v>
      </c>
      <c r="AA8" s="90">
        <v>0</v>
      </c>
      <c r="AB8" s="128">
        <f t="shared" ref="AB8:AB17" si="1">SUM(W8:AA8)</f>
        <v>0</v>
      </c>
      <c r="AC8" s="128">
        <f t="shared" ref="AC8:AC44" si="2">V8-AB8</f>
        <v>15.784416020671834</v>
      </c>
      <c r="AD8" s="128">
        <f>AVERAGE(D8:U8,W8:AA8)</f>
        <v>0.66340939220312323</v>
      </c>
      <c r="AE8" s="128">
        <f t="shared" ref="AE8:AE44" si="3">AD8*2</f>
        <v>1.3268187844062465</v>
      </c>
    </row>
    <row r="9" spans="1:31" ht="25.5" x14ac:dyDescent="0.25">
      <c r="A9" s="54">
        <v>3</v>
      </c>
      <c r="B9" s="58" t="s">
        <v>143</v>
      </c>
      <c r="C9" s="90">
        <v>0.62</v>
      </c>
      <c r="D9" s="90">
        <v>0.39</v>
      </c>
      <c r="E9" s="90">
        <v>0.27</v>
      </c>
      <c r="F9" s="116">
        <f>'2.1.3. ВсОШ'!GO7</f>
        <v>0.64</v>
      </c>
      <c r="G9" s="116">
        <f>'2.1.3. ВсОШ'!GP7</f>
        <v>4</v>
      </c>
      <c r="H9" s="116">
        <f>'2.1.3. ВсОШ'!GQ7</f>
        <v>2</v>
      </c>
      <c r="I9" s="116">
        <f>'2.1.3. ВсОШ'!GR7</f>
        <v>0.5</v>
      </c>
      <c r="J9" s="90">
        <v>0.83599999999999997</v>
      </c>
      <c r="K9" s="90">
        <v>0.90500000000000003</v>
      </c>
      <c r="L9" s="90">
        <v>0.58899999999999997</v>
      </c>
      <c r="M9" s="90">
        <v>0.59699999999999998</v>
      </c>
      <c r="N9" s="144">
        <f>'2.1.5. МАН'!M6</f>
        <v>0.8</v>
      </c>
      <c r="O9" s="144">
        <f>'2.1.5. МАН'!P6</f>
        <v>0.33333333333333331</v>
      </c>
      <c r="P9" s="90">
        <v>0</v>
      </c>
      <c r="Q9" s="90">
        <f>'2.1.6. СПОРТ'!AW6</f>
        <v>0</v>
      </c>
      <c r="R9" s="90">
        <f>'2.1.6. СПОРТ'!AZ6</f>
        <v>0</v>
      </c>
      <c r="S9" s="90">
        <f>'2.1.6. СПОРТ'!BC6</f>
        <v>0</v>
      </c>
      <c r="T9" s="90">
        <v>9.1999999999999998E-2</v>
      </c>
      <c r="U9" s="90">
        <v>0.14199999999999999</v>
      </c>
      <c r="V9" s="121">
        <f t="shared" si="0"/>
        <v>12.714333333333334</v>
      </c>
      <c r="W9" s="90">
        <v>0</v>
      </c>
      <c r="X9" s="90">
        <v>0</v>
      </c>
      <c r="Y9" s="90">
        <v>0</v>
      </c>
      <c r="Z9" s="90">
        <v>0</v>
      </c>
      <c r="AA9" s="90">
        <v>0</v>
      </c>
      <c r="AB9" s="128">
        <f t="shared" si="1"/>
        <v>0</v>
      </c>
      <c r="AC9" s="128">
        <f t="shared" si="2"/>
        <v>12.714333333333334</v>
      </c>
      <c r="AD9" s="128">
        <f t="shared" ref="AD9:AD44" si="4">AVERAGE(D9:U9,W9:AA9)</f>
        <v>0.52584057971014497</v>
      </c>
      <c r="AE9" s="128">
        <f t="shared" si="3"/>
        <v>1.0516811594202899</v>
      </c>
    </row>
    <row r="10" spans="1:31" ht="25.5" customHeight="1" x14ac:dyDescent="0.25">
      <c r="A10" s="54">
        <v>4</v>
      </c>
      <c r="B10" s="58" t="s">
        <v>144</v>
      </c>
      <c r="C10" s="90">
        <v>0.63</v>
      </c>
      <c r="D10" s="90">
        <v>0.41</v>
      </c>
      <c r="E10" s="90">
        <v>0.44</v>
      </c>
      <c r="F10" s="116">
        <f>'2.1.3. ВсОШ'!GO8</f>
        <v>0.36842105263157893</v>
      </c>
      <c r="G10" s="116">
        <f>'2.1.3. ВсОШ'!GP8</f>
        <v>1</v>
      </c>
      <c r="H10" s="116">
        <f>'2.1.3. ВсОШ'!GQ8</f>
        <v>1</v>
      </c>
      <c r="I10" s="116">
        <f>'2.1.3. ВсОШ'!GR8</f>
        <v>1</v>
      </c>
      <c r="J10" s="90">
        <v>0.71399999999999997</v>
      </c>
      <c r="K10" s="90">
        <v>0.55000000000000004</v>
      </c>
      <c r="L10" s="90">
        <v>0.33300000000000002</v>
      </c>
      <c r="M10" s="90">
        <v>0</v>
      </c>
      <c r="N10" s="144">
        <f>'2.1.5. МАН'!M7</f>
        <v>0.7142857142857143</v>
      </c>
      <c r="O10" s="144">
        <f>'2.1.5. МАН'!P7</f>
        <v>0</v>
      </c>
      <c r="P10" s="90">
        <v>0</v>
      </c>
      <c r="Q10" s="90">
        <f>'2.1.6. СПОРТ'!AW7</f>
        <v>0</v>
      </c>
      <c r="R10" s="90">
        <f>'2.1.6. СПОРТ'!AZ7</f>
        <v>0</v>
      </c>
      <c r="S10" s="90">
        <f>'2.1.6. СПОРТ'!BC7</f>
        <v>0</v>
      </c>
      <c r="T10" s="172">
        <v>8.1000000000000003E-2</v>
      </c>
      <c r="U10" s="90">
        <v>0.307</v>
      </c>
      <c r="V10" s="121">
        <f>SUM(C10:U10)</f>
        <v>7.5477067669172948</v>
      </c>
      <c r="W10" s="90">
        <v>0</v>
      </c>
      <c r="X10" s="90">
        <v>-6.0000000000000001E-3</v>
      </c>
      <c r="Y10" s="90">
        <v>0</v>
      </c>
      <c r="Z10" s="90">
        <v>0</v>
      </c>
      <c r="AA10" s="90">
        <v>0</v>
      </c>
      <c r="AB10" s="128">
        <f t="shared" si="1"/>
        <v>-6.0000000000000001E-3</v>
      </c>
      <c r="AC10" s="128">
        <f t="shared" si="2"/>
        <v>7.553706766917295</v>
      </c>
      <c r="AD10" s="128">
        <f t="shared" si="4"/>
        <v>0.3005089898659693</v>
      </c>
      <c r="AE10" s="128">
        <f t="shared" si="3"/>
        <v>0.6010179797319386</v>
      </c>
    </row>
    <row r="11" spans="1:31" x14ac:dyDescent="0.25">
      <c r="A11" s="54">
        <v>5</v>
      </c>
      <c r="B11" s="58" t="s">
        <v>145</v>
      </c>
      <c r="C11" s="90">
        <v>0.55000000000000004</v>
      </c>
      <c r="D11" s="90">
        <v>0.37</v>
      </c>
      <c r="E11" s="90">
        <v>0.24</v>
      </c>
      <c r="F11" s="116">
        <f>'2.1.3. ВсОШ'!GO9</f>
        <v>0.15</v>
      </c>
      <c r="G11" s="116">
        <f>'2.1.3. ВсОШ'!GP9</f>
        <v>0</v>
      </c>
      <c r="H11" s="116">
        <f>'2.1.3. ВсОШ'!GQ9</f>
        <v>0</v>
      </c>
      <c r="I11" s="116">
        <f>'2.1.3. ВсОШ'!GR9</f>
        <v>0</v>
      </c>
      <c r="J11" s="90">
        <v>0.45</v>
      </c>
      <c r="K11" s="90">
        <v>0.55000000000000004</v>
      </c>
      <c r="L11" s="90">
        <v>1</v>
      </c>
      <c r="M11" s="90">
        <v>0</v>
      </c>
      <c r="N11" s="144">
        <f>'2.1.5. МАН'!M8</f>
        <v>1</v>
      </c>
      <c r="O11" s="144">
        <f>'2.1.5. МАН'!P8</f>
        <v>0</v>
      </c>
      <c r="P11" s="90">
        <v>0</v>
      </c>
      <c r="Q11" s="90">
        <f>'2.1.6. СПОРТ'!AW8</f>
        <v>0</v>
      </c>
      <c r="R11" s="90">
        <f>'2.1.6. СПОРТ'!AZ8</f>
        <v>0</v>
      </c>
      <c r="S11" s="90">
        <f>'2.1.6. СПОРТ'!BC8</f>
        <v>0</v>
      </c>
      <c r="T11" s="90">
        <v>0</v>
      </c>
      <c r="U11" s="90">
        <v>0</v>
      </c>
      <c r="V11" s="121">
        <f t="shared" ref="V11:V44" si="5">SUM(C11:U11)</f>
        <v>4.3100000000000005</v>
      </c>
      <c r="W11" s="90">
        <v>0</v>
      </c>
      <c r="X11" s="90">
        <v>-0.02</v>
      </c>
      <c r="Y11" s="90">
        <v>-0.05</v>
      </c>
      <c r="Z11" s="90">
        <v>0</v>
      </c>
      <c r="AA11" s="90">
        <v>0</v>
      </c>
      <c r="AB11" s="128">
        <f t="shared" si="1"/>
        <v>-7.0000000000000007E-2</v>
      </c>
      <c r="AC11" s="128">
        <f t="shared" si="2"/>
        <v>4.3800000000000008</v>
      </c>
      <c r="AD11" s="128">
        <f t="shared" si="4"/>
        <v>0.16043478260869565</v>
      </c>
      <c r="AE11" s="128">
        <f t="shared" si="3"/>
        <v>0.32086956521739129</v>
      </c>
    </row>
    <row r="12" spans="1:31" ht="25.5" x14ac:dyDescent="0.25">
      <c r="A12" s="54">
        <v>6</v>
      </c>
      <c r="B12" s="58" t="s">
        <v>180</v>
      </c>
      <c r="C12" s="90">
        <v>0.502</v>
      </c>
      <c r="D12" s="90">
        <v>0.28899999999999998</v>
      </c>
      <c r="E12" s="90">
        <v>0.33300000000000002</v>
      </c>
      <c r="F12" s="116">
        <f>'2.1.3. ВсОШ'!GO10</f>
        <v>0.375</v>
      </c>
      <c r="G12" s="116">
        <f>'2.1.3. ВсОШ'!GP10</f>
        <v>3</v>
      </c>
      <c r="H12" s="116">
        <f>'2.1.3. ВсОШ'!GQ10</f>
        <v>1</v>
      </c>
      <c r="I12" s="116">
        <f>'2.1.3. ВсОШ'!GR10</f>
        <v>0.33333333333333331</v>
      </c>
      <c r="J12" s="90">
        <v>0.08</v>
      </c>
      <c r="K12" s="90">
        <v>0.22</v>
      </c>
      <c r="L12" s="90">
        <v>0.05</v>
      </c>
      <c r="M12" s="90">
        <v>0</v>
      </c>
      <c r="N12" s="144">
        <f>'2.1.5. МАН'!M9</f>
        <v>0</v>
      </c>
      <c r="O12" s="144">
        <f>'2.1.5. МАН'!P9</f>
        <v>0</v>
      </c>
      <c r="P12" s="90">
        <v>0</v>
      </c>
      <c r="Q12" s="90">
        <f>'2.1.6. СПОРТ'!AW9</f>
        <v>0.22222222222222221</v>
      </c>
      <c r="R12" s="90">
        <f>'2.1.6. СПОРТ'!AZ9</f>
        <v>0.5</v>
      </c>
      <c r="S12" s="90">
        <f>'2.1.6. СПОРТ'!BC9</f>
        <v>0</v>
      </c>
      <c r="T12" s="90">
        <v>2.1000000000000001E-2</v>
      </c>
      <c r="U12" s="90">
        <v>0.111</v>
      </c>
      <c r="V12" s="121">
        <f t="shared" si="5"/>
        <v>7.0365555555555543</v>
      </c>
      <c r="W12" s="90">
        <v>-1.0999999999999999E-2</v>
      </c>
      <c r="X12" s="90">
        <v>-1.0999999999999999E-2</v>
      </c>
      <c r="Y12" s="90">
        <v>-3.7999999999999999E-2</v>
      </c>
      <c r="Z12" s="90">
        <v>-2.1000000000000001E-2</v>
      </c>
      <c r="AA12" s="90">
        <v>-3.6999999999999998E-2</v>
      </c>
      <c r="AB12" s="128">
        <f t="shared" si="1"/>
        <v>-0.11799999999999999</v>
      </c>
      <c r="AC12" s="128">
        <f t="shared" si="2"/>
        <v>7.1545555555555547</v>
      </c>
      <c r="AD12" s="128">
        <f>AVERAGE(D12:U12,W12:AA12)</f>
        <v>0.27898067632850237</v>
      </c>
      <c r="AE12" s="128">
        <f>AD12*2</f>
        <v>0.55796135265700475</v>
      </c>
    </row>
    <row r="13" spans="1:31" x14ac:dyDescent="0.25">
      <c r="A13" s="54">
        <v>7</v>
      </c>
      <c r="B13" s="59" t="s">
        <v>146</v>
      </c>
      <c r="C13" s="90">
        <v>0.59</v>
      </c>
      <c r="D13" s="90">
        <v>0.3</v>
      </c>
      <c r="E13" s="90">
        <v>0.46</v>
      </c>
      <c r="F13" s="116">
        <f>'2.1.3. ВсОШ'!GO11</f>
        <v>0.3125</v>
      </c>
      <c r="G13" s="116">
        <f>'2.1.3. ВсОШ'!GP11</f>
        <v>1</v>
      </c>
      <c r="H13" s="116">
        <f>'2.1.3. ВсОШ'!GQ11</f>
        <v>1</v>
      </c>
      <c r="I13" s="116">
        <f>'2.1.3. ВсОШ'!GR11</f>
        <v>1</v>
      </c>
      <c r="J13" s="90">
        <v>0.31</v>
      </c>
      <c r="K13" s="90">
        <v>1</v>
      </c>
      <c r="L13" s="90">
        <v>0</v>
      </c>
      <c r="M13" s="90">
        <v>0</v>
      </c>
      <c r="N13" s="144">
        <f>'2.1.5. МАН'!M10</f>
        <v>1</v>
      </c>
      <c r="O13" s="144">
        <f>'2.1.5. МАН'!P10</f>
        <v>1</v>
      </c>
      <c r="P13" s="90">
        <v>0</v>
      </c>
      <c r="Q13" s="90">
        <f>'2.1.6. СПОРТ'!AW10</f>
        <v>0</v>
      </c>
      <c r="R13" s="90">
        <f>'2.1.6. СПОРТ'!AZ10</f>
        <v>0</v>
      </c>
      <c r="S13" s="90">
        <f>'2.1.6. СПОРТ'!BC10</f>
        <v>0</v>
      </c>
      <c r="T13" s="90">
        <v>0</v>
      </c>
      <c r="U13" s="90">
        <v>0</v>
      </c>
      <c r="V13" s="121">
        <f t="shared" si="5"/>
        <v>7.9724999999999993</v>
      </c>
      <c r="W13" s="90">
        <v>-0.04</v>
      </c>
      <c r="X13" s="90">
        <v>0</v>
      </c>
      <c r="Y13" s="90">
        <v>0</v>
      </c>
      <c r="Z13" s="90">
        <v>0</v>
      </c>
      <c r="AA13" s="90">
        <v>0</v>
      </c>
      <c r="AB13" s="128">
        <f t="shared" si="1"/>
        <v>-0.04</v>
      </c>
      <c r="AC13" s="128">
        <f t="shared" si="2"/>
        <v>8.0124999999999993</v>
      </c>
      <c r="AD13" s="128">
        <f t="shared" si="4"/>
        <v>0.31923913043478258</v>
      </c>
      <c r="AE13" s="128">
        <f t="shared" si="3"/>
        <v>0.63847826086956516</v>
      </c>
    </row>
    <row r="14" spans="1:31" x14ac:dyDescent="0.25">
      <c r="A14" s="54">
        <v>8</v>
      </c>
      <c r="B14" s="58" t="s">
        <v>147</v>
      </c>
      <c r="C14" s="90">
        <v>0.55000000000000004</v>
      </c>
      <c r="D14" s="90">
        <v>0.35</v>
      </c>
      <c r="E14" s="90">
        <v>0</v>
      </c>
      <c r="F14" s="116">
        <f>'2.1.3. ВсОШ'!GO12</f>
        <v>0.36842105263157893</v>
      </c>
      <c r="G14" s="116">
        <f>'2.1.3. ВсОШ'!GP12</f>
        <v>0</v>
      </c>
      <c r="H14" s="116">
        <f>'2.1.3. ВсОШ'!GQ12</f>
        <v>0</v>
      </c>
      <c r="I14" s="116">
        <f>'2.1.3. ВсОШ'!GR12</f>
        <v>0</v>
      </c>
      <c r="J14" s="90">
        <v>0</v>
      </c>
      <c r="K14" s="90">
        <v>0</v>
      </c>
      <c r="L14" s="90">
        <v>0</v>
      </c>
      <c r="M14" s="90">
        <v>0</v>
      </c>
      <c r="N14" s="144">
        <f>'2.1.5. МАН'!M11</f>
        <v>0</v>
      </c>
      <c r="O14" s="144">
        <f>'2.1.5. МАН'!P11</f>
        <v>0</v>
      </c>
      <c r="P14" s="90">
        <v>0</v>
      </c>
      <c r="Q14" s="90">
        <f>'2.1.6. СПОРТ'!AW11</f>
        <v>0</v>
      </c>
      <c r="R14" s="90">
        <f>'2.1.6. СПОРТ'!AZ11</f>
        <v>0</v>
      </c>
      <c r="S14" s="90">
        <f>'2.1.6. СПОРТ'!BC11</f>
        <v>0</v>
      </c>
      <c r="T14" s="117">
        <v>0.111</v>
      </c>
      <c r="U14" s="117">
        <v>0</v>
      </c>
      <c r="V14" s="121">
        <f t="shared" si="5"/>
        <v>1.3794210526315789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128">
        <f t="shared" si="1"/>
        <v>0</v>
      </c>
      <c r="AC14" s="128">
        <f t="shared" si="2"/>
        <v>1.3794210526315789</v>
      </c>
      <c r="AD14" s="128">
        <f t="shared" si="4"/>
        <v>3.6061784897025169E-2</v>
      </c>
      <c r="AE14" s="128">
        <f t="shared" si="3"/>
        <v>7.2123569794050338E-2</v>
      </c>
    </row>
    <row r="15" spans="1:31" x14ac:dyDescent="0.25">
      <c r="A15" s="54">
        <v>9</v>
      </c>
      <c r="B15" s="58" t="s">
        <v>148</v>
      </c>
      <c r="C15" s="90">
        <v>0.49</v>
      </c>
      <c r="D15" s="90">
        <v>0.3</v>
      </c>
      <c r="E15" s="90">
        <v>0.28599999999999998</v>
      </c>
      <c r="F15" s="116">
        <f>'2.1.3. ВсОШ'!GO13</f>
        <v>0.1875</v>
      </c>
      <c r="G15" s="116">
        <f>'2.1.3. ВсОШ'!GP13</f>
        <v>0</v>
      </c>
      <c r="H15" s="116">
        <f>'2.1.3. ВсОШ'!GQ13</f>
        <v>0</v>
      </c>
      <c r="I15" s="116">
        <f>'2.1.3. ВсОШ'!GR13</f>
        <v>0</v>
      </c>
      <c r="J15" s="90">
        <v>0.214</v>
      </c>
      <c r="K15" s="90">
        <v>0</v>
      </c>
      <c r="L15" s="90">
        <v>0</v>
      </c>
      <c r="M15" s="90">
        <v>0</v>
      </c>
      <c r="N15" s="144">
        <f>'2.1.5. МАН'!M12</f>
        <v>0</v>
      </c>
      <c r="O15" s="144">
        <f>'2.1.5. МАН'!P12</f>
        <v>0</v>
      </c>
      <c r="P15" s="90">
        <v>0</v>
      </c>
      <c r="Q15" s="90">
        <f>'2.1.6. СПОРТ'!AW12</f>
        <v>0</v>
      </c>
      <c r="R15" s="90">
        <f>'2.1.6. СПОРТ'!AZ12</f>
        <v>0</v>
      </c>
      <c r="S15" s="90">
        <f>'2.1.6. СПОРТ'!BC12</f>
        <v>0</v>
      </c>
      <c r="T15" s="90">
        <v>0</v>
      </c>
      <c r="U15" s="90">
        <v>0</v>
      </c>
      <c r="V15" s="121">
        <f t="shared" si="5"/>
        <v>1.4775</v>
      </c>
      <c r="W15" s="90">
        <v>0</v>
      </c>
      <c r="X15" s="90">
        <v>-2.5000000000000001E-2</v>
      </c>
      <c r="Y15" s="90">
        <v>0</v>
      </c>
      <c r="Z15" s="90">
        <v>0</v>
      </c>
      <c r="AA15" s="90">
        <v>0</v>
      </c>
      <c r="AB15" s="128">
        <f t="shared" si="1"/>
        <v>-2.5000000000000001E-2</v>
      </c>
      <c r="AC15" s="128">
        <f t="shared" si="2"/>
        <v>1.5024999999999999</v>
      </c>
      <c r="AD15" s="128">
        <f t="shared" si="4"/>
        <v>4.1847826086956516E-2</v>
      </c>
      <c r="AE15" s="128">
        <f t="shared" si="3"/>
        <v>8.3695652173913032E-2</v>
      </c>
    </row>
    <row r="16" spans="1:31" x14ac:dyDescent="0.25">
      <c r="A16" s="54">
        <v>10</v>
      </c>
      <c r="B16" s="58" t="s">
        <v>175</v>
      </c>
      <c r="C16" s="90">
        <v>0.56699999999999995</v>
      </c>
      <c r="D16" s="90">
        <v>0.24399999999999999</v>
      </c>
      <c r="E16" s="90"/>
      <c r="F16" s="116">
        <f>'2.1.3. ВсОШ'!GO14</f>
        <v>0.14285714285714285</v>
      </c>
      <c r="G16" s="116">
        <f>'2.1.3. ВсОШ'!GP14</f>
        <v>0</v>
      </c>
      <c r="H16" s="116">
        <f>'2.1.3. ВсОШ'!GQ14</f>
        <v>0</v>
      </c>
      <c r="I16" s="116">
        <f>'2.1.3. ВсОШ'!GR14</f>
        <v>0</v>
      </c>
      <c r="J16" s="90">
        <v>0.33300000000000002</v>
      </c>
      <c r="K16" s="90">
        <v>0.5</v>
      </c>
      <c r="L16" s="90">
        <v>0</v>
      </c>
      <c r="M16" s="90">
        <v>0</v>
      </c>
      <c r="N16" s="144">
        <f>'2.1.5. МАН'!M13</f>
        <v>0</v>
      </c>
      <c r="O16" s="144">
        <f>'2.1.5. МАН'!P13</f>
        <v>0</v>
      </c>
      <c r="P16" s="90">
        <v>0</v>
      </c>
      <c r="Q16" s="90">
        <f>'2.1.6. СПОРТ'!AW13</f>
        <v>0</v>
      </c>
      <c r="R16" s="90">
        <f>'2.1.6. СПОРТ'!AZ13</f>
        <v>0</v>
      </c>
      <c r="S16" s="90">
        <f>'2.1.6. СПОРТ'!BC13</f>
        <v>0</v>
      </c>
      <c r="T16" s="90">
        <v>0</v>
      </c>
      <c r="U16" s="90"/>
      <c r="V16" s="121">
        <f t="shared" si="5"/>
        <v>1.7868571428571427</v>
      </c>
      <c r="W16" s="90">
        <v>0</v>
      </c>
      <c r="X16" s="90">
        <v>0</v>
      </c>
      <c r="Y16" s="90"/>
      <c r="Z16" s="90">
        <v>0</v>
      </c>
      <c r="AA16" s="90"/>
      <c r="AB16" s="128">
        <f t="shared" si="1"/>
        <v>0</v>
      </c>
      <c r="AC16" s="128">
        <f t="shared" si="2"/>
        <v>1.7868571428571427</v>
      </c>
      <c r="AD16" s="128">
        <f t="shared" si="4"/>
        <v>6.4203007518796984E-2</v>
      </c>
      <c r="AE16" s="128">
        <f t="shared" si="3"/>
        <v>0.12840601503759397</v>
      </c>
    </row>
    <row r="17" spans="1:31" x14ac:dyDescent="0.25">
      <c r="A17" s="54">
        <v>11</v>
      </c>
      <c r="B17" s="58" t="s">
        <v>149</v>
      </c>
      <c r="C17" s="90">
        <v>0.52400000000000002</v>
      </c>
      <c r="D17" s="90">
        <v>0.36699999999999999</v>
      </c>
      <c r="E17" s="90">
        <v>0.45700000000000002</v>
      </c>
      <c r="F17" s="116">
        <f>'2.1.3. ВсОШ'!GO15</f>
        <v>0.30303030303030304</v>
      </c>
      <c r="G17" s="116">
        <f>'2.1.3. ВсОШ'!GP15</f>
        <v>1</v>
      </c>
      <c r="H17" s="116">
        <f>'2.1.3. ВсОШ'!GQ15</f>
        <v>0</v>
      </c>
      <c r="I17" s="116">
        <f>'2.1.3. ВсОШ'!GR15</f>
        <v>0</v>
      </c>
      <c r="J17" s="90">
        <v>0.84</v>
      </c>
      <c r="K17" s="90">
        <v>0.42</v>
      </c>
      <c r="L17" s="90">
        <v>1</v>
      </c>
      <c r="M17" s="90">
        <v>0</v>
      </c>
      <c r="N17" s="144">
        <f>'2.1.5. МАН'!M14</f>
        <v>1</v>
      </c>
      <c r="O17" s="144">
        <f>'2.1.5. МАН'!P14</f>
        <v>0</v>
      </c>
      <c r="P17" s="90">
        <v>0</v>
      </c>
      <c r="Q17" s="90">
        <f>'2.1.6. СПОРТ'!AW14</f>
        <v>0.2857142857142857</v>
      </c>
      <c r="R17" s="90">
        <f>'2.1.6. СПОРТ'!AZ14</f>
        <v>0</v>
      </c>
      <c r="S17" s="90">
        <f>'2.1.6. СПОРТ'!BC14</f>
        <v>0</v>
      </c>
      <c r="T17" s="90">
        <v>5.8999999999999997E-2</v>
      </c>
      <c r="U17" s="90">
        <v>9.7000000000000003E-2</v>
      </c>
      <c r="V17" s="121">
        <f t="shared" si="5"/>
        <v>6.3527445887445895</v>
      </c>
      <c r="W17" s="90">
        <v>0</v>
      </c>
      <c r="X17" s="90">
        <v>-3.2000000000000001E-2</v>
      </c>
      <c r="Y17" s="90">
        <v>-3.4000000000000002E-2</v>
      </c>
      <c r="Z17" s="90">
        <v>0</v>
      </c>
      <c r="AA17" s="90">
        <v>-3.2000000000000001E-2</v>
      </c>
      <c r="AB17" s="128">
        <f t="shared" si="1"/>
        <v>-9.8000000000000004E-2</v>
      </c>
      <c r="AC17" s="128">
        <f t="shared" si="2"/>
        <v>6.4507445887445893</v>
      </c>
      <c r="AD17" s="128">
        <f t="shared" si="4"/>
        <v>0.24916280820628647</v>
      </c>
      <c r="AE17" s="128">
        <f t="shared" si="3"/>
        <v>0.49832561641257295</v>
      </c>
    </row>
    <row r="18" spans="1:31" ht="38.25" x14ac:dyDescent="0.25">
      <c r="A18" s="54">
        <v>12</v>
      </c>
      <c r="B18" s="58" t="s">
        <v>181</v>
      </c>
      <c r="C18" s="90">
        <v>0.68200000000000005</v>
      </c>
      <c r="D18" s="90">
        <v>0.41399999999999998</v>
      </c>
      <c r="E18" s="90">
        <v>0.29299999999999998</v>
      </c>
      <c r="F18" s="116">
        <f>'2.1.3. ВсОШ'!GO16</f>
        <v>0.23809523809523808</v>
      </c>
      <c r="G18" s="116">
        <f>'2.1.3. ВсОШ'!GP16</f>
        <v>4</v>
      </c>
      <c r="H18" s="116">
        <f>'2.1.3. ВсОШ'!GQ16</f>
        <v>0</v>
      </c>
      <c r="I18" s="116">
        <f>'2.1.3. ВсОШ'!GR16</f>
        <v>0</v>
      </c>
      <c r="J18" s="90">
        <v>0</v>
      </c>
      <c r="K18" s="90">
        <v>0</v>
      </c>
      <c r="L18" s="90">
        <v>0</v>
      </c>
      <c r="M18" s="90">
        <v>0</v>
      </c>
      <c r="N18" s="144">
        <f>'2.1.5. МАН'!M15</f>
        <v>1</v>
      </c>
      <c r="O18" s="144">
        <f>'2.1.5. МАН'!P15</f>
        <v>0</v>
      </c>
      <c r="P18" s="90">
        <v>0</v>
      </c>
      <c r="Q18" s="90">
        <f>'2.1.6. СПОРТ'!AW15</f>
        <v>0</v>
      </c>
      <c r="R18" s="90">
        <f>'2.1.6. СПОРТ'!AZ15</f>
        <v>0</v>
      </c>
      <c r="S18" s="90">
        <f>'2.1.6. СПОРТ'!BC15</f>
        <v>0</v>
      </c>
      <c r="T18" s="90">
        <v>0</v>
      </c>
      <c r="U18" s="90">
        <v>0</v>
      </c>
      <c r="V18" s="121">
        <f t="shared" si="5"/>
        <v>6.6270952380952384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128">
        <f t="shared" ref="AB18" si="6">SUM(W18:AA18)</f>
        <v>0</v>
      </c>
      <c r="AC18" s="128">
        <f t="shared" ref="AC18" si="7">V18-AB18</f>
        <v>6.6270952380952384</v>
      </c>
      <c r="AD18" s="128">
        <f t="shared" ref="AD18" si="8">AVERAGE(D18:U18,W18:AA18)</f>
        <v>0.2584824016563147</v>
      </c>
      <c r="AE18" s="128">
        <f t="shared" ref="AE18" si="9">AD18*2</f>
        <v>0.5169648033126294</v>
      </c>
    </row>
    <row r="19" spans="1:31" x14ac:dyDescent="0.25">
      <c r="A19" s="54">
        <v>13</v>
      </c>
      <c r="B19" s="58" t="s">
        <v>150</v>
      </c>
      <c r="C19" s="90">
        <v>0.55000000000000004</v>
      </c>
      <c r="D19" s="90">
        <v>0.33</v>
      </c>
      <c r="E19" s="90">
        <v>0.17</v>
      </c>
      <c r="F19" s="116">
        <f>'2.1.3. ВсОШ'!GO17</f>
        <v>0.23076923076923078</v>
      </c>
      <c r="G19" s="116">
        <f>'2.1.3. ВсОШ'!GP17</f>
        <v>0</v>
      </c>
      <c r="H19" s="116">
        <f>'2.1.3. ВсОШ'!GQ17</f>
        <v>0</v>
      </c>
      <c r="I19" s="116">
        <f>'2.1.3. ВсОШ'!GR17</f>
        <v>0</v>
      </c>
      <c r="J19" s="90">
        <v>0.21</v>
      </c>
      <c r="K19" s="90">
        <v>0.05</v>
      </c>
      <c r="L19" s="90">
        <v>0</v>
      </c>
      <c r="M19" s="90">
        <v>0</v>
      </c>
      <c r="N19" s="144">
        <f>'2.1.5. МАН'!M16</f>
        <v>1</v>
      </c>
      <c r="O19" s="144">
        <f>'2.1.5. МАН'!P16</f>
        <v>0</v>
      </c>
      <c r="P19" s="90">
        <v>0</v>
      </c>
      <c r="Q19" s="90">
        <f>'2.1.6. СПОРТ'!AW16</f>
        <v>0</v>
      </c>
      <c r="R19" s="90">
        <f>'2.1.6. СПОРТ'!AZ16</f>
        <v>0</v>
      </c>
      <c r="S19" s="90">
        <f>'2.1.6. СПОРТ'!BC16</f>
        <v>0</v>
      </c>
      <c r="T19" s="90">
        <v>0</v>
      </c>
      <c r="U19" s="90">
        <v>0</v>
      </c>
      <c r="V19" s="121">
        <f t="shared" si="5"/>
        <v>2.5407692307692309</v>
      </c>
      <c r="W19" s="90">
        <v>0</v>
      </c>
      <c r="X19" s="90">
        <v>-0.01</v>
      </c>
      <c r="Y19" s="90">
        <v>0</v>
      </c>
      <c r="Z19" s="90">
        <v>-0.01</v>
      </c>
      <c r="AA19" s="90">
        <v>0</v>
      </c>
      <c r="AB19" s="128">
        <f>SUM(W19:AA19)</f>
        <v>-0.02</v>
      </c>
      <c r="AC19" s="128">
        <f t="shared" si="2"/>
        <v>2.5607692307692309</v>
      </c>
      <c r="AD19" s="128">
        <f t="shared" si="4"/>
        <v>8.5685618729096996E-2</v>
      </c>
      <c r="AE19" s="128">
        <f t="shared" si="3"/>
        <v>0.17137123745819399</v>
      </c>
    </row>
    <row r="20" spans="1:31" ht="25.5" x14ac:dyDescent="0.25">
      <c r="A20" s="54">
        <v>14</v>
      </c>
      <c r="B20" s="58" t="s">
        <v>176</v>
      </c>
      <c r="C20" s="90">
        <v>0.52</v>
      </c>
      <c r="D20" s="90">
        <v>0.42</v>
      </c>
      <c r="E20" s="90">
        <v>0</v>
      </c>
      <c r="F20" s="116">
        <f>'2.1.3. ВсОШ'!GO18</f>
        <v>0.15789473684210525</v>
      </c>
      <c r="G20" s="116">
        <f>'2.1.3. ВсОШ'!GP18</f>
        <v>0</v>
      </c>
      <c r="H20" s="116">
        <f>'2.1.3. ВсОШ'!GQ18</f>
        <v>0</v>
      </c>
      <c r="I20" s="116">
        <f>'2.1.3. ВсОШ'!GR18</f>
        <v>0</v>
      </c>
      <c r="J20" s="90">
        <v>7.0000000000000007E-2</v>
      </c>
      <c r="K20" s="90">
        <v>2.5000000000000001E-2</v>
      </c>
      <c r="L20" s="90">
        <v>0</v>
      </c>
      <c r="M20" s="90">
        <v>0</v>
      </c>
      <c r="N20" s="144">
        <f>'2.1.5. МАН'!M17</f>
        <v>0</v>
      </c>
      <c r="O20" s="144">
        <f>'2.1.5. МАН'!P17</f>
        <v>0</v>
      </c>
      <c r="P20" s="90">
        <v>0</v>
      </c>
      <c r="Q20" s="90">
        <f>'2.1.6. СПОРТ'!AW17</f>
        <v>0</v>
      </c>
      <c r="R20" s="90">
        <f>'2.1.6. СПОРТ'!AZ17</f>
        <v>0</v>
      </c>
      <c r="S20" s="90">
        <f>'2.1.6. СПОРТ'!BC17</f>
        <v>0</v>
      </c>
      <c r="T20" s="90">
        <v>1.0999999999999999E-2</v>
      </c>
      <c r="U20" s="90">
        <v>0</v>
      </c>
      <c r="V20" s="121">
        <f t="shared" si="5"/>
        <v>1.2038947368421051</v>
      </c>
      <c r="W20" s="90">
        <v>0</v>
      </c>
      <c r="X20" s="90">
        <v>-3.4000000000000002E-2</v>
      </c>
      <c r="Y20" s="90">
        <v>0</v>
      </c>
      <c r="Z20" s="90">
        <v>0</v>
      </c>
      <c r="AA20" s="90">
        <v>0</v>
      </c>
      <c r="AB20" s="128">
        <f t="shared" ref="AB20:AB44" si="10">SUM(W20:AA20)</f>
        <v>-3.4000000000000002E-2</v>
      </c>
      <c r="AC20" s="128">
        <f t="shared" si="2"/>
        <v>1.2378947368421052</v>
      </c>
      <c r="AD20" s="128">
        <f t="shared" si="4"/>
        <v>2.8256292906178492E-2</v>
      </c>
      <c r="AE20" s="128">
        <f t="shared" si="3"/>
        <v>5.6512585812356984E-2</v>
      </c>
    </row>
    <row r="21" spans="1:31" x14ac:dyDescent="0.25">
      <c r="A21" s="54">
        <v>15</v>
      </c>
      <c r="B21" s="58" t="s">
        <v>151</v>
      </c>
      <c r="C21" s="90">
        <v>0.69599999999999995</v>
      </c>
      <c r="D21" s="90">
        <v>0.439</v>
      </c>
      <c r="E21" s="90">
        <v>0.28599999999999998</v>
      </c>
      <c r="F21" s="116">
        <f>'2.1.3. ВсОШ'!GO19</f>
        <v>9.0909090909090912E-2</v>
      </c>
      <c r="G21" s="116">
        <f>'2.1.3. ВсОШ'!GP19</f>
        <v>0</v>
      </c>
      <c r="H21" s="116">
        <f>'2.1.3. ВсОШ'!GQ19</f>
        <v>0</v>
      </c>
      <c r="I21" s="116">
        <f>'2.1.3. ВсОШ'!GR19</f>
        <v>0</v>
      </c>
      <c r="J21" s="90">
        <v>0.26500000000000001</v>
      </c>
      <c r="K21" s="90">
        <v>0.63</v>
      </c>
      <c r="L21" s="90">
        <v>0</v>
      </c>
      <c r="M21" s="90">
        <v>0</v>
      </c>
      <c r="N21" s="144">
        <f>'2.1.5. МАН'!M18</f>
        <v>0</v>
      </c>
      <c r="O21" s="144">
        <f>'2.1.5. МАН'!P18</f>
        <v>0</v>
      </c>
      <c r="P21" s="90">
        <v>0</v>
      </c>
      <c r="Q21" s="90">
        <f>'2.1.6. СПОРТ'!AW18</f>
        <v>0</v>
      </c>
      <c r="R21" s="90">
        <f>'2.1.6. СПОРТ'!AZ18</f>
        <v>0</v>
      </c>
      <c r="S21" s="90">
        <f>'2.1.6. СПОРТ'!BC18</f>
        <v>0</v>
      </c>
      <c r="T21" s="90">
        <v>0</v>
      </c>
      <c r="U21" s="90">
        <v>0</v>
      </c>
      <c r="V21" s="121">
        <f t="shared" si="5"/>
        <v>2.4069090909090907</v>
      </c>
      <c r="W21" s="90">
        <v>-1.7000000000000001E-2</v>
      </c>
      <c r="X21" s="90">
        <v>0</v>
      </c>
      <c r="Y21" s="90">
        <v>0</v>
      </c>
      <c r="Z21" s="90">
        <v>0</v>
      </c>
      <c r="AA21" s="90">
        <v>0</v>
      </c>
      <c r="AB21" s="128">
        <f t="shared" si="10"/>
        <v>-1.7000000000000001E-2</v>
      </c>
      <c r="AC21" s="128">
        <f t="shared" si="2"/>
        <v>2.4239090909090906</v>
      </c>
      <c r="AD21" s="128">
        <f t="shared" si="4"/>
        <v>7.3648221343873527E-2</v>
      </c>
      <c r="AE21" s="128">
        <f t="shared" si="3"/>
        <v>0.14729644268774705</v>
      </c>
    </row>
    <row r="22" spans="1:31" x14ac:dyDescent="0.25">
      <c r="A22" s="54">
        <v>16</v>
      </c>
      <c r="B22" s="58" t="s">
        <v>152</v>
      </c>
      <c r="C22" s="90">
        <v>0.52</v>
      </c>
      <c r="D22" s="90">
        <v>0.27</v>
      </c>
      <c r="E22" s="90">
        <v>0.41</v>
      </c>
      <c r="F22" s="116">
        <f>'2.1.3. ВсОШ'!GO20</f>
        <v>0.22222222222222221</v>
      </c>
      <c r="G22" s="116">
        <f>'2.1.3. ВсОШ'!GP20</f>
        <v>1</v>
      </c>
      <c r="H22" s="116">
        <f>'2.1.3. ВсОШ'!GQ20</f>
        <v>0</v>
      </c>
      <c r="I22" s="116">
        <f>'2.1.3. ВсОШ'!GR20</f>
        <v>0</v>
      </c>
      <c r="J22" s="90">
        <v>0</v>
      </c>
      <c r="K22" s="90">
        <v>5.0000000000000001E-3</v>
      </c>
      <c r="L22" s="90">
        <v>0</v>
      </c>
      <c r="M22" s="90">
        <v>0</v>
      </c>
      <c r="N22" s="144">
        <f>'2.1.5. МАН'!M19</f>
        <v>0</v>
      </c>
      <c r="O22" s="144">
        <f>'2.1.5. МАН'!P19</f>
        <v>0</v>
      </c>
      <c r="P22" s="90">
        <v>0</v>
      </c>
      <c r="Q22" s="90">
        <f>'2.1.6. СПОРТ'!AW19</f>
        <v>0</v>
      </c>
      <c r="R22" s="90">
        <f>'2.1.6. СПОРТ'!AZ19</f>
        <v>0</v>
      </c>
      <c r="S22" s="90">
        <f>'2.1.6. СПОРТ'!BC19</f>
        <v>0</v>
      </c>
      <c r="T22" s="90">
        <v>0</v>
      </c>
      <c r="U22" s="90">
        <v>0.1</v>
      </c>
      <c r="V22" s="121">
        <f t="shared" si="5"/>
        <v>2.527222222222222</v>
      </c>
      <c r="W22" s="90">
        <v>0</v>
      </c>
      <c r="X22" s="90">
        <v>-5.0000000000000001E-3</v>
      </c>
      <c r="Y22" s="172">
        <v>0</v>
      </c>
      <c r="Z22" s="90">
        <v>0</v>
      </c>
      <c r="AA22" s="90">
        <v>0</v>
      </c>
      <c r="AB22" s="128">
        <f t="shared" si="10"/>
        <v>-5.0000000000000001E-3</v>
      </c>
      <c r="AC22" s="128">
        <f t="shared" si="2"/>
        <v>2.5322222222222219</v>
      </c>
      <c r="AD22" s="128">
        <f t="shared" si="4"/>
        <v>8.7053140096618353E-2</v>
      </c>
      <c r="AE22" s="128">
        <f t="shared" si="3"/>
        <v>0.17410628019323671</v>
      </c>
    </row>
    <row r="23" spans="1:31" x14ac:dyDescent="0.25">
      <c r="A23" s="54">
        <v>17</v>
      </c>
      <c r="B23" s="58" t="s">
        <v>153</v>
      </c>
      <c r="C23" s="90">
        <v>0.6</v>
      </c>
      <c r="D23" s="90">
        <v>0.39</v>
      </c>
      <c r="E23" s="90">
        <v>0.38</v>
      </c>
      <c r="F23" s="116">
        <f>'2.1.3. ВсОШ'!GO21</f>
        <v>0.38461538461538464</v>
      </c>
      <c r="G23" s="116">
        <f>'2.1.3. ВсОШ'!GP21</f>
        <v>1</v>
      </c>
      <c r="H23" s="116">
        <f>'2.1.3. ВсОШ'!GQ21</f>
        <v>0</v>
      </c>
      <c r="I23" s="116">
        <f>'2.1.3. ВсОШ'!GR21</f>
        <v>0</v>
      </c>
      <c r="J23" s="90">
        <v>4.2000000000000003E-2</v>
      </c>
      <c r="K23" s="90">
        <v>0</v>
      </c>
      <c r="L23" s="90">
        <v>0</v>
      </c>
      <c r="M23" s="90">
        <v>0</v>
      </c>
      <c r="N23" s="144">
        <f>'2.1.5. МАН'!M20</f>
        <v>0</v>
      </c>
      <c r="O23" s="144">
        <f>'2.1.5. МАН'!P20</f>
        <v>0</v>
      </c>
      <c r="P23" s="90">
        <v>0</v>
      </c>
      <c r="Q23" s="90">
        <f>'2.1.6. СПОРТ'!AW20</f>
        <v>0.375</v>
      </c>
      <c r="R23" s="90">
        <f>'2.1.6. СПОРТ'!AZ20</f>
        <v>0</v>
      </c>
      <c r="S23" s="90">
        <f>'2.1.6. СПОРТ'!BC20</f>
        <v>0</v>
      </c>
      <c r="T23" s="90">
        <v>0</v>
      </c>
      <c r="U23" s="90">
        <v>0</v>
      </c>
      <c r="V23" s="121">
        <f t="shared" si="5"/>
        <v>3.1716153846153845</v>
      </c>
      <c r="W23" s="90">
        <v>-0.02</v>
      </c>
      <c r="X23" s="90">
        <v>-0.01</v>
      </c>
      <c r="Y23" s="90">
        <v>0</v>
      </c>
      <c r="Z23" s="90">
        <v>0</v>
      </c>
      <c r="AA23" s="90">
        <v>0</v>
      </c>
      <c r="AB23" s="128">
        <f t="shared" si="10"/>
        <v>-0.03</v>
      </c>
      <c r="AC23" s="128">
        <f t="shared" si="2"/>
        <v>3.2016153846153843</v>
      </c>
      <c r="AD23" s="128">
        <f t="shared" si="4"/>
        <v>0.11050501672240802</v>
      </c>
      <c r="AE23" s="128">
        <f t="shared" si="3"/>
        <v>0.22101003344481604</v>
      </c>
    </row>
    <row r="24" spans="1:31" x14ac:dyDescent="0.25">
      <c r="A24" s="54">
        <v>18</v>
      </c>
      <c r="B24" s="58" t="s">
        <v>154</v>
      </c>
      <c r="C24" s="90">
        <v>0.67800000000000005</v>
      </c>
      <c r="D24" s="90">
        <v>0.36599999999999999</v>
      </c>
      <c r="E24" s="90">
        <v>0.38200000000000001</v>
      </c>
      <c r="F24" s="116">
        <f>'2.1.3. ВсОШ'!GO22</f>
        <v>0.14285714285714285</v>
      </c>
      <c r="G24" s="116">
        <f>'2.1.3. ВсОШ'!GP22</f>
        <v>0</v>
      </c>
      <c r="H24" s="116">
        <f>'2.1.3. ВсОШ'!GQ22</f>
        <v>0</v>
      </c>
      <c r="I24" s="116">
        <f>'2.1.3. ВсОШ'!GR22</f>
        <v>0</v>
      </c>
      <c r="J24" s="90">
        <v>0.54800000000000004</v>
      </c>
      <c r="K24" s="90">
        <v>1</v>
      </c>
      <c r="L24" s="90">
        <v>0.2</v>
      </c>
      <c r="M24" s="90">
        <v>0</v>
      </c>
      <c r="N24" s="144">
        <f>'2.1.5. МАН'!M21</f>
        <v>0</v>
      </c>
      <c r="O24" s="144">
        <f>'2.1.5. МАН'!P21</f>
        <v>0</v>
      </c>
      <c r="P24" s="90">
        <v>0</v>
      </c>
      <c r="Q24" s="90">
        <f>'2.1.6. СПОРТ'!AW21</f>
        <v>0</v>
      </c>
      <c r="R24" s="90">
        <f>'2.1.6. СПОРТ'!AZ21</f>
        <v>0</v>
      </c>
      <c r="S24" s="90">
        <f>'2.1.6. СПОРТ'!BC21</f>
        <v>0</v>
      </c>
      <c r="T24" s="90">
        <v>0</v>
      </c>
      <c r="U24" s="90">
        <v>0</v>
      </c>
      <c r="V24" s="121">
        <f t="shared" si="5"/>
        <v>3.3168571428571432</v>
      </c>
      <c r="W24" s="90">
        <v>-7.0000000000000001E-3</v>
      </c>
      <c r="X24" s="90">
        <v>-3.3000000000000002E-2</v>
      </c>
      <c r="Y24" s="90">
        <v>-2.9000000000000001E-2</v>
      </c>
      <c r="Z24" s="90">
        <v>0</v>
      </c>
      <c r="AA24" s="90">
        <v>0</v>
      </c>
      <c r="AB24" s="128">
        <f t="shared" si="10"/>
        <v>-6.9000000000000006E-2</v>
      </c>
      <c r="AC24" s="128">
        <f t="shared" si="2"/>
        <v>3.3858571428571431</v>
      </c>
      <c r="AD24" s="128">
        <f t="shared" si="4"/>
        <v>0.11173291925465838</v>
      </c>
      <c r="AE24" s="128">
        <f t="shared" si="3"/>
        <v>0.22346583850931676</v>
      </c>
    </row>
    <row r="25" spans="1:31" x14ac:dyDescent="0.25">
      <c r="A25" s="54">
        <v>19</v>
      </c>
      <c r="B25" s="58" t="s">
        <v>155</v>
      </c>
      <c r="C25" s="90">
        <v>0.63</v>
      </c>
      <c r="D25" s="90">
        <v>0.39</v>
      </c>
      <c r="E25" s="90">
        <v>0.32</v>
      </c>
      <c r="F25" s="116">
        <f>'2.1.3. ВсОШ'!GO23</f>
        <v>0.26666666666666666</v>
      </c>
      <c r="G25" s="116">
        <f>'2.1.3. ВсОШ'!GP23</f>
        <v>1</v>
      </c>
      <c r="H25" s="116">
        <f>'2.1.3. ВсОШ'!GQ23</f>
        <v>1</v>
      </c>
      <c r="I25" s="116">
        <f>'2.1.3. ВсОШ'!GR23</f>
        <v>1</v>
      </c>
      <c r="J25" s="90">
        <v>0.23100000000000001</v>
      </c>
      <c r="K25" s="90">
        <v>0</v>
      </c>
      <c r="L25" s="90">
        <v>0</v>
      </c>
      <c r="M25" s="90">
        <v>0</v>
      </c>
      <c r="N25" s="144">
        <f>'2.1.5. МАН'!M22</f>
        <v>0</v>
      </c>
      <c r="O25" s="144">
        <f>'2.1.5. МАН'!P22</f>
        <v>0</v>
      </c>
      <c r="P25" s="90">
        <v>0</v>
      </c>
      <c r="Q25" s="90">
        <f>'2.1.6. СПОРТ'!AW22</f>
        <v>0.83333333333333337</v>
      </c>
      <c r="R25" s="90">
        <f>'2.1.6. СПОРТ'!AZ22</f>
        <v>0</v>
      </c>
      <c r="S25" s="90">
        <f>'2.1.6. СПОРТ'!BC22</f>
        <v>0</v>
      </c>
      <c r="T25" s="90">
        <v>4.4999999999999998E-2</v>
      </c>
      <c r="U25" s="90">
        <v>0</v>
      </c>
      <c r="V25" s="121">
        <f t="shared" si="5"/>
        <v>5.7159999999999993</v>
      </c>
      <c r="W25" s="90">
        <v>-6.0000000000000001E-3</v>
      </c>
      <c r="X25" s="90">
        <v>-4.0000000000000001E-3</v>
      </c>
      <c r="Y25" s="90">
        <v>0</v>
      </c>
      <c r="Z25" s="90">
        <v>0</v>
      </c>
      <c r="AA25" s="90">
        <v>0</v>
      </c>
      <c r="AB25" s="128">
        <f t="shared" si="10"/>
        <v>-0.01</v>
      </c>
      <c r="AC25" s="128">
        <f t="shared" si="2"/>
        <v>5.7259999999999991</v>
      </c>
      <c r="AD25" s="128">
        <f t="shared" si="4"/>
        <v>0.22069565217391302</v>
      </c>
      <c r="AE25" s="128">
        <f t="shared" si="3"/>
        <v>0.44139130434782603</v>
      </c>
    </row>
    <row r="26" spans="1:31" x14ac:dyDescent="0.25">
      <c r="A26" s="54">
        <v>20</v>
      </c>
      <c r="B26" s="58" t="s">
        <v>156</v>
      </c>
      <c r="C26" s="90">
        <v>0.65200000000000002</v>
      </c>
      <c r="D26" s="90">
        <v>0.39100000000000001</v>
      </c>
      <c r="E26" s="90">
        <v>0.51400000000000001</v>
      </c>
      <c r="F26" s="116">
        <f>'2.1.3. ВсОШ'!GO24</f>
        <v>0.33333333333333331</v>
      </c>
      <c r="G26" s="116">
        <f>'2.1.3. ВсОШ'!GP24</f>
        <v>8</v>
      </c>
      <c r="H26" s="116">
        <f>'2.1.3. ВсОШ'!GQ24</f>
        <v>1</v>
      </c>
      <c r="I26" s="116">
        <f>'2.1.3. ВсОШ'!GR24</f>
        <v>0.125</v>
      </c>
      <c r="J26" s="90">
        <v>0.29299999999999998</v>
      </c>
      <c r="K26" s="90">
        <v>6.0999999999999999E-2</v>
      </c>
      <c r="L26" s="90">
        <v>6.0999999999999999E-2</v>
      </c>
      <c r="M26" s="90">
        <v>0</v>
      </c>
      <c r="N26" s="144">
        <f>'2.1.5. МАН'!M23</f>
        <v>0</v>
      </c>
      <c r="O26" s="144">
        <f>'2.1.5. МАН'!P23</f>
        <v>0</v>
      </c>
      <c r="P26" s="90">
        <v>0</v>
      </c>
      <c r="Q26" s="90">
        <f>'2.1.6. СПОРТ'!AW23</f>
        <v>0.2857142857142857</v>
      </c>
      <c r="R26" s="90">
        <f>'2.1.6. СПОРТ'!AZ23</f>
        <v>0</v>
      </c>
      <c r="S26" s="90">
        <f>'2.1.6. СПОРТ'!BC23</f>
        <v>0</v>
      </c>
      <c r="T26" s="90">
        <v>0</v>
      </c>
      <c r="U26" s="90">
        <v>5.8999999999999997E-2</v>
      </c>
      <c r="V26" s="121">
        <f t="shared" si="5"/>
        <v>11.775047619047619</v>
      </c>
      <c r="W26" s="90">
        <v>-3.5000000000000003E-2</v>
      </c>
      <c r="X26" s="90">
        <v>-0.04</v>
      </c>
      <c r="Y26" s="90">
        <v>0</v>
      </c>
      <c r="Z26" s="90">
        <v>-2.7E-2</v>
      </c>
      <c r="AA26" s="90">
        <v>0</v>
      </c>
      <c r="AB26" s="128">
        <f t="shared" si="10"/>
        <v>-0.10200000000000001</v>
      </c>
      <c r="AC26" s="128">
        <f t="shared" si="2"/>
        <v>11.87704761904762</v>
      </c>
      <c r="AD26" s="128">
        <f t="shared" si="4"/>
        <v>0.47917598343685303</v>
      </c>
      <c r="AE26" s="128">
        <f t="shared" si="3"/>
        <v>0.95835196687370605</v>
      </c>
    </row>
    <row r="27" spans="1:31" x14ac:dyDescent="0.25">
      <c r="A27" s="54">
        <v>21</v>
      </c>
      <c r="B27" s="58" t="s">
        <v>157</v>
      </c>
      <c r="C27" s="90">
        <v>0.622</v>
      </c>
      <c r="D27" s="90">
        <v>0.47</v>
      </c>
      <c r="E27" s="90">
        <v>0.51300000000000001</v>
      </c>
      <c r="F27" s="116">
        <f>'2.1.3. ВсОШ'!GO25</f>
        <v>0.10344827586206896</v>
      </c>
      <c r="G27" s="116">
        <f>'2.1.3. ВсОШ'!GP25</f>
        <v>0</v>
      </c>
      <c r="H27" s="116">
        <f>'2.1.3. ВсОШ'!GQ25</f>
        <v>0</v>
      </c>
      <c r="I27" s="116">
        <f>'2.1.3. ВсОШ'!GR25</f>
        <v>0</v>
      </c>
      <c r="J27" s="90">
        <v>0.41599999999999998</v>
      </c>
      <c r="K27" s="90">
        <v>0.33300000000000002</v>
      </c>
      <c r="L27" s="90">
        <v>0</v>
      </c>
      <c r="M27" s="90">
        <v>0</v>
      </c>
      <c r="N27" s="144">
        <f>'2.1.5. МАН'!M24</f>
        <v>0</v>
      </c>
      <c r="O27" s="144">
        <f>'2.1.5. МАН'!P24</f>
        <v>0</v>
      </c>
      <c r="P27" s="90">
        <v>0</v>
      </c>
      <c r="Q27" s="90">
        <f>'2.1.6. СПОРТ'!AW24</f>
        <v>0.2857142857142857</v>
      </c>
      <c r="R27" s="90">
        <f>'2.1.6. СПОРТ'!AZ24</f>
        <v>0</v>
      </c>
      <c r="S27" s="90">
        <f>'2.1.6. СПОРТ'!BC24</f>
        <v>0</v>
      </c>
      <c r="T27" s="90">
        <v>4.1000000000000002E-2</v>
      </c>
      <c r="U27" s="90">
        <v>0</v>
      </c>
      <c r="V27" s="121">
        <f t="shared" si="5"/>
        <v>2.7841625615763546</v>
      </c>
      <c r="W27" s="90">
        <v>0</v>
      </c>
      <c r="X27" s="172">
        <v>0</v>
      </c>
      <c r="Y27" s="172">
        <v>0</v>
      </c>
      <c r="Z27" s="90">
        <v>0</v>
      </c>
      <c r="AA27" s="90">
        <v>0</v>
      </c>
      <c r="AB27" s="128">
        <f t="shared" si="10"/>
        <v>0</v>
      </c>
      <c r="AC27" s="128">
        <f t="shared" si="2"/>
        <v>2.7841625615763546</v>
      </c>
      <c r="AD27" s="128">
        <f t="shared" si="4"/>
        <v>9.4007067894624111E-2</v>
      </c>
      <c r="AE27" s="128">
        <f t="shared" si="3"/>
        <v>0.18801413578924822</v>
      </c>
    </row>
    <row r="28" spans="1:31" x14ac:dyDescent="0.25">
      <c r="A28" s="54">
        <v>22</v>
      </c>
      <c r="B28" s="58" t="s">
        <v>159</v>
      </c>
      <c r="C28" s="90">
        <v>0.53300000000000003</v>
      </c>
      <c r="D28" s="90">
        <v>0.32700000000000001</v>
      </c>
      <c r="E28" s="90">
        <v>0.44500000000000001</v>
      </c>
      <c r="F28" s="116">
        <f>'2.1.3. ВсОШ'!GO26</f>
        <v>8.6956521739130432E-2</v>
      </c>
      <c r="G28" s="116">
        <f>'2.1.3. ВсОШ'!GP26</f>
        <v>0</v>
      </c>
      <c r="H28" s="116">
        <f>'2.1.3. ВсОШ'!GQ26</f>
        <v>0</v>
      </c>
      <c r="I28" s="116">
        <f>'2.1.3. ВсОШ'!GR26</f>
        <v>0</v>
      </c>
      <c r="J28" s="90">
        <v>0.48</v>
      </c>
      <c r="K28" s="90">
        <v>1</v>
      </c>
      <c r="L28" s="90">
        <v>0</v>
      </c>
      <c r="M28" s="90">
        <v>0</v>
      </c>
      <c r="N28" s="144">
        <f>'2.1.5. МАН'!M25</f>
        <v>0</v>
      </c>
      <c r="O28" s="144">
        <f>'2.1.5. МАН'!P25</f>
        <v>0</v>
      </c>
      <c r="P28" s="90">
        <v>0</v>
      </c>
      <c r="Q28" s="90">
        <f>'2.1.6. СПОРТ'!AW25</f>
        <v>0</v>
      </c>
      <c r="R28" s="90">
        <f>'2.1.6. СПОРТ'!AZ25</f>
        <v>0</v>
      </c>
      <c r="S28" s="90">
        <f>'2.1.6. СПОРТ'!BC25</f>
        <v>0</v>
      </c>
      <c r="T28" s="90">
        <v>0</v>
      </c>
      <c r="U28" s="90">
        <v>0.125</v>
      </c>
      <c r="V28" s="121">
        <f t="shared" si="5"/>
        <v>2.9969565217391305</v>
      </c>
      <c r="W28" s="90">
        <v>-1.6E-2</v>
      </c>
      <c r="X28" s="90">
        <v>0</v>
      </c>
      <c r="Y28" s="90">
        <v>0</v>
      </c>
      <c r="Z28" s="90">
        <v>0</v>
      </c>
      <c r="AA28" s="90">
        <v>-0.125</v>
      </c>
      <c r="AB28" s="128">
        <f t="shared" si="10"/>
        <v>-0.14100000000000001</v>
      </c>
      <c r="AC28" s="128">
        <f t="shared" si="2"/>
        <v>3.1379565217391305</v>
      </c>
      <c r="AD28" s="128">
        <f t="shared" si="4"/>
        <v>0.10099810964083177</v>
      </c>
      <c r="AE28" s="128">
        <f t="shared" si="3"/>
        <v>0.20199621928166353</v>
      </c>
    </row>
    <row r="29" spans="1:31" x14ac:dyDescent="0.25">
      <c r="A29" s="54">
        <v>23</v>
      </c>
      <c r="B29" s="58" t="s">
        <v>160</v>
      </c>
      <c r="C29" s="90">
        <v>0.64600000000000002</v>
      </c>
      <c r="D29" s="90">
        <v>0.39900000000000002</v>
      </c>
      <c r="E29" s="90">
        <v>0.42399999999999999</v>
      </c>
      <c r="F29" s="116">
        <f>'2.1.3. ВсОШ'!GO27</f>
        <v>9.5238095238095233E-2</v>
      </c>
      <c r="G29" s="116">
        <f>'2.1.3. ВсОШ'!GP27</f>
        <v>0</v>
      </c>
      <c r="H29" s="116">
        <f>'2.1.3. ВсОШ'!GQ27</f>
        <v>0</v>
      </c>
      <c r="I29" s="116">
        <f>'2.1.3. ВсОШ'!GR27</f>
        <v>0</v>
      </c>
      <c r="J29" s="90">
        <v>0.154</v>
      </c>
      <c r="K29" s="90">
        <v>0.01</v>
      </c>
      <c r="L29" s="90">
        <v>0.13300000000000001</v>
      </c>
      <c r="M29" s="90">
        <v>0</v>
      </c>
      <c r="N29" s="144">
        <f>'2.1.5. МАН'!M26</f>
        <v>0</v>
      </c>
      <c r="O29" s="144">
        <f>'2.1.5. МАН'!P26</f>
        <v>0</v>
      </c>
      <c r="P29" s="90">
        <v>0</v>
      </c>
      <c r="Q29" s="90">
        <f>'2.1.6. СПОРТ'!AW26</f>
        <v>0.33333333333333331</v>
      </c>
      <c r="R29" s="90">
        <f>'2.1.6. СПОРТ'!AZ26</f>
        <v>0</v>
      </c>
      <c r="S29" s="90">
        <f>'2.1.6. СПОРТ'!BC26</f>
        <v>0</v>
      </c>
      <c r="T29" s="90">
        <v>8.9999999999999993E-3</v>
      </c>
      <c r="U29" s="90">
        <v>0.03</v>
      </c>
      <c r="V29" s="121">
        <f t="shared" si="5"/>
        <v>2.2335714285714281</v>
      </c>
      <c r="W29" s="90">
        <v>-3.5999999999999997E-2</v>
      </c>
      <c r="X29" s="90">
        <v>0</v>
      </c>
      <c r="Y29" s="90">
        <v>-0.03</v>
      </c>
      <c r="Z29" s="90">
        <v>0</v>
      </c>
      <c r="AA29" s="90">
        <v>0</v>
      </c>
      <c r="AB29" s="128">
        <f t="shared" si="10"/>
        <v>-6.6000000000000003E-2</v>
      </c>
      <c r="AC29" s="128">
        <f t="shared" si="2"/>
        <v>2.2995714285714279</v>
      </c>
      <c r="AD29" s="128">
        <f t="shared" si="4"/>
        <v>6.6155279503105582E-2</v>
      </c>
      <c r="AE29" s="128">
        <f t="shared" si="3"/>
        <v>0.13231055900621116</v>
      </c>
    </row>
    <row r="30" spans="1:31" x14ac:dyDescent="0.25">
      <c r="A30" s="54">
        <v>24</v>
      </c>
      <c r="B30" s="58" t="s">
        <v>162</v>
      </c>
      <c r="C30" s="90">
        <v>0.442</v>
      </c>
      <c r="D30" s="90">
        <v>0.25</v>
      </c>
      <c r="E30" s="90">
        <v>0.38500000000000001</v>
      </c>
      <c r="F30" s="116">
        <f>'2.1.3. ВсОШ'!GO28</f>
        <v>0.47826086956521741</v>
      </c>
      <c r="G30" s="116">
        <f>'2.1.3. ВсОШ'!GP28</f>
        <v>1</v>
      </c>
      <c r="H30" s="116">
        <f>'2.1.3. ВсОШ'!GQ28</f>
        <v>0</v>
      </c>
      <c r="I30" s="116">
        <f>'2.1.3. ВсОШ'!GR28</f>
        <v>0</v>
      </c>
      <c r="J30" s="90">
        <v>0.20100000000000001</v>
      </c>
      <c r="K30" s="90">
        <v>3.0000000000000001E-3</v>
      </c>
      <c r="L30" s="90">
        <v>0</v>
      </c>
      <c r="M30" s="90">
        <v>0</v>
      </c>
      <c r="N30" s="144">
        <f>'2.1.5. МАН'!M27</f>
        <v>1</v>
      </c>
      <c r="O30" s="144">
        <f>'2.1.5. МАН'!P27</f>
        <v>0</v>
      </c>
      <c r="P30" s="90">
        <v>0</v>
      </c>
      <c r="Q30" s="90">
        <f>'2.1.6. СПОРТ'!AW27</f>
        <v>0</v>
      </c>
      <c r="R30" s="90">
        <f>'2.1.6. СПОРТ'!AZ27</f>
        <v>0</v>
      </c>
      <c r="S30" s="90">
        <f>'2.1.6. СПОРТ'!BC27</f>
        <v>0</v>
      </c>
      <c r="T30" s="90">
        <v>0</v>
      </c>
      <c r="U30" s="90">
        <v>0</v>
      </c>
      <c r="V30" s="121">
        <f t="shared" si="5"/>
        <v>3.7592608695652174</v>
      </c>
      <c r="W30" s="90">
        <v>-0.01</v>
      </c>
      <c r="X30" s="90">
        <v>-0.107</v>
      </c>
      <c r="Y30" s="90">
        <v>-0.115</v>
      </c>
      <c r="Z30" s="172">
        <v>-0.23799999999999999</v>
      </c>
      <c r="AA30" s="172">
        <v>-0.14199999999999999</v>
      </c>
      <c r="AB30" s="128">
        <f t="shared" si="10"/>
        <v>-0.61199999999999999</v>
      </c>
      <c r="AC30" s="128">
        <f t="shared" si="2"/>
        <v>4.3712608695652175</v>
      </c>
      <c r="AD30" s="128">
        <f t="shared" si="4"/>
        <v>0.11762003780718337</v>
      </c>
      <c r="AE30" s="128">
        <f t="shared" si="3"/>
        <v>0.23524007561436674</v>
      </c>
    </row>
    <row r="31" spans="1:31" x14ac:dyDescent="0.25">
      <c r="A31" s="54">
        <v>25</v>
      </c>
      <c r="B31" s="58" t="s">
        <v>163</v>
      </c>
      <c r="C31" s="90">
        <v>0.53100000000000003</v>
      </c>
      <c r="D31" s="90">
        <v>0.36699999999999999</v>
      </c>
      <c r="E31" s="90">
        <v>0.46500000000000002</v>
      </c>
      <c r="F31" s="116">
        <f>'2.1.3. ВсОШ'!GO29</f>
        <v>0.30769230769230771</v>
      </c>
      <c r="G31" s="116">
        <f>'2.1.3. ВсОШ'!GP29</f>
        <v>1</v>
      </c>
      <c r="H31" s="116">
        <f>'2.1.3. ВсОШ'!GQ29</f>
        <v>0</v>
      </c>
      <c r="I31" s="116">
        <f>'2.1.3. ВсОШ'!GR29</f>
        <v>0</v>
      </c>
      <c r="J31" s="90">
        <v>0.5</v>
      </c>
      <c r="K31" s="90">
        <v>0</v>
      </c>
      <c r="L31" s="90">
        <v>0</v>
      </c>
      <c r="M31" s="90">
        <v>0</v>
      </c>
      <c r="N31" s="144">
        <f>'2.1.5. МАН'!M28</f>
        <v>0.66666666666666663</v>
      </c>
      <c r="O31" s="144">
        <f>'2.1.5. МАН'!P28</f>
        <v>1</v>
      </c>
      <c r="P31" s="90">
        <v>0</v>
      </c>
      <c r="Q31" s="90">
        <f>'2.1.6. СПОРТ'!AW28</f>
        <v>0</v>
      </c>
      <c r="R31" s="90">
        <f>'2.1.6. СПОРТ'!AZ28</f>
        <v>0</v>
      </c>
      <c r="S31" s="90">
        <f>'2.1.6. СПОРТ'!BC28</f>
        <v>0</v>
      </c>
      <c r="T31" s="90">
        <v>8.5000000000000006E-2</v>
      </c>
      <c r="U31" s="90">
        <v>6.7000000000000004E-2</v>
      </c>
      <c r="V31" s="121">
        <f t="shared" si="5"/>
        <v>4.9893589743589741</v>
      </c>
      <c r="W31" s="90">
        <v>-1.2E-2</v>
      </c>
      <c r="X31" s="90">
        <v>-1.6E-2</v>
      </c>
      <c r="Y31" s="90">
        <v>0</v>
      </c>
      <c r="Z31" s="90">
        <v>0</v>
      </c>
      <c r="AA31" s="90">
        <v>0</v>
      </c>
      <c r="AB31" s="128">
        <f t="shared" si="10"/>
        <v>-2.8000000000000001E-2</v>
      </c>
      <c r="AC31" s="128">
        <f t="shared" si="2"/>
        <v>5.0173589743589737</v>
      </c>
      <c r="AD31" s="128">
        <f t="shared" si="4"/>
        <v>0.19262430323299889</v>
      </c>
      <c r="AE31" s="128">
        <f t="shared" si="3"/>
        <v>0.38524860646599779</v>
      </c>
    </row>
    <row r="32" spans="1:31" x14ac:dyDescent="0.25">
      <c r="A32" s="54">
        <v>26</v>
      </c>
      <c r="B32" s="58" t="s">
        <v>161</v>
      </c>
      <c r="C32" s="90">
        <v>0.60899999999999999</v>
      </c>
      <c r="D32" s="90">
        <v>0.33100000000000002</v>
      </c>
      <c r="E32" s="90">
        <v>0.5</v>
      </c>
      <c r="F32" s="116">
        <f>'2.1.3. ВсОШ'!GO30</f>
        <v>0.41666666666666669</v>
      </c>
      <c r="G32" s="116">
        <f>'2.1.3. ВсОШ'!GP30</f>
        <v>1</v>
      </c>
      <c r="H32" s="116">
        <f>'2.1.3. ВсОШ'!GQ30</f>
        <v>0</v>
      </c>
      <c r="I32" s="116">
        <f>'2.1.3. ВсОШ'!GR30</f>
        <v>0</v>
      </c>
      <c r="J32" s="90">
        <v>0</v>
      </c>
      <c r="K32" s="90">
        <v>0</v>
      </c>
      <c r="L32" s="90">
        <v>0</v>
      </c>
      <c r="M32" s="90">
        <v>0</v>
      </c>
      <c r="N32" s="144">
        <f>'2.1.5. МАН'!M29</f>
        <v>0</v>
      </c>
      <c r="O32" s="144">
        <f>'2.1.5. МАН'!P29</f>
        <v>0</v>
      </c>
      <c r="P32" s="90">
        <v>0</v>
      </c>
      <c r="Q32" s="90">
        <f>'2.1.6. СПОРТ'!AW29</f>
        <v>0</v>
      </c>
      <c r="R32" s="90">
        <f>'2.1.6. СПОРТ'!AZ29</f>
        <v>0</v>
      </c>
      <c r="S32" s="90">
        <f>'2.1.6. СПОРТ'!BC29</f>
        <v>0</v>
      </c>
      <c r="T32" s="90">
        <v>0</v>
      </c>
      <c r="U32" s="90">
        <v>0.09</v>
      </c>
      <c r="V32" s="121">
        <f t="shared" si="5"/>
        <v>2.9466666666666663</v>
      </c>
      <c r="W32" s="90">
        <v>0</v>
      </c>
      <c r="X32" s="90">
        <v>-1.7999999999999999E-2</v>
      </c>
      <c r="Y32" s="90">
        <v>0</v>
      </c>
      <c r="Z32" s="90">
        <v>-0.111</v>
      </c>
      <c r="AA32" s="90">
        <v>0</v>
      </c>
      <c r="AB32" s="128">
        <f t="shared" si="10"/>
        <v>-0.129</v>
      </c>
      <c r="AC32" s="128">
        <f t="shared" si="2"/>
        <v>3.0756666666666663</v>
      </c>
      <c r="AD32" s="128">
        <f t="shared" si="4"/>
        <v>9.6028985507246367E-2</v>
      </c>
      <c r="AE32" s="128">
        <f t="shared" si="3"/>
        <v>0.19205797101449273</v>
      </c>
    </row>
    <row r="33" spans="1:31" x14ac:dyDescent="0.25">
      <c r="A33" s="54">
        <v>27</v>
      </c>
      <c r="B33" s="58" t="s">
        <v>164</v>
      </c>
      <c r="C33" s="90">
        <v>0.56000000000000005</v>
      </c>
      <c r="D33" s="90">
        <v>0.33</v>
      </c>
      <c r="E33" s="90">
        <v>0.61</v>
      </c>
      <c r="F33" s="116">
        <f>'2.1.3. ВсОШ'!GO31</f>
        <v>3.3898305084745763E-2</v>
      </c>
      <c r="G33" s="116">
        <f>'2.1.3. ВсОШ'!GP31</f>
        <v>0</v>
      </c>
      <c r="H33" s="116">
        <f>'2.1.3. ВсОШ'!GQ31</f>
        <v>0</v>
      </c>
      <c r="I33" s="116">
        <f>'2.1.3. ВсОШ'!GR31</f>
        <v>0</v>
      </c>
      <c r="J33" s="90">
        <v>6.0000000000000001E-3</v>
      </c>
      <c r="K33" s="90">
        <v>0</v>
      </c>
      <c r="L33" s="90">
        <v>0</v>
      </c>
      <c r="M33" s="90">
        <v>0</v>
      </c>
      <c r="N33" s="144">
        <f>'2.1.5. МАН'!M30</f>
        <v>0</v>
      </c>
      <c r="O33" s="144">
        <f>'2.1.5. МАН'!P30</f>
        <v>0</v>
      </c>
      <c r="P33" s="90">
        <v>0</v>
      </c>
      <c r="Q33" s="90">
        <f>'2.1.6. СПОРТ'!AW30</f>
        <v>0.25</v>
      </c>
      <c r="R33" s="90">
        <f>'2.1.6. СПОРТ'!AZ30</f>
        <v>0</v>
      </c>
      <c r="S33" s="90">
        <f>'2.1.6. СПОРТ'!BC30</f>
        <v>0</v>
      </c>
      <c r="T33" s="90">
        <v>0.08</v>
      </c>
      <c r="U33" s="90">
        <v>0</v>
      </c>
      <c r="V33" s="121">
        <f t="shared" si="5"/>
        <v>1.8698983050847457</v>
      </c>
      <c r="W33" s="172">
        <v>-7.0000000000000001E-3</v>
      </c>
      <c r="X33" s="90">
        <v>0</v>
      </c>
      <c r="Y33" s="172">
        <v>0</v>
      </c>
      <c r="Z33" s="90">
        <v>0</v>
      </c>
      <c r="AA33" s="90">
        <v>0</v>
      </c>
      <c r="AB33" s="128">
        <f t="shared" si="10"/>
        <v>-7.0000000000000001E-3</v>
      </c>
      <c r="AC33" s="128">
        <f t="shared" si="2"/>
        <v>1.8768983050847456</v>
      </c>
      <c r="AD33" s="128">
        <f t="shared" si="4"/>
        <v>5.6647752394988961E-2</v>
      </c>
      <c r="AE33" s="128">
        <f t="shared" si="3"/>
        <v>0.11329550478997792</v>
      </c>
    </row>
    <row r="34" spans="1:31" ht="25.5" x14ac:dyDescent="0.25">
      <c r="A34" s="54">
        <v>28</v>
      </c>
      <c r="B34" s="58" t="s">
        <v>165</v>
      </c>
      <c r="C34" s="90">
        <v>0.67400000000000004</v>
      </c>
      <c r="D34" s="90">
        <v>0.36799999999999999</v>
      </c>
      <c r="E34" s="90">
        <v>0.47199999999999998</v>
      </c>
      <c r="F34" s="116">
        <f>'2.1.3. ВсОШ'!GO32</f>
        <v>0.29411764705882354</v>
      </c>
      <c r="G34" s="116">
        <f>'2.1.3. ВсОШ'!GP32</f>
        <v>2</v>
      </c>
      <c r="H34" s="116">
        <f>'2.1.3. ВсОШ'!GQ32</f>
        <v>0</v>
      </c>
      <c r="I34" s="116">
        <f>'2.1.3. ВсОШ'!GR32</f>
        <v>0</v>
      </c>
      <c r="J34" s="90">
        <v>0</v>
      </c>
      <c r="K34" s="90">
        <v>0</v>
      </c>
      <c r="L34" s="90">
        <v>0</v>
      </c>
      <c r="M34" s="90">
        <v>0</v>
      </c>
      <c r="N34" s="144">
        <f>'2.1.5. МАН'!M31</f>
        <v>0.4</v>
      </c>
      <c r="O34" s="144">
        <f>'2.1.5. МАН'!P31</f>
        <v>1</v>
      </c>
      <c r="P34" s="90">
        <v>0</v>
      </c>
      <c r="Q34" s="90">
        <f>'2.1.6. СПОРТ'!AW31</f>
        <v>0.2</v>
      </c>
      <c r="R34" s="90">
        <f>'2.1.6. СПОРТ'!AZ31</f>
        <v>0</v>
      </c>
      <c r="S34" s="90">
        <f>'2.1.6. СПОРТ'!BC31</f>
        <v>0</v>
      </c>
      <c r="T34" s="90">
        <v>3.5999999999999997E-2</v>
      </c>
      <c r="U34" s="90">
        <v>4.4999999999999998E-2</v>
      </c>
      <c r="V34" s="121">
        <f t="shared" si="5"/>
        <v>5.4891176470588237</v>
      </c>
      <c r="W34" s="90">
        <v>0</v>
      </c>
      <c r="X34" s="90">
        <v>-2.0899999999999998E-2</v>
      </c>
      <c r="Y34" s="90">
        <v>-8.3299999999999999E-2</v>
      </c>
      <c r="Z34" s="90">
        <v>0</v>
      </c>
      <c r="AA34" s="90">
        <v>0</v>
      </c>
      <c r="AB34" s="128">
        <f t="shared" si="10"/>
        <v>-0.1042</v>
      </c>
      <c r="AC34" s="128">
        <f t="shared" si="2"/>
        <v>5.5933176470588233</v>
      </c>
      <c r="AD34" s="128">
        <f t="shared" si="4"/>
        <v>0.20482250639386182</v>
      </c>
      <c r="AE34" s="128">
        <f t="shared" si="3"/>
        <v>0.40964501278772364</v>
      </c>
    </row>
    <row r="35" spans="1:31" x14ac:dyDescent="0.25">
      <c r="A35" s="54">
        <v>29</v>
      </c>
      <c r="B35" s="58" t="s">
        <v>166</v>
      </c>
      <c r="C35" s="90">
        <v>0.61</v>
      </c>
      <c r="D35" s="90">
        <v>0.38</v>
      </c>
      <c r="E35" s="90">
        <v>0.4</v>
      </c>
      <c r="F35" s="116">
        <f>'2.1.3. ВсОШ'!GO33</f>
        <v>0.12903225806451613</v>
      </c>
      <c r="G35" s="116">
        <f>'2.1.3. ВсОШ'!GP33</f>
        <v>2</v>
      </c>
      <c r="H35" s="116">
        <f>'2.1.3. ВсОШ'!GQ33</f>
        <v>0</v>
      </c>
      <c r="I35" s="116">
        <f>'2.1.3. ВсОШ'!GR33</f>
        <v>0</v>
      </c>
      <c r="J35" s="90">
        <v>2.4E-2</v>
      </c>
      <c r="K35" s="90">
        <v>2E-3</v>
      </c>
      <c r="L35" s="90">
        <v>0</v>
      </c>
      <c r="M35" s="90">
        <v>0</v>
      </c>
      <c r="N35" s="144">
        <f>'2.1.5. МАН'!M32</f>
        <v>0</v>
      </c>
      <c r="O35" s="144">
        <f>'2.1.5. МАН'!P32</f>
        <v>0</v>
      </c>
      <c r="P35" s="90">
        <v>0</v>
      </c>
      <c r="Q35" s="90">
        <f>'2.1.6. СПОРТ'!AW32</f>
        <v>0</v>
      </c>
      <c r="R35" s="90">
        <f>'2.1.6. СПОРТ'!AZ32</f>
        <v>0</v>
      </c>
      <c r="S35" s="90">
        <f>'2.1.6. СПОРТ'!BC32</f>
        <v>0</v>
      </c>
      <c r="T35" s="90">
        <v>9.2999999999999999E-2</v>
      </c>
      <c r="U35" s="90">
        <v>0.111</v>
      </c>
      <c r="V35" s="121">
        <f t="shared" si="5"/>
        <v>3.7490322580645161</v>
      </c>
      <c r="W35" s="90">
        <v>0</v>
      </c>
      <c r="X35" s="90">
        <v>0</v>
      </c>
      <c r="Y35" s="90">
        <v>0</v>
      </c>
      <c r="Z35" s="90">
        <v>0</v>
      </c>
      <c r="AA35" s="90">
        <v>0</v>
      </c>
      <c r="AB35" s="128">
        <f t="shared" si="10"/>
        <v>0</v>
      </c>
      <c r="AC35" s="128">
        <f t="shared" si="2"/>
        <v>3.7490322580645161</v>
      </c>
      <c r="AD35" s="128">
        <f t="shared" si="4"/>
        <v>0.13647966339410941</v>
      </c>
      <c r="AE35" s="128">
        <f t="shared" si="3"/>
        <v>0.27295932678821883</v>
      </c>
    </row>
    <row r="36" spans="1:31" x14ac:dyDescent="0.25">
      <c r="A36" s="54">
        <v>30</v>
      </c>
      <c r="B36" s="58" t="s">
        <v>167</v>
      </c>
      <c r="C36" s="90">
        <v>0.51500000000000001</v>
      </c>
      <c r="D36" s="90">
        <v>0.28399999999999997</v>
      </c>
      <c r="E36" s="90">
        <v>0.53300000000000003</v>
      </c>
      <c r="F36" s="116">
        <f>'2.1.3. ВсОШ'!GO34</f>
        <v>0.17647058823529413</v>
      </c>
      <c r="G36" s="116">
        <f>'2.1.3. ВсОШ'!GP34</f>
        <v>0</v>
      </c>
      <c r="H36" s="116">
        <f>'2.1.3. ВсОШ'!GQ34</f>
        <v>0</v>
      </c>
      <c r="I36" s="116">
        <f>'2.1.3. ВсОШ'!GR34</f>
        <v>0</v>
      </c>
      <c r="J36" s="90">
        <v>0</v>
      </c>
      <c r="K36" s="90">
        <v>0</v>
      </c>
      <c r="L36" s="90">
        <v>0</v>
      </c>
      <c r="M36" s="90">
        <v>0</v>
      </c>
      <c r="N36" s="144">
        <f>'2.1.5. МАН'!M33</f>
        <v>0</v>
      </c>
      <c r="O36" s="144">
        <f>'2.1.5. МАН'!P33</f>
        <v>0</v>
      </c>
      <c r="P36" s="90">
        <v>0</v>
      </c>
      <c r="Q36" s="90">
        <f>'2.1.6. СПОРТ'!AW33</f>
        <v>0</v>
      </c>
      <c r="R36" s="90">
        <f>'2.1.6. СПОРТ'!AZ33</f>
        <v>0</v>
      </c>
      <c r="S36" s="90">
        <f>'2.1.6. СПОРТ'!BC33</f>
        <v>0</v>
      </c>
      <c r="T36" s="90">
        <v>3.6999999999999998E-2</v>
      </c>
      <c r="U36" s="90">
        <v>0</v>
      </c>
      <c r="V36" s="121">
        <f t="shared" si="5"/>
        <v>1.5454705882352939</v>
      </c>
      <c r="W36" s="90">
        <v>-1.4999999999999999E-2</v>
      </c>
      <c r="X36" s="90">
        <v>0</v>
      </c>
      <c r="Y36" s="90">
        <v>0</v>
      </c>
      <c r="Z36" s="90">
        <v>0</v>
      </c>
      <c r="AA36" s="90">
        <v>0</v>
      </c>
      <c r="AB36" s="128">
        <f t="shared" si="10"/>
        <v>-1.4999999999999999E-2</v>
      </c>
      <c r="AC36" s="128">
        <f t="shared" si="2"/>
        <v>1.5604705882352938</v>
      </c>
      <c r="AD36" s="128">
        <f t="shared" si="4"/>
        <v>4.4150895140664961E-2</v>
      </c>
      <c r="AE36" s="128">
        <f t="shared" si="3"/>
        <v>8.8301790281329923E-2</v>
      </c>
    </row>
    <row r="37" spans="1:31" x14ac:dyDescent="0.25">
      <c r="A37" s="54">
        <v>31</v>
      </c>
      <c r="B37" s="58" t="s">
        <v>168</v>
      </c>
      <c r="C37" s="90">
        <v>0.68200000000000005</v>
      </c>
      <c r="D37" s="90">
        <v>0.435</v>
      </c>
      <c r="E37" s="90">
        <v>0.53800000000000003</v>
      </c>
      <c r="F37" s="116">
        <f>'2.1.3. ВсОШ'!GO35</f>
        <v>0.14285714285714285</v>
      </c>
      <c r="G37" s="116">
        <f>'2.1.3. ВсОШ'!GP35</f>
        <v>0</v>
      </c>
      <c r="H37" s="116">
        <f>'2.1.3. ВсОШ'!GQ35</f>
        <v>0</v>
      </c>
      <c r="I37" s="116">
        <f>'2.1.3. ВсОШ'!GR35</f>
        <v>0</v>
      </c>
      <c r="J37" s="90">
        <v>0.04</v>
      </c>
      <c r="K37" s="90">
        <v>0</v>
      </c>
      <c r="L37" s="90">
        <v>0</v>
      </c>
      <c r="M37" s="90">
        <v>0</v>
      </c>
      <c r="N37" s="144">
        <f>'2.1.5. МАН'!M34</f>
        <v>0</v>
      </c>
      <c r="O37" s="144">
        <f>'2.1.5. МАН'!P34</f>
        <v>0</v>
      </c>
      <c r="P37" s="90">
        <v>0</v>
      </c>
      <c r="Q37" s="90">
        <f>'2.1.6. СПОРТ'!AW34</f>
        <v>0.14285714285714285</v>
      </c>
      <c r="R37" s="90">
        <f>'2.1.6. СПОРТ'!AZ34</f>
        <v>0</v>
      </c>
      <c r="S37" s="90">
        <f>'2.1.6. СПОРТ'!BC34</f>
        <v>0</v>
      </c>
      <c r="T37" s="90">
        <v>0</v>
      </c>
      <c r="U37" s="90">
        <v>0</v>
      </c>
      <c r="V37" s="121">
        <f t="shared" si="5"/>
        <v>1.9807142857142856</v>
      </c>
      <c r="W37" s="90">
        <v>-3.4000000000000002E-2</v>
      </c>
      <c r="X37" s="90">
        <v>-4.5999999999999999E-2</v>
      </c>
      <c r="Y37" s="90">
        <v>0</v>
      </c>
      <c r="Z37" s="90">
        <v>0</v>
      </c>
      <c r="AA37" s="90">
        <v>-7.6999999999999999E-2</v>
      </c>
      <c r="AB37" s="128">
        <f t="shared" si="10"/>
        <v>-0.157</v>
      </c>
      <c r="AC37" s="128">
        <f t="shared" si="2"/>
        <v>2.1377142857142855</v>
      </c>
      <c r="AD37" s="128">
        <f t="shared" si="4"/>
        <v>4.9639751552795028E-2</v>
      </c>
      <c r="AE37" s="128">
        <f t="shared" si="3"/>
        <v>9.9279503105590056E-2</v>
      </c>
    </row>
    <row r="38" spans="1:31" x14ac:dyDescent="0.25">
      <c r="A38" s="54">
        <v>32</v>
      </c>
      <c r="B38" s="58" t="s">
        <v>169</v>
      </c>
      <c r="C38" s="90">
        <v>0.22500000000000001</v>
      </c>
      <c r="D38" s="172">
        <v>0.13</v>
      </c>
      <c r="E38" s="90">
        <v>3.9E-2</v>
      </c>
      <c r="F38" s="116">
        <f>'2.1.3. ВсОШ'!GO36</f>
        <v>0.22222222222222221</v>
      </c>
      <c r="G38" s="116">
        <f>'2.1.3. ВсОШ'!GP36</f>
        <v>0</v>
      </c>
      <c r="H38" s="116">
        <f>'2.1.3. ВсОШ'!GQ36</f>
        <v>0</v>
      </c>
      <c r="I38" s="116">
        <f>'2.1.3. ВсОШ'!GR36</f>
        <v>0</v>
      </c>
      <c r="J38" s="90">
        <v>0.106</v>
      </c>
      <c r="K38" s="90">
        <v>0</v>
      </c>
      <c r="L38" s="90">
        <v>0</v>
      </c>
      <c r="M38" s="90">
        <v>0</v>
      </c>
      <c r="N38" s="144">
        <f>'2.1.5. МАН'!M35</f>
        <v>0</v>
      </c>
      <c r="O38" s="144">
        <f>'2.1.5. МАН'!P35</f>
        <v>0</v>
      </c>
      <c r="P38" s="90">
        <v>0</v>
      </c>
      <c r="Q38" s="90">
        <f>'2.1.6. СПОРТ'!AW35</f>
        <v>0</v>
      </c>
      <c r="R38" s="90">
        <f>'2.1.6. СПОРТ'!AZ35</f>
        <v>0</v>
      </c>
      <c r="S38" s="90">
        <f>'2.1.6. СПОРТ'!BC35</f>
        <v>0</v>
      </c>
      <c r="T38" s="90">
        <v>0</v>
      </c>
      <c r="U38" s="90">
        <v>0</v>
      </c>
      <c r="V38" s="121">
        <f t="shared" si="5"/>
        <v>0.72222222222222221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128">
        <f t="shared" si="10"/>
        <v>0</v>
      </c>
      <c r="AC38" s="128">
        <f t="shared" si="2"/>
        <v>0.72222222222222221</v>
      </c>
      <c r="AD38" s="128">
        <f t="shared" si="4"/>
        <v>2.1618357487922707E-2</v>
      </c>
      <c r="AE38" s="128">
        <f t="shared" si="3"/>
        <v>4.3236714975845414E-2</v>
      </c>
    </row>
    <row r="39" spans="1:31" x14ac:dyDescent="0.25">
      <c r="A39" s="54">
        <v>33</v>
      </c>
      <c r="B39" s="58" t="s">
        <v>170</v>
      </c>
      <c r="C39" s="90">
        <v>0.41499999999999998</v>
      </c>
      <c r="D39" s="90">
        <v>0.29199999999999998</v>
      </c>
      <c r="E39" s="90">
        <v>0.307</v>
      </c>
      <c r="F39" s="116">
        <f>'2.1.3. ВсОШ'!GO37</f>
        <v>0</v>
      </c>
      <c r="G39" s="116">
        <f>'2.1.3. ВсОШ'!GP37</f>
        <v>0</v>
      </c>
      <c r="H39" s="116">
        <f>'2.1.3. ВсОШ'!GQ37</f>
        <v>0</v>
      </c>
      <c r="I39" s="116">
        <f>'2.1.3. ВсОШ'!GR37</f>
        <v>0</v>
      </c>
      <c r="J39" s="90">
        <v>0</v>
      </c>
      <c r="K39" s="90">
        <v>0</v>
      </c>
      <c r="L39" s="90">
        <v>0</v>
      </c>
      <c r="M39" s="90">
        <v>0</v>
      </c>
      <c r="N39" s="144">
        <f>'2.1.5. МАН'!M36</f>
        <v>0</v>
      </c>
      <c r="O39" s="144">
        <f>'2.1.5. МАН'!P36</f>
        <v>0</v>
      </c>
      <c r="P39" s="90">
        <v>0</v>
      </c>
      <c r="Q39" s="90">
        <f>'2.1.6. СПОРТ'!AW36</f>
        <v>0</v>
      </c>
      <c r="R39" s="90">
        <f>'2.1.6. СПОРТ'!AZ36</f>
        <v>0</v>
      </c>
      <c r="S39" s="90">
        <f>'2.1.6. СПОРТ'!BC36</f>
        <v>0</v>
      </c>
      <c r="T39" s="90">
        <v>0</v>
      </c>
      <c r="U39" s="90">
        <v>0</v>
      </c>
      <c r="V39" s="121">
        <f t="shared" si="5"/>
        <v>1.014</v>
      </c>
      <c r="W39" s="90">
        <v>-7.0000000000000001E-3</v>
      </c>
      <c r="X39" s="90">
        <v>-1.6E-2</v>
      </c>
      <c r="Y39" s="90">
        <v>0</v>
      </c>
      <c r="Z39" s="90">
        <v>0</v>
      </c>
      <c r="AA39" s="90">
        <v>0</v>
      </c>
      <c r="AB39" s="128">
        <f t="shared" si="10"/>
        <v>-2.3E-2</v>
      </c>
      <c r="AC39" s="128">
        <f t="shared" si="2"/>
        <v>1.0369999999999999</v>
      </c>
      <c r="AD39" s="128">
        <f t="shared" si="4"/>
        <v>2.5043478260869563E-2</v>
      </c>
      <c r="AE39" s="128">
        <f t="shared" si="3"/>
        <v>5.0086956521739126E-2</v>
      </c>
    </row>
    <row r="40" spans="1:31" x14ac:dyDescent="0.25">
      <c r="A40" s="54">
        <v>34</v>
      </c>
      <c r="B40" s="58" t="s">
        <v>171</v>
      </c>
      <c r="C40" s="90">
        <v>0.56399999999999995</v>
      </c>
      <c r="D40" s="90">
        <v>0.377</v>
      </c>
      <c r="E40" s="90">
        <v>0.57899999999999996</v>
      </c>
      <c r="F40" s="116">
        <f>'2.1.3. ВсОШ'!GO38</f>
        <v>0.17241379310344829</v>
      </c>
      <c r="G40" s="116">
        <f>'2.1.3. ВсОШ'!GP38</f>
        <v>3</v>
      </c>
      <c r="H40" s="116">
        <f>'2.1.3. ВсОШ'!GQ38</f>
        <v>0</v>
      </c>
      <c r="I40" s="116">
        <f>'2.1.3. ВсОШ'!GR38</f>
        <v>0</v>
      </c>
      <c r="J40" s="90">
        <v>0.18</v>
      </c>
      <c r="K40" s="90">
        <v>1</v>
      </c>
      <c r="L40" s="90">
        <v>0</v>
      </c>
      <c r="M40" s="90">
        <v>0</v>
      </c>
      <c r="N40" s="144">
        <f>'2.1.5. МАН'!M37</f>
        <v>0</v>
      </c>
      <c r="O40" s="144">
        <f>'2.1.5. МАН'!P37</f>
        <v>0</v>
      </c>
      <c r="P40" s="90">
        <v>0</v>
      </c>
      <c r="Q40" s="90">
        <f>'2.1.6. СПОРТ'!AW37</f>
        <v>0</v>
      </c>
      <c r="R40" s="90">
        <f>'2.1.6. СПОРТ'!AZ37</f>
        <v>0</v>
      </c>
      <c r="S40" s="90">
        <f>'2.1.6. СПОРТ'!BC37</f>
        <v>0</v>
      </c>
      <c r="T40" s="90">
        <v>0</v>
      </c>
      <c r="U40" s="90">
        <v>8.3000000000000004E-2</v>
      </c>
      <c r="V40" s="121">
        <f t="shared" si="5"/>
        <v>5.9554137931034479</v>
      </c>
      <c r="W40" s="90">
        <v>0</v>
      </c>
      <c r="X40" s="90">
        <v>6.0000000000000001E-3</v>
      </c>
      <c r="Y40" s="90">
        <v>0</v>
      </c>
      <c r="Z40" s="90">
        <v>0</v>
      </c>
      <c r="AA40" s="90">
        <v>0</v>
      </c>
      <c r="AB40" s="128">
        <f t="shared" si="10"/>
        <v>6.0000000000000001E-3</v>
      </c>
      <c r="AC40" s="128">
        <f t="shared" si="2"/>
        <v>5.9494137931034476</v>
      </c>
      <c r="AD40" s="128">
        <f t="shared" si="4"/>
        <v>0.23467016491754122</v>
      </c>
      <c r="AE40" s="128">
        <f t="shared" si="3"/>
        <v>0.46934032983508245</v>
      </c>
    </row>
    <row r="41" spans="1:31" x14ac:dyDescent="0.25">
      <c r="A41" s="54">
        <v>35</v>
      </c>
      <c r="B41" s="58" t="s">
        <v>172</v>
      </c>
      <c r="C41" s="90">
        <v>0.64</v>
      </c>
      <c r="D41" s="90">
        <v>0.44</v>
      </c>
      <c r="E41" s="90">
        <v>0.21</v>
      </c>
      <c r="F41" s="116">
        <f>'2.1.3. ВсОШ'!GO39</f>
        <v>0.17241379310344829</v>
      </c>
      <c r="G41" s="116">
        <f>'2.1.3. ВсОШ'!GP39</f>
        <v>1</v>
      </c>
      <c r="H41" s="116">
        <f>'2.1.3. ВсОШ'!GQ39</f>
        <v>0</v>
      </c>
      <c r="I41" s="116">
        <f>'2.1.3. ВсОШ'!GR39</f>
        <v>0</v>
      </c>
      <c r="J41" s="90">
        <v>0.41799999999999998</v>
      </c>
      <c r="K41" s="90">
        <v>0.42899999999999999</v>
      </c>
      <c r="L41" s="90">
        <v>0</v>
      </c>
      <c r="M41" s="90">
        <v>0.37</v>
      </c>
      <c r="N41" s="144">
        <f>'2.1.5. МАН'!M38</f>
        <v>0</v>
      </c>
      <c r="O41" s="144">
        <f>'2.1.5. МАН'!P38</f>
        <v>0</v>
      </c>
      <c r="P41" s="90">
        <v>0</v>
      </c>
      <c r="Q41" s="90">
        <f>'2.1.6. СПОРТ'!AW38</f>
        <v>0</v>
      </c>
      <c r="R41" s="90">
        <f>'2.1.6. СПОРТ'!AZ38</f>
        <v>0</v>
      </c>
      <c r="S41" s="90">
        <f>'2.1.6. СПОРТ'!BC38</f>
        <v>0</v>
      </c>
      <c r="T41" s="90">
        <v>0</v>
      </c>
      <c r="U41" s="90">
        <v>0</v>
      </c>
      <c r="V41" s="121">
        <f t="shared" si="5"/>
        <v>3.6794137931034485</v>
      </c>
      <c r="W41" s="90">
        <v>0</v>
      </c>
      <c r="X41" s="90">
        <v>0</v>
      </c>
      <c r="Y41" s="90">
        <v>0</v>
      </c>
      <c r="Z41" s="90">
        <v>0</v>
      </c>
      <c r="AA41" s="90">
        <v>-0.125</v>
      </c>
      <c r="AB41" s="128">
        <f t="shared" si="10"/>
        <v>-0.125</v>
      </c>
      <c r="AC41" s="128">
        <f t="shared" si="2"/>
        <v>3.8044137931034485</v>
      </c>
      <c r="AD41" s="128">
        <f t="shared" si="4"/>
        <v>0.1267136431784108</v>
      </c>
      <c r="AE41" s="128">
        <f t="shared" si="3"/>
        <v>0.2534272863568216</v>
      </c>
    </row>
    <row r="42" spans="1:31" x14ac:dyDescent="0.25">
      <c r="A42" s="54">
        <v>36</v>
      </c>
      <c r="B42" s="58" t="s">
        <v>173</v>
      </c>
      <c r="C42" s="90">
        <v>0.61299999999999999</v>
      </c>
      <c r="D42" s="90">
        <v>0.379</v>
      </c>
      <c r="E42" s="90">
        <v>0.32800000000000001</v>
      </c>
      <c r="F42" s="116">
        <f>'2.1.3. ВсОШ'!GO40</f>
        <v>0.27272727272727271</v>
      </c>
      <c r="G42" s="116">
        <f>'2.1.3. ВсОШ'!GP40</f>
        <v>3</v>
      </c>
      <c r="H42" s="116">
        <f>'2.1.3. ВсОШ'!GQ40</f>
        <v>1</v>
      </c>
      <c r="I42" s="116">
        <f>'2.1.3. ВсОШ'!GR40</f>
        <v>0.33333333333333331</v>
      </c>
      <c r="J42" s="90">
        <v>0.26500000000000001</v>
      </c>
      <c r="K42" s="90">
        <v>0.63</v>
      </c>
      <c r="L42" s="90">
        <v>0</v>
      </c>
      <c r="M42" s="90">
        <v>0</v>
      </c>
      <c r="N42" s="144">
        <f>'2.1.5. МАН'!M39</f>
        <v>0.68421052631578949</v>
      </c>
      <c r="O42" s="144">
        <f>'2.1.5. МАН'!P39</f>
        <v>0.2</v>
      </c>
      <c r="P42" s="90">
        <v>0</v>
      </c>
      <c r="Q42" s="90">
        <f>'2.1.6. СПОРТ'!AW39</f>
        <v>0.42857142857142855</v>
      </c>
      <c r="R42" s="90">
        <f>'2.1.6. СПОРТ'!AZ39</f>
        <v>1</v>
      </c>
      <c r="S42" s="90">
        <f>'2.1.6. СПОРТ'!BC39</f>
        <v>0</v>
      </c>
      <c r="T42" s="90">
        <v>1.0999999999999999E-2</v>
      </c>
      <c r="U42" s="172">
        <v>0.108</v>
      </c>
      <c r="V42" s="121">
        <f t="shared" si="5"/>
        <v>9.2528425609478226</v>
      </c>
      <c r="W42" s="90">
        <v>-1.7000000000000001E-2</v>
      </c>
      <c r="X42" s="90">
        <v>-1.7999999999999999E-2</v>
      </c>
      <c r="Y42" s="90">
        <v>0</v>
      </c>
      <c r="Z42" s="90">
        <v>-1.0999999999999999E-2</v>
      </c>
      <c r="AA42" s="90">
        <v>0</v>
      </c>
      <c r="AB42" s="128">
        <f t="shared" si="10"/>
        <v>-4.5999999999999999E-2</v>
      </c>
      <c r="AC42" s="128">
        <f t="shared" si="2"/>
        <v>9.298842560947822</v>
      </c>
      <c r="AD42" s="128">
        <f t="shared" si="4"/>
        <v>0.3736453287368619</v>
      </c>
      <c r="AE42" s="128">
        <f t="shared" si="3"/>
        <v>0.74729065747372381</v>
      </c>
    </row>
    <row r="43" spans="1:31" x14ac:dyDescent="0.25">
      <c r="A43" s="54">
        <v>37</v>
      </c>
      <c r="B43" s="58" t="s">
        <v>174</v>
      </c>
      <c r="C43" s="90">
        <v>0.82699999999999996</v>
      </c>
      <c r="D43" s="90">
        <v>0.67800000000000005</v>
      </c>
      <c r="E43" s="90">
        <v>0.73899999999999999</v>
      </c>
      <c r="F43" s="116">
        <f>'2.1.3. ВсОШ'!GO41</f>
        <v>0.18181818181818182</v>
      </c>
      <c r="G43" s="116">
        <f>'2.1.3. ВсОШ'!GP41</f>
        <v>2</v>
      </c>
      <c r="H43" s="116">
        <f>'2.1.3. ВсОШ'!GQ41</f>
        <v>0</v>
      </c>
      <c r="I43" s="116">
        <f>'2.1.3. ВсОШ'!GR41</f>
        <v>0</v>
      </c>
      <c r="J43" s="90">
        <f>7/40</f>
        <v>0.17499999999999999</v>
      </c>
      <c r="K43" s="90">
        <v>0</v>
      </c>
      <c r="L43" s="90">
        <v>0</v>
      </c>
      <c r="M43" s="90">
        <v>0</v>
      </c>
      <c r="N43" s="144">
        <f>'2.1.5. МАН'!M40</f>
        <v>0.75</v>
      </c>
      <c r="O43" s="144">
        <f>'2.1.5. МАН'!P40</f>
        <v>0</v>
      </c>
      <c r="P43" s="90">
        <v>0</v>
      </c>
      <c r="Q43" s="90">
        <f>'2.1.6. СПОРТ'!AW40</f>
        <v>0</v>
      </c>
      <c r="R43" s="90">
        <f>'2.1.6. СПОРТ'!AZ40</f>
        <v>0</v>
      </c>
      <c r="S43" s="90">
        <f>'2.1.6. СПОРТ'!BC40</f>
        <v>0</v>
      </c>
      <c r="T43" s="90">
        <v>0</v>
      </c>
      <c r="U43" s="90">
        <v>0</v>
      </c>
      <c r="V43" s="121">
        <f t="shared" si="5"/>
        <v>5.3508181818181813</v>
      </c>
      <c r="W43" s="90">
        <v>-4.4999999999999998E-2</v>
      </c>
      <c r="X43" s="90">
        <v>-3.4000000000000002E-2</v>
      </c>
      <c r="Y43" s="90">
        <v>0</v>
      </c>
      <c r="Z43" s="90">
        <v>0</v>
      </c>
      <c r="AA43" s="90">
        <v>0</v>
      </c>
      <c r="AB43" s="128">
        <f t="shared" si="10"/>
        <v>-7.9000000000000001E-2</v>
      </c>
      <c r="AC43" s="128">
        <f t="shared" si="2"/>
        <v>5.429818181818181</v>
      </c>
      <c r="AD43" s="128">
        <f t="shared" si="4"/>
        <v>0.1932529644268775</v>
      </c>
      <c r="AE43" s="128">
        <f t="shared" si="3"/>
        <v>0.38650592885375501</v>
      </c>
    </row>
    <row r="44" spans="1:31" x14ac:dyDescent="0.25">
      <c r="A44" s="54">
        <v>38</v>
      </c>
      <c r="B44" s="58" t="s">
        <v>158</v>
      </c>
      <c r="C44" s="90">
        <v>0.52</v>
      </c>
      <c r="D44" s="90">
        <v>0.39</v>
      </c>
      <c r="E44" s="90">
        <v>0.44</v>
      </c>
      <c r="F44" s="116">
        <f>'2.1.3. ВсОШ'!GO42</f>
        <v>0.18181818181818182</v>
      </c>
      <c r="G44" s="116">
        <f>'2.1.3. ВсОШ'!GP42</f>
        <v>0</v>
      </c>
      <c r="H44" s="116">
        <f>'2.1.3. ВсОШ'!GQ42</f>
        <v>0</v>
      </c>
      <c r="I44" s="116">
        <f>'2.1.3. ВсОШ'!GR42</f>
        <v>0</v>
      </c>
      <c r="J44" s="90">
        <v>0</v>
      </c>
      <c r="K44" s="90">
        <v>0</v>
      </c>
      <c r="L44" s="90">
        <v>0</v>
      </c>
      <c r="M44" s="90">
        <v>0</v>
      </c>
      <c r="N44" s="144">
        <f>'2.1.5. МАН'!M41</f>
        <v>0</v>
      </c>
      <c r="O44" s="144">
        <f>'2.1.5. МАН'!P41</f>
        <v>0</v>
      </c>
      <c r="P44" s="90">
        <v>0</v>
      </c>
      <c r="Q44" s="90">
        <f>'2.1.6. СПОРТ'!AW41</f>
        <v>0.16666666666666666</v>
      </c>
      <c r="R44" s="90">
        <f>'2.1.6. СПОРТ'!AZ41</f>
        <v>0</v>
      </c>
      <c r="S44" s="90">
        <f>'2.1.6. СПОРТ'!BC41</f>
        <v>0</v>
      </c>
      <c r="T44" s="90">
        <v>0.12</v>
      </c>
      <c r="U44" s="90">
        <v>0</v>
      </c>
      <c r="V44" s="121">
        <f t="shared" si="5"/>
        <v>1.8184848484848488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128">
        <f t="shared" si="10"/>
        <v>0</v>
      </c>
      <c r="AC44" s="128">
        <f t="shared" si="2"/>
        <v>1.8184848484848488</v>
      </c>
      <c r="AD44" s="128">
        <f t="shared" si="4"/>
        <v>5.645586297760212E-2</v>
      </c>
      <c r="AE44" s="128">
        <f t="shared" si="3"/>
        <v>0.11291172595520424</v>
      </c>
    </row>
    <row r="45" spans="1:31" x14ac:dyDescent="0.25">
      <c r="A45" s="291" t="s">
        <v>120</v>
      </c>
      <c r="B45" s="292"/>
      <c r="C45" s="37">
        <f>AVERAGE(C7:C44)</f>
        <v>0.57171052631578945</v>
      </c>
      <c r="D45" s="37">
        <f t="shared" ref="D45:AD45" si="11">AVERAGE(D7:D44)</f>
        <v>0.36299999999999999</v>
      </c>
      <c r="E45" s="37">
        <f t="shared" si="11"/>
        <v>0.38013513513513519</v>
      </c>
      <c r="F45" s="37">
        <f t="shared" si="11"/>
        <v>0.23378496618015338</v>
      </c>
      <c r="G45" s="37">
        <f t="shared" si="11"/>
        <v>1.2105263157894737</v>
      </c>
      <c r="H45" s="37">
        <f t="shared" si="11"/>
        <v>0.34210526315789475</v>
      </c>
      <c r="I45" s="37">
        <f t="shared" si="11"/>
        <v>0.1392543859649123</v>
      </c>
      <c r="J45" s="37">
        <f t="shared" si="11"/>
        <v>0.23844736842105269</v>
      </c>
      <c r="K45" s="37">
        <f t="shared" si="11"/>
        <v>0.24534210526315792</v>
      </c>
      <c r="L45" s="37">
        <f t="shared" si="11"/>
        <v>8.8578947368421049E-2</v>
      </c>
      <c r="M45" s="37">
        <f t="shared" si="11"/>
        <v>2.5447368421052632E-2</v>
      </c>
      <c r="N45" s="37">
        <f t="shared" si="11"/>
        <v>0.26355691861232028</v>
      </c>
      <c r="O45" s="37">
        <f t="shared" si="11"/>
        <v>9.2982456140350875E-2</v>
      </c>
      <c r="P45" s="37">
        <f t="shared" si="11"/>
        <v>0</v>
      </c>
      <c r="Q45" s="37">
        <f t="shared" si="11"/>
        <v>0.11814954051796157</v>
      </c>
      <c r="R45" s="37">
        <f t="shared" si="11"/>
        <v>4.6052631578947366E-2</v>
      </c>
      <c r="S45" s="37">
        <f t="shared" si="11"/>
        <v>2.6315789473684209E-2</v>
      </c>
      <c r="T45" s="37">
        <f t="shared" si="11"/>
        <v>2.768421052631579E-2</v>
      </c>
      <c r="U45" s="37">
        <f t="shared" si="11"/>
        <v>4.8540540540540543E-2</v>
      </c>
      <c r="V45" s="37">
        <f t="shared" si="11"/>
        <v>4.4503335305735927</v>
      </c>
      <c r="W45" s="37">
        <f t="shared" si="11"/>
        <v>-8.8157894736842109E-3</v>
      </c>
      <c r="X45" s="37">
        <f t="shared" si="11"/>
        <v>-1.5339473684210528E-2</v>
      </c>
      <c r="Y45" s="37">
        <f t="shared" si="11"/>
        <v>-1.0251351351351351E-2</v>
      </c>
      <c r="Z45" s="37">
        <f t="shared" si="11"/>
        <v>-1.318421052631579E-2</v>
      </c>
      <c r="AA45" s="37">
        <f t="shared" si="11"/>
        <v>-1.6243243243243242E-2</v>
      </c>
      <c r="AB45" s="37">
        <f t="shared" si="11"/>
        <v>-6.3136842105263172E-2</v>
      </c>
      <c r="AC45" s="37">
        <f t="shared" si="11"/>
        <v>4.5134703726788556</v>
      </c>
      <c r="AD45" s="37">
        <f t="shared" si="11"/>
        <v>0.16618453797696994</v>
      </c>
      <c r="AE45" s="129">
        <f>AVERAGE(AE7:AE44)</f>
        <v>0.33236907595393989</v>
      </c>
    </row>
    <row r="48" spans="1:31" ht="25.5" x14ac:dyDescent="0.25">
      <c r="A48" s="54">
        <v>1</v>
      </c>
      <c r="B48" s="58" t="s">
        <v>177</v>
      </c>
      <c r="C48" s="90">
        <v>0.73</v>
      </c>
      <c r="D48" s="90"/>
      <c r="E48" s="90"/>
      <c r="F48" s="90">
        <f>'2.1.3. ВсОШ'!GO46</f>
        <v>0.25</v>
      </c>
      <c r="G48" s="90">
        <f>'2.1.3. ВсОШ'!GP46</f>
        <v>0</v>
      </c>
      <c r="H48" s="90">
        <f>'2.1.3. ВсОШ'!GQ46</f>
        <v>0</v>
      </c>
      <c r="I48" s="90">
        <f>'2.1.3. ВсОШ'!GR46</f>
        <v>0</v>
      </c>
      <c r="J48" s="90">
        <v>0</v>
      </c>
      <c r="K48" s="90">
        <v>0</v>
      </c>
      <c r="L48" s="90">
        <v>0</v>
      </c>
      <c r="M48" s="90">
        <v>0</v>
      </c>
      <c r="N48" s="90"/>
      <c r="O48" s="90"/>
      <c r="P48" s="90"/>
      <c r="Q48" s="90">
        <v>0.05</v>
      </c>
      <c r="R48" s="90">
        <v>0</v>
      </c>
      <c r="S48" s="90">
        <v>0</v>
      </c>
      <c r="T48" s="90"/>
      <c r="U48" s="90"/>
      <c r="V48" s="121">
        <f>SUM(C48:U48)</f>
        <v>1.03</v>
      </c>
      <c r="W48" s="90">
        <v>0</v>
      </c>
      <c r="X48" s="90"/>
      <c r="Y48" s="90"/>
      <c r="Z48" s="90"/>
      <c r="AA48" s="90"/>
      <c r="AB48" s="128">
        <f>SUM(W48:AA48)</f>
        <v>0</v>
      </c>
      <c r="AC48" s="128">
        <f>V48-AB48</f>
        <v>1.03</v>
      </c>
      <c r="AD48" s="128">
        <f>AVERAGE(D48:U48,W48:AA48)</f>
        <v>2.4999999999999998E-2</v>
      </c>
      <c r="AE48" s="128">
        <f>AD48*2</f>
        <v>4.9999999999999996E-2</v>
      </c>
    </row>
    <row r="49" spans="1:31" ht="25.5" x14ac:dyDescent="0.25">
      <c r="A49" s="54">
        <v>2</v>
      </c>
      <c r="B49" s="58" t="s">
        <v>178</v>
      </c>
      <c r="C49" s="90">
        <v>0.61899999999999999</v>
      </c>
      <c r="D49" s="90"/>
      <c r="E49" s="90"/>
      <c r="F49" s="90">
        <f>'2.1.3. ВсОШ'!GO47</f>
        <v>0.25</v>
      </c>
      <c r="G49" s="90">
        <f>'2.1.3. ВсОШ'!GP47</f>
        <v>0</v>
      </c>
      <c r="H49" s="90">
        <f>'2.1.3. ВсОШ'!GQ47</f>
        <v>0</v>
      </c>
      <c r="I49" s="90">
        <f>'2.1.3. ВсОШ'!GR47</f>
        <v>0</v>
      </c>
      <c r="J49" s="90"/>
      <c r="K49" s="90"/>
      <c r="L49" s="90">
        <v>0.08</v>
      </c>
      <c r="M49" s="90">
        <v>0.12</v>
      </c>
      <c r="N49" s="90"/>
      <c r="O49" s="90"/>
      <c r="P49" s="90"/>
      <c r="Q49" s="90">
        <v>0</v>
      </c>
      <c r="R49" s="90">
        <v>0</v>
      </c>
      <c r="S49" s="90">
        <v>0</v>
      </c>
      <c r="T49" s="90"/>
      <c r="U49" s="90"/>
      <c r="V49" s="121">
        <f t="shared" ref="V49:V50" si="12">SUM(C49:U49)</f>
        <v>1.069</v>
      </c>
      <c r="W49" s="90">
        <v>0</v>
      </c>
      <c r="X49" s="90"/>
      <c r="Y49" s="90"/>
      <c r="Z49" s="90"/>
      <c r="AA49" s="90"/>
      <c r="AB49" s="128">
        <f>SUM(W49:AA49)</f>
        <v>0</v>
      </c>
      <c r="AC49" s="128">
        <f>V49-AB49</f>
        <v>1.069</v>
      </c>
      <c r="AD49" s="128">
        <f>AVERAGE(D49:U49,W49:AA49)</f>
        <v>4.4999999999999998E-2</v>
      </c>
      <c r="AE49" s="128">
        <f>AD49*2</f>
        <v>0.09</v>
      </c>
    </row>
    <row r="50" spans="1:31" ht="25.5" x14ac:dyDescent="0.25">
      <c r="A50" s="54">
        <v>3</v>
      </c>
      <c r="B50" s="58" t="s">
        <v>179</v>
      </c>
      <c r="C50" s="90">
        <v>0.72899999999999998</v>
      </c>
      <c r="D50" s="90"/>
      <c r="E50" s="90"/>
      <c r="F50" s="90">
        <f>'2.1.3. ВсОШ'!GO48</f>
        <v>0</v>
      </c>
      <c r="G50" s="90">
        <f>'2.1.3. ВсОШ'!GP48</f>
        <v>0</v>
      </c>
      <c r="H50" s="90">
        <f>'2.1.3. ВсОШ'!GQ48</f>
        <v>0</v>
      </c>
      <c r="I50" s="90">
        <f>'2.1.3. ВсОШ'!GR48</f>
        <v>0</v>
      </c>
      <c r="J50" s="90">
        <v>0</v>
      </c>
      <c r="K50" s="90">
        <v>0</v>
      </c>
      <c r="L50" s="90">
        <v>0</v>
      </c>
      <c r="M50" s="90">
        <v>0</v>
      </c>
      <c r="N50" s="90"/>
      <c r="O50" s="90"/>
      <c r="P50" s="90"/>
      <c r="Q50" s="90">
        <v>0</v>
      </c>
      <c r="R50" s="90">
        <v>0</v>
      </c>
      <c r="S50" s="90">
        <v>0</v>
      </c>
      <c r="T50" s="90"/>
      <c r="U50" s="90"/>
      <c r="V50" s="121">
        <f t="shared" si="12"/>
        <v>0.72899999999999998</v>
      </c>
      <c r="W50" s="90">
        <v>0</v>
      </c>
      <c r="X50" s="90"/>
      <c r="Y50" s="90"/>
      <c r="Z50" s="90"/>
      <c r="AA50" s="90"/>
      <c r="AB50" s="128">
        <f>SUM(W50:AA50)</f>
        <v>0</v>
      </c>
      <c r="AC50" s="128">
        <f>V50-AB50</f>
        <v>0.72899999999999998</v>
      </c>
      <c r="AD50" s="128">
        <f>AVERAGE(D50:U50,W50:AA50)</f>
        <v>0</v>
      </c>
      <c r="AE50" s="128">
        <f>AD50*2</f>
        <v>0</v>
      </c>
    </row>
    <row r="51" spans="1:31" x14ac:dyDescent="0.25">
      <c r="A51" s="291" t="s">
        <v>120</v>
      </c>
      <c r="B51" s="292"/>
      <c r="C51" s="37">
        <f>AVERAGE(C48:C50)</f>
        <v>0.69266666666666665</v>
      </c>
      <c r="D51" s="37"/>
      <c r="E51" s="37"/>
      <c r="F51" s="37">
        <f t="shared" ref="F51:W51" si="13">AVERAGE(F48:F50)</f>
        <v>0.16666666666666666</v>
      </c>
      <c r="G51" s="37">
        <f t="shared" si="13"/>
        <v>0</v>
      </c>
      <c r="H51" s="37">
        <f t="shared" si="13"/>
        <v>0</v>
      </c>
      <c r="I51" s="37">
        <f t="shared" si="13"/>
        <v>0</v>
      </c>
      <c r="J51" s="37">
        <f t="shared" si="13"/>
        <v>0</v>
      </c>
      <c r="K51" s="37">
        <f t="shared" si="13"/>
        <v>0</v>
      </c>
      <c r="L51" s="37">
        <f t="shared" si="13"/>
        <v>2.6666666666666668E-2</v>
      </c>
      <c r="M51" s="37">
        <f t="shared" si="13"/>
        <v>0.04</v>
      </c>
      <c r="N51" s="37"/>
      <c r="O51" s="37"/>
      <c r="P51" s="37"/>
      <c r="Q51" s="37">
        <f t="shared" si="13"/>
        <v>1.6666666666666666E-2</v>
      </c>
      <c r="R51" s="37">
        <f t="shared" si="13"/>
        <v>0</v>
      </c>
      <c r="S51" s="37">
        <f t="shared" si="13"/>
        <v>0</v>
      </c>
      <c r="T51" s="37"/>
      <c r="U51" s="37"/>
      <c r="V51" s="37">
        <f t="shared" si="13"/>
        <v>0.94266666666666676</v>
      </c>
      <c r="W51" s="37">
        <f t="shared" si="13"/>
        <v>0</v>
      </c>
      <c r="X51" s="37"/>
      <c r="Y51" s="37"/>
      <c r="Z51" s="37"/>
      <c r="AA51" s="37"/>
      <c r="AB51" s="37">
        <f t="shared" ref="AB51" si="14">AVERAGE(AB48:AB50)</f>
        <v>0</v>
      </c>
      <c r="AC51" s="37">
        <f t="shared" ref="AC51" si="15">AVERAGE(AC48:AC50)</f>
        <v>0.94266666666666676</v>
      </c>
      <c r="AD51" s="37">
        <f t="shared" ref="AD51" si="16">AVERAGE(AD48:AD50)</f>
        <v>2.3333333333333331E-2</v>
      </c>
      <c r="AE51" s="129">
        <f>AVERAGE(AE13:AE50)</f>
        <v>0.25513936077162375</v>
      </c>
    </row>
    <row r="52" spans="1:31" x14ac:dyDescent="0.25">
      <c r="C52" s="171">
        <f>AVERAGE(C45,C51)</f>
        <v>0.63218859649122805</v>
      </c>
    </row>
  </sheetData>
  <sheetProtection algorithmName="SHA-512" hashValue="YXcOHBKrN/2YWMjFjQpQq4veQkVRC35Ji8My8lLuSRACR9I5WuNQcFht9dMEuu3gWKCLIp+6TZHpVdTLLAgS1A==" saltValue="ospAIkubziik+4KRWo0WNA==" spinCount="100000" sheet="1" formatCells="0" formatColumns="0" formatRows="0" insertColumns="0" insertRows="0" insertHyperlinks="0" deleteColumns="0" deleteRows="0" sort="0" autoFilter="0" pivotTables="0"/>
  <mergeCells count="15">
    <mergeCell ref="A51:B51"/>
    <mergeCell ref="A45:B45"/>
    <mergeCell ref="W4:Y4"/>
    <mergeCell ref="Z4:AA4"/>
    <mergeCell ref="A1:AE1"/>
    <mergeCell ref="A2:AE2"/>
    <mergeCell ref="A3:AE3"/>
    <mergeCell ref="A4:A6"/>
    <mergeCell ref="B4:B6"/>
    <mergeCell ref="C4:E4"/>
    <mergeCell ref="F4:I4"/>
    <mergeCell ref="J4:M4"/>
    <mergeCell ref="T4:U4"/>
    <mergeCell ref="N4:P4"/>
    <mergeCell ref="Q4:S4"/>
  </mergeCells>
  <printOptions horizontalCentered="1"/>
  <pageMargins left="0.25" right="0.25" top="0.75" bottom="0.75" header="0.3" footer="0.3"/>
  <pageSetup paperSize="9" scale="78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X49"/>
  <sheetViews>
    <sheetView topLeftCell="A2" zoomScale="120" zoomScaleNormal="120" workbookViewId="0">
      <pane xSplit="2" ySplit="2" topLeftCell="GE10" activePane="bottomRight" state="frozen"/>
      <selection activeCell="A2" sqref="A2"/>
      <selection pane="topRight" activeCell="C2" sqref="C2"/>
      <selection pane="bottomLeft" activeCell="A4" sqref="A4"/>
      <selection pane="bottomRight" activeCell="GF14" sqref="GF14"/>
    </sheetView>
  </sheetViews>
  <sheetFormatPr defaultRowHeight="15" x14ac:dyDescent="0.25"/>
  <cols>
    <col min="1" max="1" width="4.7109375" bestFit="1" customWidth="1"/>
    <col min="2" max="2" width="38.85546875" customWidth="1"/>
    <col min="3" max="3" width="9.5703125" style="69" customWidth="1"/>
    <col min="195" max="195" width="9.140625" customWidth="1"/>
  </cols>
  <sheetData>
    <row r="1" spans="1:206" ht="18.75" hidden="1" customHeight="1" x14ac:dyDescent="0.3">
      <c r="A1" s="306" t="s">
        <v>225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306"/>
      <c r="CJ1" s="306"/>
      <c r="CK1" s="306"/>
      <c r="CL1" s="306"/>
      <c r="CM1" s="306"/>
      <c r="CN1" s="306"/>
      <c r="CO1" s="306"/>
      <c r="CP1" s="306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6"/>
      <c r="DB1" s="306"/>
      <c r="DC1" s="306"/>
      <c r="DD1" s="306"/>
      <c r="DE1" s="306"/>
      <c r="DF1" s="306"/>
      <c r="DG1" s="306"/>
      <c r="DH1" s="306"/>
      <c r="DI1" s="306"/>
      <c r="DJ1" s="306"/>
      <c r="DK1" s="306"/>
      <c r="DL1" s="306"/>
      <c r="DM1" s="306"/>
      <c r="DN1" s="306"/>
      <c r="DO1" s="306"/>
      <c r="DP1" s="306"/>
      <c r="DQ1" s="306"/>
      <c r="DR1" s="306"/>
      <c r="DS1" s="306"/>
      <c r="DT1" s="306"/>
      <c r="DU1" s="306"/>
      <c r="DV1" s="306"/>
      <c r="DW1" s="306"/>
      <c r="DX1" s="306"/>
      <c r="DY1" s="306"/>
      <c r="DZ1" s="306"/>
      <c r="EA1" s="306"/>
      <c r="EB1" s="306"/>
      <c r="EC1" s="306"/>
      <c r="ED1" s="306"/>
      <c r="EE1" s="306"/>
      <c r="EF1" s="306"/>
      <c r="EG1" s="306"/>
      <c r="EH1" s="306"/>
      <c r="EI1" s="306"/>
      <c r="EJ1" s="306"/>
      <c r="EK1" s="306"/>
      <c r="EL1" s="306"/>
      <c r="EM1" s="306"/>
      <c r="EN1" s="306"/>
      <c r="EO1" s="306"/>
      <c r="EP1" s="306"/>
      <c r="EQ1" s="306"/>
      <c r="ER1" s="306"/>
      <c r="ES1" s="306"/>
      <c r="ET1" s="306"/>
      <c r="EU1" s="306"/>
      <c r="EV1" s="306"/>
      <c r="EW1" s="306"/>
      <c r="EX1" s="306"/>
      <c r="EY1" s="306"/>
      <c r="EZ1" s="306"/>
      <c r="FA1" s="306"/>
      <c r="FB1" s="306"/>
      <c r="FC1" s="306"/>
      <c r="FD1" s="306"/>
      <c r="FE1" s="306"/>
      <c r="FF1" s="306"/>
      <c r="FG1" s="306"/>
      <c r="FH1" s="306"/>
      <c r="FI1" s="306"/>
      <c r="FJ1" s="306"/>
      <c r="FK1" s="306"/>
      <c r="FL1" s="306"/>
      <c r="FM1" s="306"/>
      <c r="FN1" s="306"/>
      <c r="FO1" s="306"/>
      <c r="FP1" s="306"/>
      <c r="FQ1" s="306"/>
      <c r="FR1" s="306"/>
      <c r="FS1" s="306"/>
      <c r="FT1" s="306"/>
      <c r="FU1" s="306"/>
      <c r="FV1" s="306"/>
      <c r="FW1" s="306"/>
      <c r="FX1" s="306"/>
      <c r="FY1" s="306"/>
      <c r="FZ1" s="306"/>
      <c r="GA1" s="306"/>
      <c r="GB1" s="306"/>
      <c r="GC1" s="306"/>
      <c r="GD1" s="306"/>
      <c r="GE1" s="306"/>
      <c r="GF1" s="306"/>
      <c r="GG1" s="306"/>
      <c r="GH1" s="306"/>
      <c r="GI1" s="306"/>
      <c r="GJ1" s="306"/>
      <c r="GK1" s="306"/>
      <c r="GL1" s="306"/>
      <c r="GM1" s="306"/>
      <c r="GN1" s="306"/>
      <c r="GO1" s="306"/>
      <c r="GP1" s="306"/>
      <c r="GQ1" s="306"/>
      <c r="GR1" s="306"/>
      <c r="GS1" s="306"/>
      <c r="GT1" s="306"/>
      <c r="GU1" s="306"/>
      <c r="GV1" s="306"/>
      <c r="GW1" s="306"/>
      <c r="GX1" s="306"/>
    </row>
    <row r="2" spans="1:206" s="67" customFormat="1" ht="31.5" customHeight="1" x14ac:dyDescent="0.25">
      <c r="A2" s="255" t="s">
        <v>226</v>
      </c>
      <c r="B2" s="309" t="s">
        <v>4</v>
      </c>
      <c r="C2" s="311" t="s">
        <v>227</v>
      </c>
      <c r="D2" s="312"/>
      <c r="E2" s="312"/>
      <c r="F2" s="312"/>
      <c r="G2" s="312"/>
      <c r="H2" s="312"/>
      <c r="I2" s="312"/>
      <c r="J2" s="313"/>
      <c r="K2" s="311" t="s">
        <v>228</v>
      </c>
      <c r="L2" s="312"/>
      <c r="M2" s="312"/>
      <c r="N2" s="312"/>
      <c r="O2" s="312"/>
      <c r="P2" s="312"/>
      <c r="Q2" s="312"/>
      <c r="R2" s="313"/>
      <c r="S2" s="311" t="s">
        <v>229</v>
      </c>
      <c r="T2" s="312"/>
      <c r="U2" s="312"/>
      <c r="V2" s="312"/>
      <c r="W2" s="312"/>
      <c r="X2" s="312"/>
      <c r="Y2" s="312"/>
      <c r="Z2" s="313"/>
      <c r="AA2" s="68"/>
      <c r="AB2" s="307" t="s">
        <v>230</v>
      </c>
      <c r="AC2" s="307"/>
      <c r="AD2" s="307"/>
      <c r="AE2" s="307"/>
      <c r="AF2" s="307"/>
      <c r="AG2" s="307"/>
      <c r="AH2" s="307"/>
      <c r="AI2" s="68"/>
      <c r="AJ2" s="307" t="s">
        <v>231</v>
      </c>
      <c r="AK2" s="307"/>
      <c r="AL2" s="307"/>
      <c r="AM2" s="307"/>
      <c r="AN2" s="307"/>
      <c r="AO2" s="307"/>
      <c r="AP2" s="307"/>
      <c r="AQ2" s="68"/>
      <c r="AR2" s="307" t="s">
        <v>232</v>
      </c>
      <c r="AS2" s="307"/>
      <c r="AT2" s="307"/>
      <c r="AU2" s="307"/>
      <c r="AV2" s="307"/>
      <c r="AW2" s="307"/>
      <c r="AX2" s="307"/>
      <c r="AY2" s="68"/>
      <c r="AZ2" s="307" t="s">
        <v>233</v>
      </c>
      <c r="BA2" s="307"/>
      <c r="BB2" s="307"/>
      <c r="BC2" s="307"/>
      <c r="BD2" s="307"/>
      <c r="BE2" s="307"/>
      <c r="BF2" s="307"/>
      <c r="BG2" s="68"/>
      <c r="BH2" s="307" t="s">
        <v>234</v>
      </c>
      <c r="BI2" s="307"/>
      <c r="BJ2" s="307"/>
      <c r="BK2" s="307"/>
      <c r="BL2" s="307"/>
      <c r="BM2" s="307"/>
      <c r="BN2" s="307"/>
      <c r="BO2" s="68"/>
      <c r="BP2" s="307" t="s">
        <v>235</v>
      </c>
      <c r="BQ2" s="307"/>
      <c r="BR2" s="307"/>
      <c r="BS2" s="307"/>
      <c r="BT2" s="307"/>
      <c r="BU2" s="307"/>
      <c r="BV2" s="307"/>
      <c r="BW2" s="68"/>
      <c r="BX2" s="307" t="s">
        <v>236</v>
      </c>
      <c r="BY2" s="307"/>
      <c r="BZ2" s="307"/>
      <c r="CA2" s="307"/>
      <c r="CB2" s="307"/>
      <c r="CC2" s="307"/>
      <c r="CD2" s="307"/>
      <c r="CE2" s="68"/>
      <c r="CF2" s="307" t="s">
        <v>237</v>
      </c>
      <c r="CG2" s="307"/>
      <c r="CH2" s="307"/>
      <c r="CI2" s="307"/>
      <c r="CJ2" s="307"/>
      <c r="CK2" s="307"/>
      <c r="CL2" s="307"/>
      <c r="CM2" s="68"/>
      <c r="CN2" s="307" t="s">
        <v>238</v>
      </c>
      <c r="CO2" s="307"/>
      <c r="CP2" s="307"/>
      <c r="CQ2" s="307"/>
      <c r="CR2" s="307"/>
      <c r="CS2" s="307"/>
      <c r="CT2" s="307"/>
      <c r="CU2" s="68"/>
      <c r="CV2" s="307" t="s">
        <v>239</v>
      </c>
      <c r="CW2" s="307"/>
      <c r="CX2" s="307"/>
      <c r="CY2" s="307"/>
      <c r="CZ2" s="307"/>
      <c r="DA2" s="307"/>
      <c r="DB2" s="307"/>
      <c r="DC2" s="68"/>
      <c r="DD2" s="307" t="s">
        <v>240</v>
      </c>
      <c r="DE2" s="307"/>
      <c r="DF2" s="307"/>
      <c r="DG2" s="307"/>
      <c r="DH2" s="307"/>
      <c r="DI2" s="307"/>
      <c r="DJ2" s="307"/>
      <c r="DK2" s="68"/>
      <c r="DL2" s="307" t="s">
        <v>241</v>
      </c>
      <c r="DM2" s="307"/>
      <c r="DN2" s="307"/>
      <c r="DO2" s="307"/>
      <c r="DP2" s="307"/>
      <c r="DQ2" s="307"/>
      <c r="DR2" s="307"/>
      <c r="DS2" s="311" t="s">
        <v>223</v>
      </c>
      <c r="DT2" s="312"/>
      <c r="DU2" s="312"/>
      <c r="DV2" s="312"/>
      <c r="DW2" s="312"/>
      <c r="DX2" s="312"/>
      <c r="DY2" s="312"/>
      <c r="DZ2" s="313"/>
      <c r="EA2" s="311" t="s">
        <v>242</v>
      </c>
      <c r="EB2" s="312"/>
      <c r="EC2" s="312"/>
      <c r="ED2" s="312"/>
      <c r="EE2" s="312"/>
      <c r="EF2" s="312"/>
      <c r="EG2" s="312"/>
      <c r="EH2" s="313"/>
      <c r="EI2" s="311" t="s">
        <v>243</v>
      </c>
      <c r="EJ2" s="312"/>
      <c r="EK2" s="312"/>
      <c r="EL2" s="312"/>
      <c r="EM2" s="312"/>
      <c r="EN2" s="312"/>
      <c r="EO2" s="312"/>
      <c r="EP2" s="313"/>
      <c r="EQ2" s="311" t="s">
        <v>244</v>
      </c>
      <c r="ER2" s="312"/>
      <c r="ES2" s="312"/>
      <c r="ET2" s="312"/>
      <c r="EU2" s="312"/>
      <c r="EV2" s="312"/>
      <c r="EW2" s="312"/>
      <c r="EX2" s="313"/>
      <c r="EY2" s="68"/>
      <c r="EZ2" s="307" t="s">
        <v>245</v>
      </c>
      <c r="FA2" s="307"/>
      <c r="FB2" s="307"/>
      <c r="FC2" s="307"/>
      <c r="FD2" s="307"/>
      <c r="FE2" s="307"/>
      <c r="FF2" s="307"/>
      <c r="FG2" s="311" t="s">
        <v>246</v>
      </c>
      <c r="FH2" s="312"/>
      <c r="FI2" s="312"/>
      <c r="FJ2" s="312"/>
      <c r="FK2" s="312"/>
      <c r="FL2" s="312"/>
      <c r="FM2" s="312"/>
      <c r="FN2" s="313"/>
      <c r="FO2" s="311" t="s">
        <v>247</v>
      </c>
      <c r="FP2" s="312"/>
      <c r="FQ2" s="312"/>
      <c r="FR2" s="312"/>
      <c r="FS2" s="312"/>
      <c r="FT2" s="312"/>
      <c r="FU2" s="312"/>
      <c r="FV2" s="313"/>
      <c r="FW2" s="311" t="s">
        <v>248</v>
      </c>
      <c r="FX2" s="312"/>
      <c r="FY2" s="312"/>
      <c r="FZ2" s="312"/>
      <c r="GA2" s="312"/>
      <c r="GB2" s="312"/>
      <c r="GC2" s="312"/>
      <c r="GD2" s="313"/>
      <c r="GE2" s="311" t="s">
        <v>249</v>
      </c>
      <c r="GF2" s="312"/>
      <c r="GG2" s="312"/>
      <c r="GH2" s="312"/>
      <c r="GI2" s="312"/>
      <c r="GJ2" s="312"/>
      <c r="GK2" s="312"/>
      <c r="GL2" s="313"/>
      <c r="GM2" s="317" t="s">
        <v>253</v>
      </c>
      <c r="GN2" s="318"/>
      <c r="GO2" s="318"/>
      <c r="GP2" s="318"/>
      <c r="GQ2" s="318"/>
      <c r="GR2" s="318"/>
      <c r="GS2" s="318"/>
      <c r="GT2" s="318"/>
      <c r="GU2" s="318"/>
      <c r="GV2" s="318"/>
      <c r="GW2" s="318"/>
      <c r="GX2" s="319"/>
    </row>
    <row r="3" spans="1:206" ht="34.5" customHeight="1" x14ac:dyDescent="0.25">
      <c r="A3" s="256"/>
      <c r="B3" s="310"/>
      <c r="C3" s="293" t="s">
        <v>53</v>
      </c>
      <c r="D3" s="295"/>
      <c r="E3" s="293" t="s">
        <v>101</v>
      </c>
      <c r="F3" s="295"/>
      <c r="G3" s="293" t="s">
        <v>54</v>
      </c>
      <c r="H3" s="295"/>
      <c r="I3" s="293" t="s">
        <v>55</v>
      </c>
      <c r="J3" s="295"/>
      <c r="K3" s="293" t="s">
        <v>53</v>
      </c>
      <c r="L3" s="295"/>
      <c r="M3" s="293" t="s">
        <v>101</v>
      </c>
      <c r="N3" s="295"/>
      <c r="O3" s="293" t="s">
        <v>54</v>
      </c>
      <c r="P3" s="295"/>
      <c r="Q3" s="293" t="s">
        <v>55</v>
      </c>
      <c r="R3" s="295"/>
      <c r="S3" s="293" t="s">
        <v>53</v>
      </c>
      <c r="T3" s="295"/>
      <c r="U3" s="293" t="s">
        <v>101</v>
      </c>
      <c r="V3" s="295"/>
      <c r="W3" s="293" t="s">
        <v>54</v>
      </c>
      <c r="X3" s="295"/>
      <c r="Y3" s="293" t="s">
        <v>55</v>
      </c>
      <c r="Z3" s="295"/>
      <c r="AA3" s="293" t="s">
        <v>53</v>
      </c>
      <c r="AB3" s="295"/>
      <c r="AC3" s="293" t="s">
        <v>101</v>
      </c>
      <c r="AD3" s="295"/>
      <c r="AE3" s="293" t="s">
        <v>54</v>
      </c>
      <c r="AF3" s="295"/>
      <c r="AG3" s="293" t="s">
        <v>55</v>
      </c>
      <c r="AH3" s="295"/>
      <c r="AI3" s="293" t="s">
        <v>53</v>
      </c>
      <c r="AJ3" s="295"/>
      <c r="AK3" s="293" t="s">
        <v>101</v>
      </c>
      <c r="AL3" s="295"/>
      <c r="AM3" s="293" t="s">
        <v>54</v>
      </c>
      <c r="AN3" s="295"/>
      <c r="AO3" s="293" t="s">
        <v>55</v>
      </c>
      <c r="AP3" s="295"/>
      <c r="AQ3" s="293" t="s">
        <v>53</v>
      </c>
      <c r="AR3" s="295"/>
      <c r="AS3" s="293" t="s">
        <v>101</v>
      </c>
      <c r="AT3" s="295"/>
      <c r="AU3" s="293" t="s">
        <v>54</v>
      </c>
      <c r="AV3" s="295"/>
      <c r="AW3" s="293" t="s">
        <v>55</v>
      </c>
      <c r="AX3" s="295"/>
      <c r="AY3" s="293" t="s">
        <v>53</v>
      </c>
      <c r="AZ3" s="295"/>
      <c r="BA3" s="293" t="s">
        <v>101</v>
      </c>
      <c r="BB3" s="295"/>
      <c r="BC3" s="293" t="s">
        <v>54</v>
      </c>
      <c r="BD3" s="295"/>
      <c r="BE3" s="293" t="s">
        <v>55</v>
      </c>
      <c r="BF3" s="295"/>
      <c r="BG3" s="293" t="s">
        <v>53</v>
      </c>
      <c r="BH3" s="295"/>
      <c r="BI3" s="293" t="s">
        <v>101</v>
      </c>
      <c r="BJ3" s="295"/>
      <c r="BK3" s="293" t="s">
        <v>54</v>
      </c>
      <c r="BL3" s="295"/>
      <c r="BM3" s="293" t="s">
        <v>55</v>
      </c>
      <c r="BN3" s="295"/>
      <c r="BO3" s="293" t="s">
        <v>53</v>
      </c>
      <c r="BP3" s="295"/>
      <c r="BQ3" s="293" t="s">
        <v>101</v>
      </c>
      <c r="BR3" s="295"/>
      <c r="BS3" s="293" t="s">
        <v>54</v>
      </c>
      <c r="BT3" s="295"/>
      <c r="BU3" s="293" t="s">
        <v>55</v>
      </c>
      <c r="BV3" s="295"/>
      <c r="BW3" s="293" t="s">
        <v>53</v>
      </c>
      <c r="BX3" s="295"/>
      <c r="BY3" s="293" t="s">
        <v>101</v>
      </c>
      <c r="BZ3" s="295"/>
      <c r="CA3" s="293" t="s">
        <v>54</v>
      </c>
      <c r="CB3" s="295"/>
      <c r="CC3" s="293" t="s">
        <v>55</v>
      </c>
      <c r="CD3" s="295"/>
      <c r="CE3" s="293" t="s">
        <v>53</v>
      </c>
      <c r="CF3" s="295"/>
      <c r="CG3" s="293" t="s">
        <v>101</v>
      </c>
      <c r="CH3" s="295"/>
      <c r="CI3" s="293" t="s">
        <v>54</v>
      </c>
      <c r="CJ3" s="295"/>
      <c r="CK3" s="293" t="s">
        <v>55</v>
      </c>
      <c r="CL3" s="295"/>
      <c r="CM3" s="293" t="s">
        <v>53</v>
      </c>
      <c r="CN3" s="295"/>
      <c r="CO3" s="293" t="s">
        <v>101</v>
      </c>
      <c r="CP3" s="295"/>
      <c r="CQ3" s="293" t="s">
        <v>54</v>
      </c>
      <c r="CR3" s="295"/>
      <c r="CS3" s="293" t="s">
        <v>55</v>
      </c>
      <c r="CT3" s="295"/>
      <c r="CU3" s="293" t="s">
        <v>53</v>
      </c>
      <c r="CV3" s="295"/>
      <c r="CW3" s="293" t="s">
        <v>101</v>
      </c>
      <c r="CX3" s="295"/>
      <c r="CY3" s="293" t="s">
        <v>54</v>
      </c>
      <c r="CZ3" s="295"/>
      <c r="DA3" s="293" t="s">
        <v>55</v>
      </c>
      <c r="DB3" s="295"/>
      <c r="DC3" s="293" t="s">
        <v>53</v>
      </c>
      <c r="DD3" s="295"/>
      <c r="DE3" s="293" t="s">
        <v>101</v>
      </c>
      <c r="DF3" s="295"/>
      <c r="DG3" s="293" t="s">
        <v>54</v>
      </c>
      <c r="DH3" s="295"/>
      <c r="DI3" s="293" t="s">
        <v>55</v>
      </c>
      <c r="DJ3" s="295"/>
      <c r="DK3" s="293" t="s">
        <v>53</v>
      </c>
      <c r="DL3" s="295"/>
      <c r="DM3" s="293" t="s">
        <v>101</v>
      </c>
      <c r="DN3" s="295"/>
      <c r="DO3" s="293" t="s">
        <v>54</v>
      </c>
      <c r="DP3" s="295"/>
      <c r="DQ3" s="293" t="s">
        <v>55</v>
      </c>
      <c r="DR3" s="295"/>
      <c r="DS3" s="293" t="s">
        <v>53</v>
      </c>
      <c r="DT3" s="295"/>
      <c r="DU3" s="293" t="s">
        <v>101</v>
      </c>
      <c r="DV3" s="295"/>
      <c r="DW3" s="293" t="s">
        <v>54</v>
      </c>
      <c r="DX3" s="295"/>
      <c r="DY3" s="293" t="s">
        <v>55</v>
      </c>
      <c r="DZ3" s="295"/>
      <c r="EA3" s="293" t="s">
        <v>53</v>
      </c>
      <c r="EB3" s="295"/>
      <c r="EC3" s="293" t="s">
        <v>101</v>
      </c>
      <c r="ED3" s="295"/>
      <c r="EE3" s="293" t="s">
        <v>54</v>
      </c>
      <c r="EF3" s="295"/>
      <c r="EG3" s="293" t="s">
        <v>55</v>
      </c>
      <c r="EH3" s="295"/>
      <c r="EI3" s="293" t="s">
        <v>53</v>
      </c>
      <c r="EJ3" s="295"/>
      <c r="EK3" s="293" t="s">
        <v>101</v>
      </c>
      <c r="EL3" s="295"/>
      <c r="EM3" s="293" t="s">
        <v>54</v>
      </c>
      <c r="EN3" s="295"/>
      <c r="EO3" s="293" t="s">
        <v>55</v>
      </c>
      <c r="EP3" s="295"/>
      <c r="EQ3" s="293" t="s">
        <v>53</v>
      </c>
      <c r="ER3" s="295"/>
      <c r="ES3" s="293" t="s">
        <v>101</v>
      </c>
      <c r="ET3" s="295"/>
      <c r="EU3" s="293" t="s">
        <v>54</v>
      </c>
      <c r="EV3" s="295"/>
      <c r="EW3" s="293" t="s">
        <v>55</v>
      </c>
      <c r="EX3" s="295"/>
      <c r="EY3" s="293" t="s">
        <v>53</v>
      </c>
      <c r="EZ3" s="295"/>
      <c r="FA3" s="293" t="s">
        <v>101</v>
      </c>
      <c r="FB3" s="295"/>
      <c r="FC3" s="293" t="s">
        <v>54</v>
      </c>
      <c r="FD3" s="295"/>
      <c r="FE3" s="293" t="s">
        <v>55</v>
      </c>
      <c r="FF3" s="295"/>
      <c r="FG3" s="293" t="s">
        <v>53</v>
      </c>
      <c r="FH3" s="295"/>
      <c r="FI3" s="293" t="s">
        <v>101</v>
      </c>
      <c r="FJ3" s="295"/>
      <c r="FK3" s="293" t="s">
        <v>54</v>
      </c>
      <c r="FL3" s="295"/>
      <c r="FM3" s="293" t="s">
        <v>55</v>
      </c>
      <c r="FN3" s="295"/>
      <c r="FO3" s="293" t="s">
        <v>53</v>
      </c>
      <c r="FP3" s="295"/>
      <c r="FQ3" s="293" t="s">
        <v>101</v>
      </c>
      <c r="FR3" s="295"/>
      <c r="FS3" s="293" t="s">
        <v>54</v>
      </c>
      <c r="FT3" s="295"/>
      <c r="FU3" s="293" t="s">
        <v>55</v>
      </c>
      <c r="FV3" s="295"/>
      <c r="FW3" s="293" t="s">
        <v>53</v>
      </c>
      <c r="FX3" s="295"/>
      <c r="FY3" s="293" t="s">
        <v>101</v>
      </c>
      <c r="FZ3" s="295"/>
      <c r="GA3" s="293" t="s">
        <v>54</v>
      </c>
      <c r="GB3" s="295"/>
      <c r="GC3" s="293" t="s">
        <v>55</v>
      </c>
      <c r="GD3" s="295"/>
      <c r="GE3" s="293" t="s">
        <v>53</v>
      </c>
      <c r="GF3" s="295"/>
      <c r="GG3" s="293" t="s">
        <v>101</v>
      </c>
      <c r="GH3" s="295"/>
      <c r="GI3" s="293" t="s">
        <v>54</v>
      </c>
      <c r="GJ3" s="295"/>
      <c r="GK3" s="293" t="s">
        <v>55</v>
      </c>
      <c r="GL3" s="295"/>
      <c r="GM3" s="314" t="s">
        <v>53</v>
      </c>
      <c r="GN3" s="315"/>
      <c r="GO3" s="316"/>
      <c r="GP3" s="314" t="s">
        <v>101</v>
      </c>
      <c r="GQ3" s="315"/>
      <c r="GR3" s="316"/>
      <c r="GS3" s="314" t="s">
        <v>54</v>
      </c>
      <c r="GT3" s="315"/>
      <c r="GU3" s="316"/>
      <c r="GV3" s="314" t="s">
        <v>55</v>
      </c>
      <c r="GW3" s="315"/>
      <c r="GX3" s="316"/>
    </row>
    <row r="4" spans="1:206" ht="38.25" customHeight="1" x14ac:dyDescent="0.25">
      <c r="A4" s="256"/>
      <c r="B4" s="310"/>
      <c r="C4" s="70" t="s">
        <v>250</v>
      </c>
      <c r="D4" s="70" t="s">
        <v>251</v>
      </c>
      <c r="E4" s="70" t="s">
        <v>250</v>
      </c>
      <c r="F4" s="70" t="s">
        <v>251</v>
      </c>
      <c r="G4" s="70" t="s">
        <v>250</v>
      </c>
      <c r="H4" s="70" t="s">
        <v>251</v>
      </c>
      <c r="I4" s="70" t="s">
        <v>250</v>
      </c>
      <c r="J4" s="70" t="s">
        <v>251</v>
      </c>
      <c r="K4" s="70" t="s">
        <v>250</v>
      </c>
      <c r="L4" s="70" t="s">
        <v>251</v>
      </c>
      <c r="M4" s="70" t="s">
        <v>250</v>
      </c>
      <c r="N4" s="70" t="s">
        <v>251</v>
      </c>
      <c r="O4" s="70" t="s">
        <v>250</v>
      </c>
      <c r="P4" s="70" t="s">
        <v>251</v>
      </c>
      <c r="Q4" s="70" t="s">
        <v>250</v>
      </c>
      <c r="R4" s="70" t="s">
        <v>251</v>
      </c>
      <c r="S4" s="70" t="s">
        <v>250</v>
      </c>
      <c r="T4" s="70" t="s">
        <v>251</v>
      </c>
      <c r="U4" s="70" t="s">
        <v>250</v>
      </c>
      <c r="V4" s="70" t="s">
        <v>251</v>
      </c>
      <c r="W4" s="70" t="s">
        <v>250</v>
      </c>
      <c r="X4" s="70" t="s">
        <v>251</v>
      </c>
      <c r="Y4" s="70" t="s">
        <v>250</v>
      </c>
      <c r="Z4" s="70" t="s">
        <v>251</v>
      </c>
      <c r="AA4" s="70" t="s">
        <v>250</v>
      </c>
      <c r="AB4" s="70" t="s">
        <v>251</v>
      </c>
      <c r="AC4" s="70" t="s">
        <v>250</v>
      </c>
      <c r="AD4" s="70" t="s">
        <v>251</v>
      </c>
      <c r="AE4" s="70" t="s">
        <v>250</v>
      </c>
      <c r="AF4" s="70" t="s">
        <v>251</v>
      </c>
      <c r="AG4" s="70" t="s">
        <v>250</v>
      </c>
      <c r="AH4" s="70" t="s">
        <v>251</v>
      </c>
      <c r="AI4" s="70" t="s">
        <v>250</v>
      </c>
      <c r="AJ4" s="70" t="s">
        <v>251</v>
      </c>
      <c r="AK4" s="70" t="s">
        <v>250</v>
      </c>
      <c r="AL4" s="70" t="s">
        <v>251</v>
      </c>
      <c r="AM4" s="70" t="s">
        <v>250</v>
      </c>
      <c r="AN4" s="70" t="s">
        <v>251</v>
      </c>
      <c r="AO4" s="70" t="s">
        <v>250</v>
      </c>
      <c r="AP4" s="70" t="s">
        <v>251</v>
      </c>
      <c r="AQ4" s="70" t="s">
        <v>250</v>
      </c>
      <c r="AR4" s="70" t="s">
        <v>251</v>
      </c>
      <c r="AS4" s="70" t="s">
        <v>250</v>
      </c>
      <c r="AT4" s="70" t="s">
        <v>251</v>
      </c>
      <c r="AU4" s="70" t="s">
        <v>250</v>
      </c>
      <c r="AV4" s="70" t="s">
        <v>251</v>
      </c>
      <c r="AW4" s="70" t="s">
        <v>250</v>
      </c>
      <c r="AX4" s="70" t="s">
        <v>251</v>
      </c>
      <c r="AY4" s="70" t="s">
        <v>250</v>
      </c>
      <c r="AZ4" s="70" t="s">
        <v>251</v>
      </c>
      <c r="BA4" s="70" t="s">
        <v>250</v>
      </c>
      <c r="BB4" s="70" t="s">
        <v>251</v>
      </c>
      <c r="BC4" s="70" t="s">
        <v>250</v>
      </c>
      <c r="BD4" s="70" t="s">
        <v>251</v>
      </c>
      <c r="BE4" s="70" t="s">
        <v>250</v>
      </c>
      <c r="BF4" s="70" t="s">
        <v>251</v>
      </c>
      <c r="BG4" s="70" t="s">
        <v>250</v>
      </c>
      <c r="BH4" s="70" t="s">
        <v>251</v>
      </c>
      <c r="BI4" s="70" t="s">
        <v>250</v>
      </c>
      <c r="BJ4" s="70" t="s">
        <v>251</v>
      </c>
      <c r="BK4" s="70" t="s">
        <v>250</v>
      </c>
      <c r="BL4" s="70" t="s">
        <v>251</v>
      </c>
      <c r="BM4" s="70" t="s">
        <v>250</v>
      </c>
      <c r="BN4" s="70" t="s">
        <v>251</v>
      </c>
      <c r="BO4" s="70" t="s">
        <v>250</v>
      </c>
      <c r="BP4" s="70" t="s">
        <v>251</v>
      </c>
      <c r="BQ4" s="70" t="s">
        <v>250</v>
      </c>
      <c r="BR4" s="70" t="s">
        <v>251</v>
      </c>
      <c r="BS4" s="70" t="s">
        <v>250</v>
      </c>
      <c r="BT4" s="70" t="s">
        <v>251</v>
      </c>
      <c r="BU4" s="70" t="s">
        <v>250</v>
      </c>
      <c r="BV4" s="70" t="s">
        <v>251</v>
      </c>
      <c r="BW4" s="70" t="s">
        <v>250</v>
      </c>
      <c r="BX4" s="70" t="s">
        <v>251</v>
      </c>
      <c r="BY4" s="70" t="s">
        <v>250</v>
      </c>
      <c r="BZ4" s="70" t="s">
        <v>251</v>
      </c>
      <c r="CA4" s="70" t="s">
        <v>250</v>
      </c>
      <c r="CB4" s="70" t="s">
        <v>251</v>
      </c>
      <c r="CC4" s="70" t="s">
        <v>250</v>
      </c>
      <c r="CD4" s="70" t="s">
        <v>251</v>
      </c>
      <c r="CE4" s="70" t="s">
        <v>250</v>
      </c>
      <c r="CF4" s="70" t="s">
        <v>251</v>
      </c>
      <c r="CG4" s="70" t="s">
        <v>250</v>
      </c>
      <c r="CH4" s="70" t="s">
        <v>251</v>
      </c>
      <c r="CI4" s="70" t="s">
        <v>250</v>
      </c>
      <c r="CJ4" s="70" t="s">
        <v>251</v>
      </c>
      <c r="CK4" s="70" t="s">
        <v>250</v>
      </c>
      <c r="CL4" s="70" t="s">
        <v>251</v>
      </c>
      <c r="CM4" s="70" t="s">
        <v>250</v>
      </c>
      <c r="CN4" s="70" t="s">
        <v>251</v>
      </c>
      <c r="CO4" s="70" t="s">
        <v>250</v>
      </c>
      <c r="CP4" s="70" t="s">
        <v>251</v>
      </c>
      <c r="CQ4" s="70" t="s">
        <v>250</v>
      </c>
      <c r="CR4" s="70" t="s">
        <v>251</v>
      </c>
      <c r="CS4" s="70" t="s">
        <v>250</v>
      </c>
      <c r="CT4" s="70" t="s">
        <v>251</v>
      </c>
      <c r="CU4" s="70" t="s">
        <v>250</v>
      </c>
      <c r="CV4" s="70" t="s">
        <v>251</v>
      </c>
      <c r="CW4" s="70" t="s">
        <v>250</v>
      </c>
      <c r="CX4" s="70" t="s">
        <v>251</v>
      </c>
      <c r="CY4" s="70" t="s">
        <v>250</v>
      </c>
      <c r="CZ4" s="70" t="s">
        <v>251</v>
      </c>
      <c r="DA4" s="70" t="s">
        <v>250</v>
      </c>
      <c r="DB4" s="70" t="s">
        <v>251</v>
      </c>
      <c r="DC4" s="70" t="s">
        <v>250</v>
      </c>
      <c r="DD4" s="70" t="s">
        <v>251</v>
      </c>
      <c r="DE4" s="70" t="s">
        <v>250</v>
      </c>
      <c r="DF4" s="70" t="s">
        <v>251</v>
      </c>
      <c r="DG4" s="70" t="s">
        <v>250</v>
      </c>
      <c r="DH4" s="70" t="s">
        <v>251</v>
      </c>
      <c r="DI4" s="70" t="s">
        <v>250</v>
      </c>
      <c r="DJ4" s="70" t="s">
        <v>251</v>
      </c>
      <c r="DK4" s="70" t="s">
        <v>250</v>
      </c>
      <c r="DL4" s="70" t="s">
        <v>251</v>
      </c>
      <c r="DM4" s="70" t="s">
        <v>250</v>
      </c>
      <c r="DN4" s="70" t="s">
        <v>251</v>
      </c>
      <c r="DO4" s="70" t="s">
        <v>250</v>
      </c>
      <c r="DP4" s="70" t="s">
        <v>251</v>
      </c>
      <c r="DQ4" s="70" t="s">
        <v>250</v>
      </c>
      <c r="DR4" s="70" t="s">
        <v>251</v>
      </c>
      <c r="DS4" s="70" t="s">
        <v>250</v>
      </c>
      <c r="DT4" s="70" t="s">
        <v>251</v>
      </c>
      <c r="DU4" s="70" t="s">
        <v>250</v>
      </c>
      <c r="DV4" s="70" t="s">
        <v>251</v>
      </c>
      <c r="DW4" s="70" t="s">
        <v>250</v>
      </c>
      <c r="DX4" s="70" t="s">
        <v>251</v>
      </c>
      <c r="DY4" s="70" t="s">
        <v>250</v>
      </c>
      <c r="DZ4" s="70" t="s">
        <v>251</v>
      </c>
      <c r="EA4" s="70" t="s">
        <v>250</v>
      </c>
      <c r="EB4" s="70" t="s">
        <v>251</v>
      </c>
      <c r="EC4" s="70" t="s">
        <v>250</v>
      </c>
      <c r="ED4" s="70" t="s">
        <v>251</v>
      </c>
      <c r="EE4" s="70" t="s">
        <v>250</v>
      </c>
      <c r="EF4" s="70" t="s">
        <v>251</v>
      </c>
      <c r="EG4" s="70" t="s">
        <v>250</v>
      </c>
      <c r="EH4" s="70" t="s">
        <v>251</v>
      </c>
      <c r="EI4" s="70" t="s">
        <v>250</v>
      </c>
      <c r="EJ4" s="70" t="s">
        <v>251</v>
      </c>
      <c r="EK4" s="70" t="s">
        <v>250</v>
      </c>
      <c r="EL4" s="70" t="s">
        <v>251</v>
      </c>
      <c r="EM4" s="70" t="s">
        <v>250</v>
      </c>
      <c r="EN4" s="70" t="s">
        <v>251</v>
      </c>
      <c r="EO4" s="70" t="s">
        <v>250</v>
      </c>
      <c r="EP4" s="70" t="s">
        <v>251</v>
      </c>
      <c r="EQ4" s="70" t="s">
        <v>250</v>
      </c>
      <c r="ER4" s="70" t="s">
        <v>251</v>
      </c>
      <c r="ES4" s="70" t="s">
        <v>250</v>
      </c>
      <c r="ET4" s="70" t="s">
        <v>251</v>
      </c>
      <c r="EU4" s="70" t="s">
        <v>250</v>
      </c>
      <c r="EV4" s="70" t="s">
        <v>251</v>
      </c>
      <c r="EW4" s="70" t="s">
        <v>250</v>
      </c>
      <c r="EX4" s="70" t="s">
        <v>251</v>
      </c>
      <c r="EY4" s="70" t="s">
        <v>250</v>
      </c>
      <c r="EZ4" s="70" t="s">
        <v>251</v>
      </c>
      <c r="FA4" s="70" t="s">
        <v>250</v>
      </c>
      <c r="FB4" s="70" t="s">
        <v>251</v>
      </c>
      <c r="FC4" s="70" t="s">
        <v>250</v>
      </c>
      <c r="FD4" s="70" t="s">
        <v>251</v>
      </c>
      <c r="FE4" s="70" t="s">
        <v>250</v>
      </c>
      <c r="FF4" s="70" t="s">
        <v>251</v>
      </c>
      <c r="FG4" s="70" t="s">
        <v>250</v>
      </c>
      <c r="FH4" s="70" t="s">
        <v>251</v>
      </c>
      <c r="FI4" s="70" t="s">
        <v>250</v>
      </c>
      <c r="FJ4" s="70" t="s">
        <v>251</v>
      </c>
      <c r="FK4" s="70" t="s">
        <v>250</v>
      </c>
      <c r="FL4" s="70" t="s">
        <v>251</v>
      </c>
      <c r="FM4" s="70" t="s">
        <v>250</v>
      </c>
      <c r="FN4" s="70" t="s">
        <v>251</v>
      </c>
      <c r="FO4" s="70" t="s">
        <v>250</v>
      </c>
      <c r="FP4" s="70" t="s">
        <v>251</v>
      </c>
      <c r="FQ4" s="70" t="s">
        <v>250</v>
      </c>
      <c r="FR4" s="70" t="s">
        <v>251</v>
      </c>
      <c r="FS4" s="70" t="s">
        <v>250</v>
      </c>
      <c r="FT4" s="70" t="s">
        <v>251</v>
      </c>
      <c r="FU4" s="70" t="s">
        <v>250</v>
      </c>
      <c r="FV4" s="70" t="s">
        <v>251</v>
      </c>
      <c r="FW4" s="70" t="s">
        <v>250</v>
      </c>
      <c r="FX4" s="70" t="s">
        <v>251</v>
      </c>
      <c r="FY4" s="70" t="s">
        <v>250</v>
      </c>
      <c r="FZ4" s="70" t="s">
        <v>251</v>
      </c>
      <c r="GA4" s="70" t="s">
        <v>250</v>
      </c>
      <c r="GB4" s="70" t="s">
        <v>251</v>
      </c>
      <c r="GC4" s="70" t="s">
        <v>250</v>
      </c>
      <c r="GD4" s="70" t="s">
        <v>251</v>
      </c>
      <c r="GE4" s="70" t="s">
        <v>250</v>
      </c>
      <c r="GF4" s="70" t="s">
        <v>251</v>
      </c>
      <c r="GG4" s="70" t="s">
        <v>250</v>
      </c>
      <c r="GH4" s="70" t="s">
        <v>251</v>
      </c>
      <c r="GI4" s="70" t="s">
        <v>250</v>
      </c>
      <c r="GJ4" s="70" t="s">
        <v>251</v>
      </c>
      <c r="GK4" s="70" t="s">
        <v>250</v>
      </c>
      <c r="GL4" s="70" t="s">
        <v>251</v>
      </c>
      <c r="GM4" s="71" t="s">
        <v>250</v>
      </c>
      <c r="GN4" s="71" t="s">
        <v>251</v>
      </c>
      <c r="GO4" s="71" t="s">
        <v>252</v>
      </c>
      <c r="GP4" s="71" t="s">
        <v>250</v>
      </c>
      <c r="GQ4" s="71" t="s">
        <v>251</v>
      </c>
      <c r="GR4" s="71" t="s">
        <v>252</v>
      </c>
      <c r="GS4" s="71" t="s">
        <v>250</v>
      </c>
      <c r="GT4" s="71" t="s">
        <v>251</v>
      </c>
      <c r="GU4" s="71" t="s">
        <v>252</v>
      </c>
      <c r="GV4" s="71" t="s">
        <v>250</v>
      </c>
      <c r="GW4" s="71" t="s">
        <v>251</v>
      </c>
      <c r="GX4" s="71" t="s">
        <v>252</v>
      </c>
    </row>
    <row r="5" spans="1:206" ht="15.75" x14ac:dyDescent="0.25">
      <c r="A5" s="54">
        <v>1</v>
      </c>
      <c r="B5" s="58" t="s">
        <v>141</v>
      </c>
      <c r="C5" s="89">
        <v>4</v>
      </c>
      <c r="D5" s="130">
        <v>0</v>
      </c>
      <c r="E5" s="130">
        <v>0</v>
      </c>
      <c r="F5" s="130">
        <v>0</v>
      </c>
      <c r="G5" s="130">
        <v>0</v>
      </c>
      <c r="H5" s="130">
        <v>0</v>
      </c>
      <c r="I5" s="130">
        <v>0</v>
      </c>
      <c r="J5" s="130">
        <v>0</v>
      </c>
      <c r="K5" s="130">
        <v>1</v>
      </c>
      <c r="L5" s="130">
        <v>0</v>
      </c>
      <c r="M5" s="130">
        <v>0</v>
      </c>
      <c r="N5" s="130">
        <v>0</v>
      </c>
      <c r="O5" s="130">
        <v>0</v>
      </c>
      <c r="P5" s="130">
        <v>0</v>
      </c>
      <c r="Q5" s="130">
        <v>0</v>
      </c>
      <c r="R5" s="130">
        <v>0</v>
      </c>
      <c r="S5" s="130">
        <v>1</v>
      </c>
      <c r="T5" s="130">
        <v>0</v>
      </c>
      <c r="U5" s="130">
        <v>0</v>
      </c>
      <c r="V5" s="130">
        <v>0</v>
      </c>
      <c r="W5" s="130">
        <v>0</v>
      </c>
      <c r="X5" s="130">
        <v>0</v>
      </c>
      <c r="Y5" s="130">
        <v>0</v>
      </c>
      <c r="Z5" s="130">
        <v>0</v>
      </c>
      <c r="AA5" s="130">
        <v>1</v>
      </c>
      <c r="AB5" s="130">
        <v>1</v>
      </c>
      <c r="AC5" s="130">
        <v>0</v>
      </c>
      <c r="AD5" s="130">
        <v>0</v>
      </c>
      <c r="AE5" s="130">
        <v>0</v>
      </c>
      <c r="AF5" s="130">
        <v>0</v>
      </c>
      <c r="AG5" s="130">
        <v>0</v>
      </c>
      <c r="AH5" s="130">
        <v>0</v>
      </c>
      <c r="AI5" s="130">
        <v>0</v>
      </c>
      <c r="AJ5" s="130">
        <v>0</v>
      </c>
      <c r="AK5" s="130">
        <v>0</v>
      </c>
      <c r="AL5" s="130">
        <v>0</v>
      </c>
      <c r="AM5" s="130">
        <v>0</v>
      </c>
      <c r="AN5" s="130">
        <v>0</v>
      </c>
      <c r="AO5" s="130">
        <v>0</v>
      </c>
      <c r="AP5" s="130">
        <v>0</v>
      </c>
      <c r="AQ5" s="130">
        <v>2</v>
      </c>
      <c r="AR5" s="130">
        <v>0</v>
      </c>
      <c r="AS5" s="130">
        <v>0</v>
      </c>
      <c r="AT5" s="130">
        <v>0</v>
      </c>
      <c r="AU5" s="130">
        <v>0</v>
      </c>
      <c r="AV5" s="130">
        <v>0</v>
      </c>
      <c r="AW5" s="130">
        <v>0</v>
      </c>
      <c r="AX5" s="130">
        <v>0</v>
      </c>
      <c r="AY5" s="130">
        <v>0</v>
      </c>
      <c r="AZ5" s="130">
        <v>0</v>
      </c>
      <c r="BA5" s="130">
        <v>0</v>
      </c>
      <c r="BB5" s="130">
        <v>0</v>
      </c>
      <c r="BC5" s="130">
        <v>0</v>
      </c>
      <c r="BD5" s="130">
        <v>0</v>
      </c>
      <c r="BE5" s="130">
        <v>0</v>
      </c>
      <c r="BF5" s="130">
        <v>0</v>
      </c>
      <c r="BG5" s="130">
        <v>2</v>
      </c>
      <c r="BH5" s="130">
        <v>0</v>
      </c>
      <c r="BI5" s="130">
        <v>0</v>
      </c>
      <c r="BJ5" s="130">
        <v>0</v>
      </c>
      <c r="BK5" s="130">
        <v>0</v>
      </c>
      <c r="BL5" s="130">
        <v>0</v>
      </c>
      <c r="BM5" s="130">
        <v>0</v>
      </c>
      <c r="BN5" s="130">
        <v>0</v>
      </c>
      <c r="BO5" s="130">
        <v>0</v>
      </c>
      <c r="BP5" s="130">
        <v>0</v>
      </c>
      <c r="BQ5" s="130">
        <v>0</v>
      </c>
      <c r="BR5" s="130">
        <v>0</v>
      </c>
      <c r="BS5" s="130">
        <v>0</v>
      </c>
      <c r="BT5" s="130">
        <v>0</v>
      </c>
      <c r="BU5" s="130">
        <v>0</v>
      </c>
      <c r="BV5" s="130">
        <v>0</v>
      </c>
      <c r="BW5" s="130">
        <v>0</v>
      </c>
      <c r="BX5" s="130">
        <v>0</v>
      </c>
      <c r="BY5" s="130">
        <v>0</v>
      </c>
      <c r="BZ5" s="130">
        <v>0</v>
      </c>
      <c r="CA5" s="130">
        <v>0</v>
      </c>
      <c r="CB5" s="130">
        <v>0</v>
      </c>
      <c r="CC5" s="130">
        <v>0</v>
      </c>
      <c r="CD5" s="130">
        <v>0</v>
      </c>
      <c r="CE5" s="130">
        <v>1</v>
      </c>
      <c r="CF5" s="130">
        <v>0</v>
      </c>
      <c r="CG5" s="130">
        <v>0</v>
      </c>
      <c r="CH5" s="130">
        <v>0</v>
      </c>
      <c r="CI5" s="130">
        <v>0</v>
      </c>
      <c r="CJ5" s="130">
        <v>0</v>
      </c>
      <c r="CK5" s="130">
        <v>0</v>
      </c>
      <c r="CL5" s="130">
        <v>0</v>
      </c>
      <c r="CM5" s="130">
        <v>1</v>
      </c>
      <c r="CN5" s="130">
        <v>0</v>
      </c>
      <c r="CO5" s="130">
        <v>0</v>
      </c>
      <c r="CP5" s="130">
        <v>0</v>
      </c>
      <c r="CQ5" s="130">
        <v>0</v>
      </c>
      <c r="CR5" s="130">
        <v>0</v>
      </c>
      <c r="CS5" s="130">
        <v>0</v>
      </c>
      <c r="CT5" s="130">
        <v>0</v>
      </c>
      <c r="CU5" s="130">
        <v>0</v>
      </c>
      <c r="CV5" s="130">
        <v>0</v>
      </c>
      <c r="CW5" s="130">
        <v>0</v>
      </c>
      <c r="CX5" s="130">
        <v>0</v>
      </c>
      <c r="CY5" s="130">
        <v>0</v>
      </c>
      <c r="CZ5" s="130">
        <v>0</v>
      </c>
      <c r="DA5" s="130">
        <v>0</v>
      </c>
      <c r="DB5" s="130">
        <v>0</v>
      </c>
      <c r="DC5" s="130">
        <v>0</v>
      </c>
      <c r="DD5" s="130">
        <v>0</v>
      </c>
      <c r="DE5" s="130">
        <v>0</v>
      </c>
      <c r="DF5" s="130">
        <v>0</v>
      </c>
      <c r="DG5" s="130">
        <v>0</v>
      </c>
      <c r="DH5" s="130">
        <v>0</v>
      </c>
      <c r="DI5" s="130">
        <v>0</v>
      </c>
      <c r="DJ5" s="130">
        <v>0</v>
      </c>
      <c r="DK5" s="130">
        <v>0</v>
      </c>
      <c r="DL5" s="130">
        <v>0</v>
      </c>
      <c r="DM5" s="130">
        <v>0</v>
      </c>
      <c r="DN5" s="130">
        <v>0</v>
      </c>
      <c r="DO5" s="130">
        <v>0</v>
      </c>
      <c r="DP5" s="130">
        <v>0</v>
      </c>
      <c r="DQ5" s="130">
        <v>0</v>
      </c>
      <c r="DR5" s="130">
        <v>0</v>
      </c>
      <c r="DS5" s="130">
        <v>1</v>
      </c>
      <c r="DT5" s="130">
        <v>0</v>
      </c>
      <c r="DU5" s="130">
        <v>0</v>
      </c>
      <c r="DV5" s="130">
        <v>0</v>
      </c>
      <c r="DW5" s="130">
        <v>0</v>
      </c>
      <c r="DX5" s="130">
        <v>0</v>
      </c>
      <c r="DY5" s="130">
        <v>0</v>
      </c>
      <c r="DZ5" s="130">
        <v>0</v>
      </c>
      <c r="EA5" s="130">
        <v>0</v>
      </c>
      <c r="EB5" s="130">
        <v>0</v>
      </c>
      <c r="EC5" s="130">
        <v>0</v>
      </c>
      <c r="ED5" s="130">
        <v>0</v>
      </c>
      <c r="EE5" s="130">
        <v>0</v>
      </c>
      <c r="EF5" s="130">
        <v>0</v>
      </c>
      <c r="EG5" s="130">
        <v>0</v>
      </c>
      <c r="EH5" s="130">
        <v>0</v>
      </c>
      <c r="EI5" s="130">
        <v>0</v>
      </c>
      <c r="EJ5" s="130">
        <v>0</v>
      </c>
      <c r="EK5" s="130">
        <v>0</v>
      </c>
      <c r="EL5" s="130">
        <v>0</v>
      </c>
      <c r="EM5" s="130">
        <v>0</v>
      </c>
      <c r="EN5" s="130">
        <v>0</v>
      </c>
      <c r="EO5" s="130">
        <v>0</v>
      </c>
      <c r="EP5" s="130">
        <v>0</v>
      </c>
      <c r="EQ5" s="130">
        <v>0</v>
      </c>
      <c r="ER5" s="130">
        <v>0</v>
      </c>
      <c r="ES5" s="130">
        <v>0</v>
      </c>
      <c r="ET5" s="130">
        <v>0</v>
      </c>
      <c r="EU5" s="130">
        <v>0</v>
      </c>
      <c r="EV5" s="130">
        <v>0</v>
      </c>
      <c r="EW5" s="130">
        <v>0</v>
      </c>
      <c r="EX5" s="130">
        <v>0</v>
      </c>
      <c r="EY5" s="130">
        <v>1</v>
      </c>
      <c r="EZ5" s="130">
        <v>0</v>
      </c>
      <c r="FA5" s="130">
        <v>0</v>
      </c>
      <c r="FB5" s="130">
        <v>0</v>
      </c>
      <c r="FC5" s="130">
        <v>0</v>
      </c>
      <c r="FD5" s="130">
        <v>0</v>
      </c>
      <c r="FE5" s="130">
        <v>0</v>
      </c>
      <c r="FF5" s="130">
        <v>0</v>
      </c>
      <c r="FG5" s="130">
        <v>0</v>
      </c>
      <c r="FH5" s="130">
        <v>0</v>
      </c>
      <c r="FI5" s="130">
        <v>0</v>
      </c>
      <c r="FJ5" s="130">
        <v>0</v>
      </c>
      <c r="FK5" s="130">
        <v>0</v>
      </c>
      <c r="FL5" s="130">
        <v>0</v>
      </c>
      <c r="FM5" s="130">
        <v>0</v>
      </c>
      <c r="FN5" s="130">
        <v>0</v>
      </c>
      <c r="FO5" s="130">
        <v>1</v>
      </c>
      <c r="FP5" s="130">
        <v>0</v>
      </c>
      <c r="FQ5" s="130">
        <v>0</v>
      </c>
      <c r="FR5" s="130">
        <v>0</v>
      </c>
      <c r="FS5" s="130">
        <v>0</v>
      </c>
      <c r="FT5" s="130">
        <v>0</v>
      </c>
      <c r="FU5" s="130">
        <v>0</v>
      </c>
      <c r="FV5" s="130">
        <v>0</v>
      </c>
      <c r="FW5" s="130">
        <v>1</v>
      </c>
      <c r="FX5" s="130">
        <v>0</v>
      </c>
      <c r="FY5" s="130">
        <v>0</v>
      </c>
      <c r="FZ5" s="130">
        <v>0</v>
      </c>
      <c r="GA5" s="130">
        <v>0</v>
      </c>
      <c r="GB5" s="130">
        <v>0</v>
      </c>
      <c r="GC5" s="130">
        <v>0</v>
      </c>
      <c r="GD5" s="130">
        <v>0</v>
      </c>
      <c r="GE5" s="130">
        <v>0</v>
      </c>
      <c r="GF5" s="130">
        <v>0</v>
      </c>
      <c r="GG5" s="130">
        <v>0</v>
      </c>
      <c r="GH5" s="130">
        <v>0</v>
      </c>
      <c r="GI5" s="130">
        <v>0</v>
      </c>
      <c r="GJ5" s="130">
        <v>0</v>
      </c>
      <c r="GK5" s="130">
        <v>0</v>
      </c>
      <c r="GL5" s="130">
        <v>0</v>
      </c>
      <c r="GM5" s="73">
        <f t="shared" ref="GM5:GM39" si="0">C5+K5+S5+AA5+AI5+AQ5+AY5+BG5+BO5+BW5+CE5+CM5+CU5+DC5+DK5+DS5+EA5+EI5+EQ5+EY5+FG5+FO5+FW5+GE5</f>
        <v>17</v>
      </c>
      <c r="GN5" s="73">
        <f t="shared" ref="GN5:GN39" si="1">D5+L5+T5+AB5+AJ5+AR5+AZ5+BH5+BP5+BX5+CF5+CN5+CV5+DD5+DL5+DT5+EB5+EJ5+ER5+EZ5+FH5+FP5+FX5+GF5</f>
        <v>1</v>
      </c>
      <c r="GO5" s="73">
        <f t="shared" ref="GO5:GO39" si="2">GN5/GM5</f>
        <v>5.8823529411764705E-2</v>
      </c>
      <c r="GP5" s="73">
        <f t="shared" ref="GP5:GP39" si="3">GG5+FY5+E5+M5+U5+AC5+AK5+AS5+BA5+BI5+BQ5+BY5+CG5+CO5+CW5+DE5+DM5+DU5+EC5+EK5+ES5+FA5+FI5+FQ5</f>
        <v>0</v>
      </c>
      <c r="GQ5" s="73">
        <f t="shared" ref="GQ5:GQ39" si="4">GH5+FZ5+F5+N5+V5+AD5+AL5+AT5+BB5+BJ5+BR5+BZ5+CH5+CP5+CX5+DF5+DN5+DV5+ED5+EL5+ET5+FB5+FJ5+FR5</f>
        <v>0</v>
      </c>
      <c r="GR5" s="73">
        <v>0</v>
      </c>
      <c r="GS5" s="73">
        <f t="shared" ref="GS5:GS39" si="5">G5+O5+W5+AE5+AM5+AU5+BC5+BK5+BS5+CA5+CI5+CQ5+CY5+DG5+DO5+DW5+EE5+EM5+EU5+FC5+FK5+FS5+GA5+GI5</f>
        <v>0</v>
      </c>
      <c r="GT5" s="73">
        <f t="shared" ref="GT5:GT39" si="6">H5+P5+X5+AF5+AN5+AV5+BD5+BL5+BT5+CB5+CJ5+CR5+CZ5+DH5+DP5+DX5+EF5+EN5+EV5+FD5+FL5+FT5+GB5+GJ5</f>
        <v>0</v>
      </c>
      <c r="GU5" s="73">
        <v>0</v>
      </c>
      <c r="GV5" s="73">
        <f t="shared" ref="GV5:GV39" si="7">I5+Q5+Y5+AG5+AO5+AW5+BE5+BM5+BU5+CC5+CK5+CS5+DA5+DI5+DQ5+DY5+EG5+EO5+EW5+FE5+FM5+FU5+GC5+GK5</f>
        <v>0</v>
      </c>
      <c r="GW5" s="73">
        <f t="shared" ref="GW5:GW39" si="8">J5+R5+Z5+AH5+AP5+AX5+BF5+BN5+BV5+CD5+CL5+CT5+DB5+DJ5+DR5+DZ5+EH5+EP5+EX5+FF5+FN5+FV5+GD5+GL5</f>
        <v>0</v>
      </c>
      <c r="GX5" s="73">
        <v>0</v>
      </c>
    </row>
    <row r="6" spans="1:206" ht="15.75" x14ac:dyDescent="0.25">
      <c r="A6" s="54">
        <v>2</v>
      </c>
      <c r="B6" s="58" t="s">
        <v>142</v>
      </c>
      <c r="C6" s="89">
        <v>5</v>
      </c>
      <c r="D6" s="130">
        <v>1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3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  <c r="R6" s="130">
        <v>0</v>
      </c>
      <c r="S6" s="130">
        <v>2</v>
      </c>
      <c r="T6" s="130">
        <v>0</v>
      </c>
      <c r="U6" s="130">
        <v>0</v>
      </c>
      <c r="V6" s="130">
        <v>0</v>
      </c>
      <c r="W6" s="130">
        <v>0</v>
      </c>
      <c r="X6" s="130">
        <v>0</v>
      </c>
      <c r="Y6" s="130">
        <v>0</v>
      </c>
      <c r="Z6" s="130">
        <v>0</v>
      </c>
      <c r="AA6" s="130">
        <v>3</v>
      </c>
      <c r="AB6" s="130">
        <v>2</v>
      </c>
      <c r="AC6" s="130">
        <v>0</v>
      </c>
      <c r="AD6" s="130">
        <v>0</v>
      </c>
      <c r="AE6" s="130">
        <v>0</v>
      </c>
      <c r="AF6" s="130">
        <v>0</v>
      </c>
      <c r="AG6" s="130">
        <v>0</v>
      </c>
      <c r="AH6" s="130">
        <v>0</v>
      </c>
      <c r="AI6" s="130">
        <v>2</v>
      </c>
      <c r="AJ6" s="130">
        <v>1</v>
      </c>
      <c r="AK6" s="130">
        <v>0</v>
      </c>
      <c r="AL6" s="130">
        <v>0</v>
      </c>
      <c r="AM6" s="130">
        <v>0</v>
      </c>
      <c r="AN6" s="130">
        <v>0</v>
      </c>
      <c r="AO6" s="130">
        <v>0</v>
      </c>
      <c r="AP6" s="130">
        <v>0</v>
      </c>
      <c r="AQ6" s="130">
        <v>4</v>
      </c>
      <c r="AR6" s="130">
        <v>2</v>
      </c>
      <c r="AS6" s="130">
        <v>0</v>
      </c>
      <c r="AT6" s="130">
        <v>0</v>
      </c>
      <c r="AU6" s="130">
        <v>0</v>
      </c>
      <c r="AV6" s="130">
        <v>0</v>
      </c>
      <c r="AW6" s="130">
        <v>0</v>
      </c>
      <c r="AX6" s="130">
        <v>0</v>
      </c>
      <c r="AY6" s="130">
        <v>0</v>
      </c>
      <c r="AZ6" s="130">
        <v>0</v>
      </c>
      <c r="BA6" s="130">
        <v>0</v>
      </c>
      <c r="BB6" s="130">
        <v>0</v>
      </c>
      <c r="BC6" s="130">
        <v>0</v>
      </c>
      <c r="BD6" s="130">
        <v>0</v>
      </c>
      <c r="BE6" s="130">
        <v>0</v>
      </c>
      <c r="BF6" s="130">
        <v>0</v>
      </c>
      <c r="BG6" s="130">
        <v>2</v>
      </c>
      <c r="BH6" s="130">
        <v>1</v>
      </c>
      <c r="BI6" s="130">
        <v>0</v>
      </c>
      <c r="BJ6" s="130">
        <v>0</v>
      </c>
      <c r="BK6" s="130">
        <v>0</v>
      </c>
      <c r="BL6" s="130">
        <v>0</v>
      </c>
      <c r="BM6" s="130">
        <v>0</v>
      </c>
      <c r="BN6" s="130">
        <v>0</v>
      </c>
      <c r="BO6" s="130">
        <v>2</v>
      </c>
      <c r="BP6" s="130">
        <v>1</v>
      </c>
      <c r="BQ6" s="130">
        <v>0</v>
      </c>
      <c r="BR6" s="130">
        <v>0</v>
      </c>
      <c r="BS6" s="130">
        <v>0</v>
      </c>
      <c r="BT6" s="130">
        <v>0</v>
      </c>
      <c r="BU6" s="130">
        <v>0</v>
      </c>
      <c r="BV6" s="130">
        <v>0</v>
      </c>
      <c r="BW6" s="130">
        <v>0</v>
      </c>
      <c r="BX6" s="130">
        <v>0</v>
      </c>
      <c r="BY6" s="130">
        <v>0</v>
      </c>
      <c r="BZ6" s="130">
        <v>0</v>
      </c>
      <c r="CA6" s="130">
        <v>0</v>
      </c>
      <c r="CB6" s="130">
        <v>0</v>
      </c>
      <c r="CC6" s="130">
        <v>0</v>
      </c>
      <c r="CD6" s="130">
        <v>0</v>
      </c>
      <c r="CE6" s="130">
        <v>2</v>
      </c>
      <c r="CF6" s="130">
        <v>1</v>
      </c>
      <c r="CG6" s="130">
        <v>0</v>
      </c>
      <c r="CH6" s="130">
        <v>0</v>
      </c>
      <c r="CI6" s="130">
        <v>0</v>
      </c>
      <c r="CJ6" s="130">
        <v>0</v>
      </c>
      <c r="CK6" s="130">
        <v>0</v>
      </c>
      <c r="CL6" s="130">
        <v>0</v>
      </c>
      <c r="CM6" s="130">
        <v>1</v>
      </c>
      <c r="CN6" s="130">
        <v>0</v>
      </c>
      <c r="CO6" s="130">
        <v>0</v>
      </c>
      <c r="CP6" s="130">
        <v>0</v>
      </c>
      <c r="CQ6" s="130">
        <v>0</v>
      </c>
      <c r="CR6" s="130">
        <v>0</v>
      </c>
      <c r="CS6" s="130">
        <v>0</v>
      </c>
      <c r="CT6" s="130">
        <v>0</v>
      </c>
      <c r="CU6" s="130">
        <v>1</v>
      </c>
      <c r="CV6" s="130">
        <v>0</v>
      </c>
      <c r="CW6" s="130">
        <v>0</v>
      </c>
      <c r="CX6" s="130">
        <v>0</v>
      </c>
      <c r="CY6" s="130">
        <v>0</v>
      </c>
      <c r="CZ6" s="130">
        <v>0</v>
      </c>
      <c r="DA6" s="130">
        <v>0</v>
      </c>
      <c r="DB6" s="130">
        <v>0</v>
      </c>
      <c r="DC6" s="130">
        <v>0</v>
      </c>
      <c r="DD6" s="130">
        <v>0</v>
      </c>
      <c r="DE6" s="130">
        <v>0</v>
      </c>
      <c r="DF6" s="130">
        <v>0</v>
      </c>
      <c r="DG6" s="130">
        <v>0</v>
      </c>
      <c r="DH6" s="130">
        <v>0</v>
      </c>
      <c r="DI6" s="130">
        <v>0</v>
      </c>
      <c r="DJ6" s="130">
        <v>0</v>
      </c>
      <c r="DK6" s="130">
        <v>1</v>
      </c>
      <c r="DL6" s="130">
        <v>0</v>
      </c>
      <c r="DM6" s="130">
        <v>0</v>
      </c>
      <c r="DN6" s="130">
        <v>0</v>
      </c>
      <c r="DO6" s="130">
        <v>0</v>
      </c>
      <c r="DP6" s="130">
        <v>0</v>
      </c>
      <c r="DQ6" s="130">
        <v>0</v>
      </c>
      <c r="DR6" s="130">
        <v>0</v>
      </c>
      <c r="DS6" s="130">
        <v>2</v>
      </c>
      <c r="DT6" s="130">
        <v>2</v>
      </c>
      <c r="DU6" s="130">
        <v>2</v>
      </c>
      <c r="DV6" s="130">
        <v>2</v>
      </c>
      <c r="DW6" s="130">
        <v>0</v>
      </c>
      <c r="DX6" s="130">
        <v>0</v>
      </c>
      <c r="DY6" s="130">
        <v>0</v>
      </c>
      <c r="DZ6" s="130">
        <v>0</v>
      </c>
      <c r="EA6" s="130">
        <v>0</v>
      </c>
      <c r="EB6" s="130">
        <v>0</v>
      </c>
      <c r="EC6" s="130">
        <v>0</v>
      </c>
      <c r="ED6" s="130">
        <v>0</v>
      </c>
      <c r="EE6" s="130">
        <v>0</v>
      </c>
      <c r="EF6" s="130">
        <v>0</v>
      </c>
      <c r="EG6" s="130">
        <v>0</v>
      </c>
      <c r="EH6" s="130">
        <v>0</v>
      </c>
      <c r="EI6" s="130">
        <v>1</v>
      </c>
      <c r="EJ6" s="130">
        <v>0</v>
      </c>
      <c r="EK6" s="130">
        <v>0</v>
      </c>
      <c r="EL6" s="130">
        <v>0</v>
      </c>
      <c r="EM6" s="130">
        <v>0</v>
      </c>
      <c r="EN6" s="130">
        <v>0</v>
      </c>
      <c r="EO6" s="130">
        <v>0</v>
      </c>
      <c r="EP6" s="130">
        <v>0</v>
      </c>
      <c r="EQ6" s="130">
        <v>0</v>
      </c>
      <c r="ER6" s="130">
        <v>0</v>
      </c>
      <c r="ES6" s="130">
        <v>0</v>
      </c>
      <c r="ET6" s="130">
        <v>0</v>
      </c>
      <c r="EU6" s="130">
        <v>0</v>
      </c>
      <c r="EV6" s="130">
        <v>0</v>
      </c>
      <c r="EW6" s="130">
        <v>0</v>
      </c>
      <c r="EX6" s="130">
        <v>0</v>
      </c>
      <c r="EY6" s="130">
        <v>2</v>
      </c>
      <c r="EZ6" s="130">
        <v>0</v>
      </c>
      <c r="FA6" s="130">
        <v>0</v>
      </c>
      <c r="FB6" s="130">
        <v>0</v>
      </c>
      <c r="FC6" s="130">
        <v>0</v>
      </c>
      <c r="FD6" s="130">
        <v>0</v>
      </c>
      <c r="FE6" s="130">
        <v>0</v>
      </c>
      <c r="FF6" s="130">
        <v>0</v>
      </c>
      <c r="FG6" s="130">
        <v>0</v>
      </c>
      <c r="FH6" s="130">
        <v>0</v>
      </c>
      <c r="FI6" s="130">
        <v>0</v>
      </c>
      <c r="FJ6" s="130">
        <v>0</v>
      </c>
      <c r="FK6" s="130">
        <v>0</v>
      </c>
      <c r="FL6" s="130">
        <v>0</v>
      </c>
      <c r="FM6" s="130">
        <v>0</v>
      </c>
      <c r="FN6" s="130">
        <v>0</v>
      </c>
      <c r="FO6" s="130">
        <v>4</v>
      </c>
      <c r="FP6" s="130">
        <v>3</v>
      </c>
      <c r="FQ6" s="130">
        <v>0</v>
      </c>
      <c r="FR6" s="130">
        <v>0</v>
      </c>
      <c r="FS6" s="130">
        <v>0</v>
      </c>
      <c r="FT6" s="130">
        <v>0</v>
      </c>
      <c r="FU6" s="130">
        <v>0</v>
      </c>
      <c r="FV6" s="130">
        <v>0</v>
      </c>
      <c r="FW6" s="130">
        <v>5</v>
      </c>
      <c r="FX6" s="130">
        <v>5</v>
      </c>
      <c r="FY6" s="130">
        <v>3</v>
      </c>
      <c r="FZ6" s="130">
        <v>3</v>
      </c>
      <c r="GA6" s="130">
        <v>3</v>
      </c>
      <c r="GB6" s="130">
        <v>0</v>
      </c>
      <c r="GC6" s="130">
        <v>0</v>
      </c>
      <c r="GD6" s="130">
        <v>0</v>
      </c>
      <c r="GE6" s="210">
        <v>1</v>
      </c>
      <c r="GF6" s="130">
        <v>0</v>
      </c>
      <c r="GG6" s="130">
        <v>0</v>
      </c>
      <c r="GH6" s="130">
        <v>0</v>
      </c>
      <c r="GI6" s="130">
        <v>0</v>
      </c>
      <c r="GJ6" s="130">
        <v>0</v>
      </c>
      <c r="GK6" s="130">
        <v>0</v>
      </c>
      <c r="GL6" s="130">
        <v>0</v>
      </c>
      <c r="GM6" s="73">
        <f t="shared" si="0"/>
        <v>43</v>
      </c>
      <c r="GN6" s="73">
        <f t="shared" si="1"/>
        <v>19</v>
      </c>
      <c r="GO6" s="73">
        <f t="shared" si="2"/>
        <v>0.44186046511627908</v>
      </c>
      <c r="GP6" s="73">
        <f t="shared" si="3"/>
        <v>5</v>
      </c>
      <c r="GQ6" s="73">
        <f t="shared" si="4"/>
        <v>5</v>
      </c>
      <c r="GR6" s="73">
        <f t="shared" ref="GR6:GR39" si="9">GQ6/GP6</f>
        <v>1</v>
      </c>
      <c r="GS6" s="73">
        <f t="shared" si="5"/>
        <v>3</v>
      </c>
      <c r="GT6" s="73">
        <f t="shared" si="6"/>
        <v>0</v>
      </c>
      <c r="GU6" s="73">
        <f t="shared" ref="GU6:GU11" si="10">GT6/GS6</f>
        <v>0</v>
      </c>
      <c r="GV6" s="73">
        <f t="shared" si="7"/>
        <v>0</v>
      </c>
      <c r="GW6" s="73">
        <f t="shared" si="8"/>
        <v>0</v>
      </c>
      <c r="GX6" s="73">
        <v>0</v>
      </c>
    </row>
    <row r="7" spans="1:206" ht="15.75" x14ac:dyDescent="0.25">
      <c r="A7" s="54">
        <v>3</v>
      </c>
      <c r="B7" s="58" t="s">
        <v>143</v>
      </c>
      <c r="C7" s="89">
        <v>1</v>
      </c>
      <c r="D7" s="130">
        <v>1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1</v>
      </c>
      <c r="L7" s="130">
        <v>0</v>
      </c>
      <c r="M7" s="130">
        <v>0</v>
      </c>
      <c r="N7" s="130">
        <v>0</v>
      </c>
      <c r="O7" s="130">
        <v>0</v>
      </c>
      <c r="P7" s="130">
        <v>0</v>
      </c>
      <c r="Q7" s="130">
        <v>0</v>
      </c>
      <c r="R7" s="130">
        <v>0</v>
      </c>
      <c r="S7" s="130">
        <v>1</v>
      </c>
      <c r="T7" s="130">
        <v>0</v>
      </c>
      <c r="U7" s="130">
        <v>0</v>
      </c>
      <c r="V7" s="130">
        <v>0</v>
      </c>
      <c r="W7" s="130">
        <v>0</v>
      </c>
      <c r="X7" s="130">
        <v>0</v>
      </c>
      <c r="Y7" s="130">
        <v>0</v>
      </c>
      <c r="Z7" s="130">
        <v>0</v>
      </c>
      <c r="AA7" s="130">
        <v>1</v>
      </c>
      <c r="AB7" s="130">
        <v>0</v>
      </c>
      <c r="AC7" s="130">
        <v>0</v>
      </c>
      <c r="AD7" s="130">
        <v>0</v>
      </c>
      <c r="AE7" s="130">
        <v>0</v>
      </c>
      <c r="AF7" s="130">
        <v>0</v>
      </c>
      <c r="AG7" s="130">
        <v>0</v>
      </c>
      <c r="AH7" s="130">
        <v>0</v>
      </c>
      <c r="AI7" s="130">
        <v>2</v>
      </c>
      <c r="AJ7" s="130">
        <v>2</v>
      </c>
      <c r="AK7" s="130">
        <v>1</v>
      </c>
      <c r="AL7" s="130">
        <v>0</v>
      </c>
      <c r="AM7" s="130">
        <v>0</v>
      </c>
      <c r="AN7" s="130">
        <v>0</v>
      </c>
      <c r="AO7" s="130">
        <v>0</v>
      </c>
      <c r="AP7" s="130">
        <v>0</v>
      </c>
      <c r="AQ7" s="130">
        <v>1</v>
      </c>
      <c r="AR7" s="130">
        <v>1</v>
      </c>
      <c r="AS7" s="130">
        <v>0</v>
      </c>
      <c r="AT7" s="130">
        <v>0</v>
      </c>
      <c r="AU7" s="130">
        <v>0</v>
      </c>
      <c r="AV7" s="130">
        <v>0</v>
      </c>
      <c r="AW7" s="130">
        <v>0</v>
      </c>
      <c r="AX7" s="130">
        <v>0</v>
      </c>
      <c r="AY7" s="130">
        <v>0</v>
      </c>
      <c r="AZ7" s="130">
        <v>0</v>
      </c>
      <c r="BA7" s="130">
        <v>0</v>
      </c>
      <c r="BB7" s="130">
        <v>0</v>
      </c>
      <c r="BC7" s="130">
        <v>0</v>
      </c>
      <c r="BD7" s="130">
        <v>0</v>
      </c>
      <c r="BE7" s="130">
        <v>0</v>
      </c>
      <c r="BF7" s="130">
        <v>0</v>
      </c>
      <c r="BG7" s="130">
        <v>2</v>
      </c>
      <c r="BH7" s="130">
        <v>1</v>
      </c>
      <c r="BI7" s="130">
        <v>0</v>
      </c>
      <c r="BJ7" s="130">
        <v>0</v>
      </c>
      <c r="BK7" s="130">
        <v>0</v>
      </c>
      <c r="BL7" s="130">
        <v>0</v>
      </c>
      <c r="BM7" s="130">
        <v>0</v>
      </c>
      <c r="BN7" s="130">
        <v>0</v>
      </c>
      <c r="BO7" s="130">
        <v>0</v>
      </c>
      <c r="BP7" s="130">
        <v>0</v>
      </c>
      <c r="BQ7" s="130">
        <v>0</v>
      </c>
      <c r="BR7" s="130">
        <v>0</v>
      </c>
      <c r="BS7" s="130">
        <v>0</v>
      </c>
      <c r="BT7" s="130">
        <v>0</v>
      </c>
      <c r="BU7" s="130">
        <v>0</v>
      </c>
      <c r="BV7" s="130">
        <v>0</v>
      </c>
      <c r="BW7" s="130">
        <v>0</v>
      </c>
      <c r="BX7" s="130">
        <v>0</v>
      </c>
      <c r="BY7" s="130">
        <v>0</v>
      </c>
      <c r="BZ7" s="130">
        <v>0</v>
      </c>
      <c r="CA7" s="130">
        <v>0</v>
      </c>
      <c r="CB7" s="130">
        <v>0</v>
      </c>
      <c r="CC7" s="130">
        <v>0</v>
      </c>
      <c r="CD7" s="130">
        <v>0</v>
      </c>
      <c r="CE7" s="130">
        <v>1</v>
      </c>
      <c r="CF7" s="130">
        <v>0</v>
      </c>
      <c r="CG7" s="130">
        <v>1</v>
      </c>
      <c r="CH7" s="130">
        <v>0</v>
      </c>
      <c r="CI7" s="130">
        <v>0</v>
      </c>
      <c r="CJ7" s="130">
        <v>0</v>
      </c>
      <c r="CK7" s="130">
        <v>0</v>
      </c>
      <c r="CL7" s="130">
        <v>0</v>
      </c>
      <c r="CM7" s="174">
        <v>2</v>
      </c>
      <c r="CN7" s="174">
        <v>1</v>
      </c>
      <c r="CO7" s="174">
        <v>0</v>
      </c>
      <c r="CP7" s="130">
        <v>0</v>
      </c>
      <c r="CQ7" s="130">
        <v>0</v>
      </c>
      <c r="CR7" s="130">
        <v>0</v>
      </c>
      <c r="CS7" s="130">
        <v>0</v>
      </c>
      <c r="CT7" s="130">
        <v>0</v>
      </c>
      <c r="CU7" s="130">
        <v>0</v>
      </c>
      <c r="CV7" s="130">
        <v>0</v>
      </c>
      <c r="CW7" s="130">
        <v>0</v>
      </c>
      <c r="CX7" s="130">
        <v>0</v>
      </c>
      <c r="CY7" s="130">
        <v>0</v>
      </c>
      <c r="CZ7" s="130">
        <v>0</v>
      </c>
      <c r="DA7" s="130">
        <v>0</v>
      </c>
      <c r="DB7" s="130">
        <v>0</v>
      </c>
      <c r="DC7" s="130">
        <v>0</v>
      </c>
      <c r="DD7" s="130">
        <v>0</v>
      </c>
      <c r="DE7" s="130">
        <v>0</v>
      </c>
      <c r="DF7" s="130">
        <v>0</v>
      </c>
      <c r="DG7" s="130">
        <v>0</v>
      </c>
      <c r="DH7" s="130">
        <v>0</v>
      </c>
      <c r="DI7" s="130">
        <v>0</v>
      </c>
      <c r="DJ7" s="130">
        <v>0</v>
      </c>
      <c r="DK7" s="130">
        <v>1</v>
      </c>
      <c r="DL7" s="130">
        <v>1</v>
      </c>
      <c r="DM7" s="130">
        <v>0</v>
      </c>
      <c r="DN7" s="130">
        <v>0</v>
      </c>
      <c r="DO7" s="130">
        <v>0</v>
      </c>
      <c r="DP7" s="130">
        <v>0</v>
      </c>
      <c r="DQ7" s="130">
        <v>0</v>
      </c>
      <c r="DR7" s="130">
        <v>0</v>
      </c>
      <c r="DS7" s="130">
        <v>7</v>
      </c>
      <c r="DT7" s="130">
        <v>7</v>
      </c>
      <c r="DU7" s="174">
        <v>2</v>
      </c>
      <c r="DV7" s="174">
        <v>2</v>
      </c>
      <c r="DW7" s="130">
        <v>1</v>
      </c>
      <c r="DX7" s="130">
        <v>0</v>
      </c>
      <c r="DY7" s="130">
        <v>0</v>
      </c>
      <c r="DZ7" s="130">
        <v>0</v>
      </c>
      <c r="EA7" s="130">
        <v>0</v>
      </c>
      <c r="EB7" s="130">
        <v>0</v>
      </c>
      <c r="EC7" s="130">
        <v>0</v>
      </c>
      <c r="ED7" s="130">
        <v>0</v>
      </c>
      <c r="EE7" s="130">
        <v>0</v>
      </c>
      <c r="EF7" s="130">
        <v>0</v>
      </c>
      <c r="EG7" s="130">
        <v>0</v>
      </c>
      <c r="EH7" s="130">
        <v>0</v>
      </c>
      <c r="EI7" s="130">
        <v>0</v>
      </c>
      <c r="EJ7" s="130">
        <v>0</v>
      </c>
      <c r="EK7" s="130">
        <v>0</v>
      </c>
      <c r="EL7" s="130">
        <v>0</v>
      </c>
      <c r="EM7" s="130">
        <v>0</v>
      </c>
      <c r="EN7" s="130">
        <v>0</v>
      </c>
      <c r="EO7" s="130">
        <v>0</v>
      </c>
      <c r="EP7" s="130">
        <v>0</v>
      </c>
      <c r="EQ7" s="130">
        <v>1</v>
      </c>
      <c r="ER7" s="130">
        <v>0</v>
      </c>
      <c r="ES7" s="130">
        <v>0</v>
      </c>
      <c r="ET7" s="130">
        <v>0</v>
      </c>
      <c r="EU7" s="130">
        <v>0</v>
      </c>
      <c r="EV7" s="130">
        <v>0</v>
      </c>
      <c r="EW7" s="130">
        <v>0</v>
      </c>
      <c r="EX7" s="130">
        <v>0</v>
      </c>
      <c r="EY7" s="130">
        <v>1</v>
      </c>
      <c r="EZ7" s="130">
        <v>0</v>
      </c>
      <c r="FA7" s="130">
        <v>0</v>
      </c>
      <c r="FB7" s="130">
        <v>0</v>
      </c>
      <c r="FC7" s="130">
        <v>0</v>
      </c>
      <c r="FD7" s="130">
        <v>0</v>
      </c>
      <c r="FE7" s="130">
        <v>0</v>
      </c>
      <c r="FF7" s="130">
        <v>0</v>
      </c>
      <c r="FG7" s="130">
        <v>0</v>
      </c>
      <c r="FH7" s="130">
        <v>0</v>
      </c>
      <c r="FI7" s="130">
        <v>0</v>
      </c>
      <c r="FJ7" s="130">
        <v>0</v>
      </c>
      <c r="FK7" s="130">
        <v>0</v>
      </c>
      <c r="FL7" s="130">
        <v>0</v>
      </c>
      <c r="FM7" s="130">
        <v>0</v>
      </c>
      <c r="FN7" s="130">
        <v>0</v>
      </c>
      <c r="FO7" s="130">
        <v>1</v>
      </c>
      <c r="FP7" s="130">
        <v>0</v>
      </c>
      <c r="FQ7" s="130">
        <v>0</v>
      </c>
      <c r="FR7" s="130">
        <v>0</v>
      </c>
      <c r="FS7" s="130">
        <v>0</v>
      </c>
      <c r="FT7" s="130">
        <v>0</v>
      </c>
      <c r="FU7" s="130">
        <v>0</v>
      </c>
      <c r="FV7" s="130">
        <v>0</v>
      </c>
      <c r="FW7" s="130">
        <v>2</v>
      </c>
      <c r="FX7" s="130">
        <v>2</v>
      </c>
      <c r="FY7" s="130">
        <v>0</v>
      </c>
      <c r="FZ7" s="130">
        <v>0</v>
      </c>
      <c r="GA7" s="130">
        <v>0</v>
      </c>
      <c r="GB7" s="130">
        <v>0</v>
      </c>
      <c r="GC7" s="130">
        <v>0</v>
      </c>
      <c r="GD7" s="130">
        <v>0</v>
      </c>
      <c r="GE7" s="130">
        <v>0</v>
      </c>
      <c r="GF7" s="130">
        <v>0</v>
      </c>
      <c r="GG7" s="130">
        <v>0</v>
      </c>
      <c r="GH7" s="130">
        <v>0</v>
      </c>
      <c r="GI7" s="130">
        <v>0</v>
      </c>
      <c r="GJ7" s="130">
        <v>0</v>
      </c>
      <c r="GK7" s="130">
        <v>0</v>
      </c>
      <c r="GL7" s="130">
        <v>0</v>
      </c>
      <c r="GM7" s="73">
        <f t="shared" si="0"/>
        <v>25</v>
      </c>
      <c r="GN7" s="73">
        <f t="shared" si="1"/>
        <v>16</v>
      </c>
      <c r="GO7" s="73">
        <f t="shared" si="2"/>
        <v>0.64</v>
      </c>
      <c r="GP7" s="73">
        <f t="shared" si="3"/>
        <v>4</v>
      </c>
      <c r="GQ7" s="73">
        <f t="shared" si="4"/>
        <v>2</v>
      </c>
      <c r="GR7" s="73">
        <f t="shared" si="9"/>
        <v>0.5</v>
      </c>
      <c r="GS7" s="73">
        <f t="shared" si="5"/>
        <v>1</v>
      </c>
      <c r="GT7" s="73">
        <f t="shared" si="6"/>
        <v>0</v>
      </c>
      <c r="GU7" s="73">
        <f t="shared" si="10"/>
        <v>0</v>
      </c>
      <c r="GV7" s="73">
        <f t="shared" si="7"/>
        <v>0</v>
      </c>
      <c r="GW7" s="73">
        <f t="shared" si="8"/>
        <v>0</v>
      </c>
      <c r="GX7" s="73">
        <v>0</v>
      </c>
    </row>
    <row r="8" spans="1:206" ht="15.75" x14ac:dyDescent="0.25">
      <c r="A8" s="54">
        <v>4</v>
      </c>
      <c r="B8" s="58" t="s">
        <v>144</v>
      </c>
      <c r="C8" s="89">
        <v>3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3</v>
      </c>
      <c r="L8" s="130">
        <v>0</v>
      </c>
      <c r="M8" s="130">
        <v>0</v>
      </c>
      <c r="N8" s="130">
        <v>0</v>
      </c>
      <c r="O8" s="130">
        <v>0</v>
      </c>
      <c r="P8" s="130">
        <v>0</v>
      </c>
      <c r="Q8" s="130">
        <v>0</v>
      </c>
      <c r="R8" s="130">
        <v>0</v>
      </c>
      <c r="S8" s="130">
        <v>2</v>
      </c>
      <c r="T8" s="130">
        <v>2</v>
      </c>
      <c r="U8" s="130">
        <v>0</v>
      </c>
      <c r="V8" s="130">
        <v>0</v>
      </c>
      <c r="W8" s="130">
        <v>0</v>
      </c>
      <c r="X8" s="130">
        <v>0</v>
      </c>
      <c r="Y8" s="130">
        <v>0</v>
      </c>
      <c r="Z8" s="130">
        <v>0</v>
      </c>
      <c r="AA8" s="130">
        <v>3</v>
      </c>
      <c r="AB8" s="175">
        <v>0</v>
      </c>
      <c r="AC8" s="130">
        <v>0</v>
      </c>
      <c r="AD8" s="130">
        <v>0</v>
      </c>
      <c r="AE8" s="130">
        <v>0</v>
      </c>
      <c r="AF8" s="130">
        <v>0</v>
      </c>
      <c r="AG8" s="130">
        <v>0</v>
      </c>
      <c r="AH8" s="130">
        <v>0</v>
      </c>
      <c r="AI8" s="130">
        <v>2</v>
      </c>
      <c r="AJ8" s="130">
        <v>0</v>
      </c>
      <c r="AK8" s="130">
        <v>0</v>
      </c>
      <c r="AL8" s="130">
        <v>0</v>
      </c>
      <c r="AM8" s="130">
        <v>0</v>
      </c>
      <c r="AN8" s="130">
        <v>0</v>
      </c>
      <c r="AO8" s="130">
        <v>0</v>
      </c>
      <c r="AP8" s="130">
        <v>0</v>
      </c>
      <c r="AQ8" s="130">
        <v>3</v>
      </c>
      <c r="AR8" s="130">
        <v>2</v>
      </c>
      <c r="AS8" s="130">
        <v>0</v>
      </c>
      <c r="AT8" s="130">
        <v>0</v>
      </c>
      <c r="AU8" s="130">
        <v>0</v>
      </c>
      <c r="AV8" s="130">
        <v>0</v>
      </c>
      <c r="AW8" s="130">
        <v>0</v>
      </c>
      <c r="AX8" s="130">
        <v>0</v>
      </c>
      <c r="AY8" s="130">
        <v>0</v>
      </c>
      <c r="AZ8" s="130">
        <v>0</v>
      </c>
      <c r="BA8" s="130">
        <v>0</v>
      </c>
      <c r="BB8" s="130">
        <v>0</v>
      </c>
      <c r="BC8" s="130">
        <v>0</v>
      </c>
      <c r="BD8" s="130">
        <v>0</v>
      </c>
      <c r="BE8" s="130">
        <v>0</v>
      </c>
      <c r="BF8" s="130">
        <v>0</v>
      </c>
      <c r="BG8" s="130">
        <v>3</v>
      </c>
      <c r="BH8" s="130">
        <v>1</v>
      </c>
      <c r="BI8" s="130">
        <v>0</v>
      </c>
      <c r="BJ8" s="130">
        <v>0</v>
      </c>
      <c r="BK8" s="130">
        <v>0</v>
      </c>
      <c r="BL8" s="130">
        <v>0</v>
      </c>
      <c r="BM8" s="130">
        <v>0</v>
      </c>
      <c r="BN8" s="130">
        <v>0</v>
      </c>
      <c r="BO8" s="130">
        <v>2</v>
      </c>
      <c r="BP8" s="130">
        <v>1</v>
      </c>
      <c r="BQ8" s="130">
        <v>0</v>
      </c>
      <c r="BR8" s="130">
        <v>0</v>
      </c>
      <c r="BS8" s="130">
        <v>0</v>
      </c>
      <c r="BT8" s="130">
        <v>0</v>
      </c>
      <c r="BU8" s="130">
        <v>0</v>
      </c>
      <c r="BV8" s="130">
        <v>0</v>
      </c>
      <c r="BW8" s="130">
        <v>2</v>
      </c>
      <c r="BX8" s="130">
        <v>0</v>
      </c>
      <c r="BY8" s="130">
        <v>0</v>
      </c>
      <c r="BZ8" s="130">
        <v>0</v>
      </c>
      <c r="CA8" s="130">
        <v>0</v>
      </c>
      <c r="CB8" s="130">
        <v>0</v>
      </c>
      <c r="CC8" s="130">
        <v>0</v>
      </c>
      <c r="CD8" s="130">
        <v>0</v>
      </c>
      <c r="CE8" s="130">
        <v>1</v>
      </c>
      <c r="CF8" s="130">
        <v>1</v>
      </c>
      <c r="CG8" s="130">
        <v>0</v>
      </c>
      <c r="CH8" s="130">
        <v>0</v>
      </c>
      <c r="CI8" s="130">
        <v>0</v>
      </c>
      <c r="CJ8" s="130">
        <v>0</v>
      </c>
      <c r="CK8" s="130">
        <v>0</v>
      </c>
      <c r="CL8" s="130">
        <v>0</v>
      </c>
      <c r="CM8" s="174">
        <v>1</v>
      </c>
      <c r="CN8" s="130">
        <v>0</v>
      </c>
      <c r="CO8" s="130">
        <v>0</v>
      </c>
      <c r="CP8" s="130">
        <v>0</v>
      </c>
      <c r="CQ8" s="130">
        <v>0</v>
      </c>
      <c r="CR8" s="130">
        <v>0</v>
      </c>
      <c r="CS8" s="130">
        <v>0</v>
      </c>
      <c r="CT8" s="130">
        <v>0</v>
      </c>
      <c r="CU8" s="130">
        <v>0</v>
      </c>
      <c r="CV8" s="130">
        <v>0</v>
      </c>
      <c r="CW8" s="130">
        <v>0</v>
      </c>
      <c r="CX8" s="130">
        <v>0</v>
      </c>
      <c r="CY8" s="130">
        <v>0</v>
      </c>
      <c r="CZ8" s="130">
        <v>0</v>
      </c>
      <c r="DA8" s="130">
        <v>0</v>
      </c>
      <c r="DB8" s="130">
        <v>0</v>
      </c>
      <c r="DC8" s="130">
        <v>0</v>
      </c>
      <c r="DD8" s="130">
        <v>0</v>
      </c>
      <c r="DE8" s="130">
        <v>0</v>
      </c>
      <c r="DF8" s="130">
        <v>0</v>
      </c>
      <c r="DG8" s="130">
        <v>0</v>
      </c>
      <c r="DH8" s="130">
        <v>0</v>
      </c>
      <c r="DI8" s="130">
        <v>0</v>
      </c>
      <c r="DJ8" s="130">
        <v>0</v>
      </c>
      <c r="DK8" s="210">
        <v>1</v>
      </c>
      <c r="DL8" s="210">
        <v>1</v>
      </c>
      <c r="DM8" s="130">
        <v>1</v>
      </c>
      <c r="DN8" s="130">
        <v>1</v>
      </c>
      <c r="DO8" s="130">
        <v>0</v>
      </c>
      <c r="DP8" s="130">
        <v>0</v>
      </c>
      <c r="DQ8" s="130">
        <v>0</v>
      </c>
      <c r="DR8" s="130">
        <v>0</v>
      </c>
      <c r="DS8" s="130">
        <v>1</v>
      </c>
      <c r="DT8" s="130">
        <v>1</v>
      </c>
      <c r="DU8" s="130">
        <v>0</v>
      </c>
      <c r="DV8" s="130">
        <v>0</v>
      </c>
      <c r="DW8" s="130">
        <v>0</v>
      </c>
      <c r="DX8" s="130">
        <v>0</v>
      </c>
      <c r="DY8" s="130">
        <v>0</v>
      </c>
      <c r="DZ8" s="130">
        <v>0</v>
      </c>
      <c r="EA8" s="130">
        <v>0</v>
      </c>
      <c r="EB8" s="130">
        <v>0</v>
      </c>
      <c r="EC8" s="130">
        <v>0</v>
      </c>
      <c r="ED8" s="130">
        <v>0</v>
      </c>
      <c r="EE8" s="130">
        <v>0</v>
      </c>
      <c r="EF8" s="130">
        <v>0</v>
      </c>
      <c r="EG8" s="130">
        <v>0</v>
      </c>
      <c r="EH8" s="130">
        <v>0</v>
      </c>
      <c r="EI8" s="130">
        <v>2</v>
      </c>
      <c r="EJ8" s="130">
        <v>2</v>
      </c>
      <c r="EK8" s="130">
        <v>0</v>
      </c>
      <c r="EL8" s="130">
        <v>0</v>
      </c>
      <c r="EM8" s="130">
        <v>0</v>
      </c>
      <c r="EN8" s="130">
        <v>0</v>
      </c>
      <c r="EO8" s="130">
        <v>0</v>
      </c>
      <c r="EP8" s="130">
        <v>0</v>
      </c>
      <c r="EQ8" s="130">
        <v>1</v>
      </c>
      <c r="ER8" s="130">
        <v>0</v>
      </c>
      <c r="ES8" s="130">
        <v>0</v>
      </c>
      <c r="ET8" s="130">
        <v>0</v>
      </c>
      <c r="EU8" s="130">
        <v>0</v>
      </c>
      <c r="EV8" s="130">
        <v>0</v>
      </c>
      <c r="EW8" s="130">
        <v>0</v>
      </c>
      <c r="EX8" s="130">
        <v>0</v>
      </c>
      <c r="EY8" s="130">
        <v>2</v>
      </c>
      <c r="EZ8" s="130">
        <v>1</v>
      </c>
      <c r="FA8" s="130">
        <v>0</v>
      </c>
      <c r="FB8" s="130">
        <v>0</v>
      </c>
      <c r="FC8" s="130">
        <v>0</v>
      </c>
      <c r="FD8" s="130">
        <v>0</v>
      </c>
      <c r="FE8" s="130">
        <v>0</v>
      </c>
      <c r="FF8" s="130">
        <v>0</v>
      </c>
      <c r="FG8" s="130">
        <v>0</v>
      </c>
      <c r="FH8" s="130">
        <v>0</v>
      </c>
      <c r="FI8" s="130">
        <v>0</v>
      </c>
      <c r="FJ8" s="130">
        <v>0</v>
      </c>
      <c r="FK8" s="130">
        <v>0</v>
      </c>
      <c r="FL8" s="130">
        <v>0</v>
      </c>
      <c r="FM8" s="130">
        <v>0</v>
      </c>
      <c r="FN8" s="130">
        <v>0</v>
      </c>
      <c r="FO8" s="130">
        <v>2</v>
      </c>
      <c r="FP8" s="130">
        <v>2</v>
      </c>
      <c r="FQ8" s="130">
        <v>0</v>
      </c>
      <c r="FR8" s="130">
        <v>0</v>
      </c>
      <c r="FS8" s="130">
        <v>0</v>
      </c>
      <c r="FT8" s="130">
        <v>0</v>
      </c>
      <c r="FU8" s="130">
        <v>0</v>
      </c>
      <c r="FV8" s="130">
        <v>0</v>
      </c>
      <c r="FW8" s="130">
        <v>3</v>
      </c>
      <c r="FX8" s="130">
        <v>0</v>
      </c>
      <c r="FY8" s="130">
        <v>0</v>
      </c>
      <c r="FZ8" s="130">
        <v>0</v>
      </c>
      <c r="GA8" s="130">
        <v>0</v>
      </c>
      <c r="GB8" s="130">
        <v>0</v>
      </c>
      <c r="GC8" s="130">
        <v>0</v>
      </c>
      <c r="GD8" s="130">
        <v>0</v>
      </c>
      <c r="GE8" s="210">
        <v>1</v>
      </c>
      <c r="GF8" s="130">
        <v>0</v>
      </c>
      <c r="GG8" s="130">
        <v>0</v>
      </c>
      <c r="GH8" s="130">
        <v>0</v>
      </c>
      <c r="GI8" s="130">
        <v>0</v>
      </c>
      <c r="GJ8" s="130">
        <v>0</v>
      </c>
      <c r="GK8" s="130">
        <v>0</v>
      </c>
      <c r="GL8" s="130">
        <v>0</v>
      </c>
      <c r="GM8" s="73">
        <f t="shared" si="0"/>
        <v>38</v>
      </c>
      <c r="GN8" s="73">
        <f t="shared" si="1"/>
        <v>14</v>
      </c>
      <c r="GO8" s="73">
        <f t="shared" si="2"/>
        <v>0.36842105263157893</v>
      </c>
      <c r="GP8" s="73">
        <f t="shared" si="3"/>
        <v>1</v>
      </c>
      <c r="GQ8" s="73">
        <f t="shared" si="4"/>
        <v>1</v>
      </c>
      <c r="GR8" s="73">
        <f t="shared" si="9"/>
        <v>1</v>
      </c>
      <c r="GS8" s="73">
        <f t="shared" si="5"/>
        <v>0</v>
      </c>
      <c r="GT8" s="73">
        <f t="shared" si="6"/>
        <v>0</v>
      </c>
      <c r="GU8" s="73">
        <v>0</v>
      </c>
      <c r="GV8" s="73">
        <f t="shared" si="7"/>
        <v>0</v>
      </c>
      <c r="GW8" s="73">
        <f t="shared" si="8"/>
        <v>0</v>
      </c>
      <c r="GX8" s="73">
        <v>0</v>
      </c>
    </row>
    <row r="9" spans="1:206" ht="15.75" x14ac:dyDescent="0.25">
      <c r="A9" s="54">
        <v>5</v>
      </c>
      <c r="B9" s="58" t="s">
        <v>145</v>
      </c>
      <c r="C9" s="89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1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75">
        <v>3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1</v>
      </c>
      <c r="AJ9" s="130">
        <v>0</v>
      </c>
      <c r="AK9" s="130">
        <v>0</v>
      </c>
      <c r="AL9" s="130">
        <v>0</v>
      </c>
      <c r="AM9" s="130">
        <v>0</v>
      </c>
      <c r="AN9" s="130">
        <v>0</v>
      </c>
      <c r="AO9" s="130">
        <v>0</v>
      </c>
      <c r="AP9" s="130">
        <v>0</v>
      </c>
      <c r="AQ9" s="130">
        <v>1</v>
      </c>
      <c r="AR9" s="130">
        <v>0</v>
      </c>
      <c r="AS9" s="130">
        <v>0</v>
      </c>
      <c r="AT9" s="130">
        <v>0</v>
      </c>
      <c r="AU9" s="130">
        <v>0</v>
      </c>
      <c r="AV9" s="130">
        <v>0</v>
      </c>
      <c r="AW9" s="130">
        <v>0</v>
      </c>
      <c r="AX9" s="130">
        <v>0</v>
      </c>
      <c r="AY9" s="130">
        <v>0</v>
      </c>
      <c r="AZ9" s="130">
        <v>0</v>
      </c>
      <c r="BA9" s="130">
        <v>0</v>
      </c>
      <c r="BB9" s="130">
        <v>0</v>
      </c>
      <c r="BC9" s="130">
        <v>0</v>
      </c>
      <c r="BD9" s="130">
        <v>0</v>
      </c>
      <c r="BE9" s="130">
        <v>0</v>
      </c>
      <c r="BF9" s="130">
        <v>0</v>
      </c>
      <c r="BG9" s="130">
        <v>2</v>
      </c>
      <c r="BH9" s="130">
        <v>0</v>
      </c>
      <c r="BI9" s="130">
        <v>0</v>
      </c>
      <c r="BJ9" s="130">
        <v>0</v>
      </c>
      <c r="BK9" s="130">
        <v>0</v>
      </c>
      <c r="BL9" s="130">
        <v>0</v>
      </c>
      <c r="BM9" s="130">
        <v>0</v>
      </c>
      <c r="BN9" s="130">
        <v>0</v>
      </c>
      <c r="BO9" s="130">
        <v>0</v>
      </c>
      <c r="BP9" s="130">
        <v>0</v>
      </c>
      <c r="BQ9" s="130">
        <v>0</v>
      </c>
      <c r="BR9" s="130">
        <v>0</v>
      </c>
      <c r="BS9" s="130">
        <v>0</v>
      </c>
      <c r="BT9" s="130">
        <v>0</v>
      </c>
      <c r="BU9" s="130">
        <v>0</v>
      </c>
      <c r="BV9" s="130">
        <v>0</v>
      </c>
      <c r="BW9" s="130">
        <v>0</v>
      </c>
      <c r="BX9" s="130">
        <v>0</v>
      </c>
      <c r="BY9" s="130">
        <v>0</v>
      </c>
      <c r="BZ9" s="130">
        <v>0</v>
      </c>
      <c r="CA9" s="130">
        <v>0</v>
      </c>
      <c r="CB9" s="130">
        <v>0</v>
      </c>
      <c r="CC9" s="130">
        <v>0</v>
      </c>
      <c r="CD9" s="130">
        <v>0</v>
      </c>
      <c r="CE9" s="130">
        <v>1</v>
      </c>
      <c r="CF9" s="130">
        <v>0</v>
      </c>
      <c r="CG9" s="130">
        <v>0</v>
      </c>
      <c r="CH9" s="130">
        <v>0</v>
      </c>
      <c r="CI9" s="130">
        <v>0</v>
      </c>
      <c r="CJ9" s="130">
        <v>0</v>
      </c>
      <c r="CK9" s="130">
        <v>0</v>
      </c>
      <c r="CL9" s="130">
        <v>0</v>
      </c>
      <c r="CM9" s="130">
        <v>0</v>
      </c>
      <c r="CN9" s="130">
        <v>0</v>
      </c>
      <c r="CO9" s="130">
        <v>0</v>
      </c>
      <c r="CP9" s="130">
        <v>0</v>
      </c>
      <c r="CQ9" s="130">
        <v>0</v>
      </c>
      <c r="CR9" s="130">
        <v>0</v>
      </c>
      <c r="CS9" s="130">
        <v>0</v>
      </c>
      <c r="CT9" s="130">
        <v>0</v>
      </c>
      <c r="CU9" s="130">
        <v>0</v>
      </c>
      <c r="CV9" s="130">
        <v>0</v>
      </c>
      <c r="CW9" s="130">
        <v>0</v>
      </c>
      <c r="CX9" s="130">
        <v>0</v>
      </c>
      <c r="CY9" s="130">
        <v>0</v>
      </c>
      <c r="CZ9" s="130">
        <v>0</v>
      </c>
      <c r="DA9" s="130">
        <v>0</v>
      </c>
      <c r="DB9" s="130">
        <v>0</v>
      </c>
      <c r="DC9" s="130">
        <v>0</v>
      </c>
      <c r="DD9" s="130">
        <v>0</v>
      </c>
      <c r="DE9" s="130">
        <v>0</v>
      </c>
      <c r="DF9" s="130">
        <v>0</v>
      </c>
      <c r="DG9" s="130">
        <v>0</v>
      </c>
      <c r="DH9" s="130">
        <v>0</v>
      </c>
      <c r="DI9" s="130">
        <v>0</v>
      </c>
      <c r="DJ9" s="130">
        <v>0</v>
      </c>
      <c r="DK9" s="130">
        <v>1</v>
      </c>
      <c r="DL9" s="130">
        <v>1</v>
      </c>
      <c r="DM9" s="130">
        <v>0</v>
      </c>
      <c r="DN9" s="130">
        <v>0</v>
      </c>
      <c r="DO9" s="130">
        <v>0</v>
      </c>
      <c r="DP9" s="130">
        <v>0</v>
      </c>
      <c r="DQ9" s="130">
        <v>0</v>
      </c>
      <c r="DR9" s="130">
        <v>0</v>
      </c>
      <c r="DS9" s="130">
        <v>1</v>
      </c>
      <c r="DT9" s="130">
        <v>0</v>
      </c>
      <c r="DU9" s="130">
        <v>0</v>
      </c>
      <c r="DV9" s="130">
        <v>0</v>
      </c>
      <c r="DW9" s="130">
        <v>0</v>
      </c>
      <c r="DX9" s="130">
        <v>0</v>
      </c>
      <c r="DY9" s="130">
        <v>0</v>
      </c>
      <c r="DZ9" s="130">
        <v>0</v>
      </c>
      <c r="EA9" s="130">
        <v>0</v>
      </c>
      <c r="EB9" s="130">
        <v>0</v>
      </c>
      <c r="EC9" s="130">
        <v>0</v>
      </c>
      <c r="ED9" s="130">
        <v>0</v>
      </c>
      <c r="EE9" s="130">
        <v>0</v>
      </c>
      <c r="EF9" s="130">
        <v>0</v>
      </c>
      <c r="EG9" s="130">
        <v>0</v>
      </c>
      <c r="EH9" s="130">
        <v>0</v>
      </c>
      <c r="EI9" s="130">
        <v>4</v>
      </c>
      <c r="EJ9" s="130">
        <v>2</v>
      </c>
      <c r="EK9" s="130">
        <v>0</v>
      </c>
      <c r="EL9" s="130">
        <v>0</v>
      </c>
      <c r="EM9" s="130">
        <v>0</v>
      </c>
      <c r="EN9" s="130">
        <v>0</v>
      </c>
      <c r="EO9" s="130">
        <v>0</v>
      </c>
      <c r="EP9" s="130">
        <v>0</v>
      </c>
      <c r="EQ9" s="130">
        <v>0</v>
      </c>
      <c r="ER9" s="130">
        <v>0</v>
      </c>
      <c r="ES9" s="130">
        <v>0</v>
      </c>
      <c r="ET9" s="130">
        <v>0</v>
      </c>
      <c r="EU9" s="130">
        <v>0</v>
      </c>
      <c r="EV9" s="130">
        <v>0</v>
      </c>
      <c r="EW9" s="130">
        <v>0</v>
      </c>
      <c r="EX9" s="130">
        <v>0</v>
      </c>
      <c r="EY9" s="130">
        <v>1</v>
      </c>
      <c r="EZ9" s="130">
        <v>0</v>
      </c>
      <c r="FA9" s="130">
        <v>0</v>
      </c>
      <c r="FB9" s="130">
        <v>0</v>
      </c>
      <c r="FC9" s="130">
        <v>0</v>
      </c>
      <c r="FD9" s="130">
        <v>0</v>
      </c>
      <c r="FE9" s="130">
        <v>0</v>
      </c>
      <c r="FF9" s="130">
        <v>0</v>
      </c>
      <c r="FG9" s="130">
        <v>2</v>
      </c>
      <c r="FH9" s="130">
        <v>0</v>
      </c>
      <c r="FI9" s="130">
        <v>0</v>
      </c>
      <c r="FJ9" s="130">
        <v>0</v>
      </c>
      <c r="FK9" s="130">
        <v>0</v>
      </c>
      <c r="FL9" s="130">
        <v>0</v>
      </c>
      <c r="FM9" s="130">
        <v>0</v>
      </c>
      <c r="FN9" s="130">
        <v>0</v>
      </c>
      <c r="FO9" s="130">
        <v>0</v>
      </c>
      <c r="FP9" s="130">
        <v>0</v>
      </c>
      <c r="FQ9" s="130">
        <v>0</v>
      </c>
      <c r="FR9" s="130">
        <v>0</v>
      </c>
      <c r="FS9" s="130">
        <v>0</v>
      </c>
      <c r="FT9" s="130">
        <v>0</v>
      </c>
      <c r="FU9" s="130">
        <v>0</v>
      </c>
      <c r="FV9" s="130">
        <v>0</v>
      </c>
      <c r="FW9" s="130">
        <v>2</v>
      </c>
      <c r="FX9" s="130">
        <v>0</v>
      </c>
      <c r="FY9" s="130">
        <v>0</v>
      </c>
      <c r="FZ9" s="130">
        <v>0</v>
      </c>
      <c r="GA9" s="130">
        <v>0</v>
      </c>
      <c r="GB9" s="130">
        <v>0</v>
      </c>
      <c r="GC9" s="130">
        <v>0</v>
      </c>
      <c r="GD9" s="130">
        <v>0</v>
      </c>
      <c r="GE9" s="130">
        <v>0</v>
      </c>
      <c r="GF9" s="130">
        <v>0</v>
      </c>
      <c r="GG9" s="130">
        <v>0</v>
      </c>
      <c r="GH9" s="130">
        <v>0</v>
      </c>
      <c r="GI9" s="130">
        <v>0</v>
      </c>
      <c r="GJ9" s="130">
        <v>0</v>
      </c>
      <c r="GK9" s="130">
        <v>0</v>
      </c>
      <c r="GL9" s="130">
        <v>0</v>
      </c>
      <c r="GM9" s="73">
        <f t="shared" si="0"/>
        <v>20</v>
      </c>
      <c r="GN9" s="73">
        <f t="shared" si="1"/>
        <v>3</v>
      </c>
      <c r="GO9" s="73">
        <f t="shared" si="2"/>
        <v>0.15</v>
      </c>
      <c r="GP9" s="73">
        <f t="shared" si="3"/>
        <v>0</v>
      </c>
      <c r="GQ9" s="73">
        <f t="shared" si="4"/>
        <v>0</v>
      </c>
      <c r="GR9" s="73">
        <v>0</v>
      </c>
      <c r="GS9" s="73">
        <f t="shared" si="5"/>
        <v>0</v>
      </c>
      <c r="GT9" s="73">
        <f t="shared" si="6"/>
        <v>0</v>
      </c>
      <c r="GU9" s="73">
        <v>0</v>
      </c>
      <c r="GV9" s="73">
        <f t="shared" si="7"/>
        <v>0</v>
      </c>
      <c r="GW9" s="73">
        <f t="shared" si="8"/>
        <v>0</v>
      </c>
      <c r="GX9" s="73">
        <v>0</v>
      </c>
    </row>
    <row r="10" spans="1:206" ht="25.5" x14ac:dyDescent="0.25">
      <c r="A10" s="54">
        <v>6</v>
      </c>
      <c r="B10" s="58" t="s">
        <v>180</v>
      </c>
      <c r="C10" s="89">
        <v>7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1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1</v>
      </c>
      <c r="T10" s="130">
        <v>1</v>
      </c>
      <c r="U10" s="130">
        <v>0</v>
      </c>
      <c r="V10" s="130">
        <v>0</v>
      </c>
      <c r="W10" s="130">
        <v>0</v>
      </c>
      <c r="X10" s="130">
        <v>0</v>
      </c>
      <c r="Y10" s="130">
        <v>0</v>
      </c>
      <c r="Z10" s="130">
        <v>0</v>
      </c>
      <c r="AA10" s="175">
        <v>2</v>
      </c>
      <c r="AB10" s="130">
        <v>1</v>
      </c>
      <c r="AC10" s="130">
        <v>0</v>
      </c>
      <c r="AD10" s="130">
        <v>0</v>
      </c>
      <c r="AE10" s="130">
        <v>0</v>
      </c>
      <c r="AF10" s="130">
        <v>0</v>
      </c>
      <c r="AG10" s="130">
        <v>0</v>
      </c>
      <c r="AH10" s="130">
        <v>0</v>
      </c>
      <c r="AI10" s="130">
        <v>3</v>
      </c>
      <c r="AJ10" s="130">
        <v>1</v>
      </c>
      <c r="AK10" s="130">
        <v>0</v>
      </c>
      <c r="AL10" s="130">
        <v>0</v>
      </c>
      <c r="AM10" s="130">
        <v>0</v>
      </c>
      <c r="AN10" s="130">
        <v>0</v>
      </c>
      <c r="AO10" s="130">
        <v>0</v>
      </c>
      <c r="AP10" s="130">
        <v>0</v>
      </c>
      <c r="AQ10" s="130">
        <v>3</v>
      </c>
      <c r="AR10" s="130">
        <v>0</v>
      </c>
      <c r="AS10" s="130">
        <v>0</v>
      </c>
      <c r="AT10" s="130">
        <v>0</v>
      </c>
      <c r="AU10" s="130">
        <v>0</v>
      </c>
      <c r="AV10" s="130">
        <v>0</v>
      </c>
      <c r="AW10" s="130">
        <v>0</v>
      </c>
      <c r="AX10" s="130">
        <v>0</v>
      </c>
      <c r="AY10" s="130">
        <v>0</v>
      </c>
      <c r="AZ10" s="130">
        <v>0</v>
      </c>
      <c r="BA10" s="130">
        <v>0</v>
      </c>
      <c r="BB10" s="130">
        <v>0</v>
      </c>
      <c r="BC10" s="130">
        <v>0</v>
      </c>
      <c r="BD10" s="130">
        <v>0</v>
      </c>
      <c r="BE10" s="130">
        <v>0</v>
      </c>
      <c r="BF10" s="130"/>
      <c r="BG10" s="130">
        <v>3</v>
      </c>
      <c r="BH10" s="130">
        <v>2</v>
      </c>
      <c r="BI10" s="130">
        <v>0</v>
      </c>
      <c r="BJ10" s="130">
        <v>0</v>
      </c>
      <c r="BK10" s="130">
        <v>0</v>
      </c>
      <c r="BL10" s="130">
        <v>0</v>
      </c>
      <c r="BM10" s="130">
        <v>0</v>
      </c>
      <c r="BN10" s="130">
        <v>0</v>
      </c>
      <c r="BO10" s="130">
        <v>0</v>
      </c>
      <c r="BP10" s="130">
        <v>0</v>
      </c>
      <c r="BQ10" s="130">
        <v>0</v>
      </c>
      <c r="BR10" s="130">
        <v>0</v>
      </c>
      <c r="BS10" s="130">
        <v>0</v>
      </c>
      <c r="BT10" s="130">
        <v>0</v>
      </c>
      <c r="BU10" s="130">
        <v>0</v>
      </c>
      <c r="BV10" s="130">
        <v>0</v>
      </c>
      <c r="BW10" s="130">
        <v>0</v>
      </c>
      <c r="BX10" s="130">
        <v>0</v>
      </c>
      <c r="BY10" s="130">
        <v>0</v>
      </c>
      <c r="BZ10" s="130">
        <v>0</v>
      </c>
      <c r="CA10" s="130">
        <v>0</v>
      </c>
      <c r="CB10" s="130">
        <v>0</v>
      </c>
      <c r="CC10" s="130">
        <v>0</v>
      </c>
      <c r="CD10" s="130">
        <v>0</v>
      </c>
      <c r="CE10" s="130">
        <v>2</v>
      </c>
      <c r="CF10" s="130">
        <v>1</v>
      </c>
      <c r="CG10" s="130">
        <v>1</v>
      </c>
      <c r="CH10" s="130">
        <v>0</v>
      </c>
      <c r="CI10" s="130">
        <v>0</v>
      </c>
      <c r="CJ10" s="130">
        <v>0</v>
      </c>
      <c r="CK10" s="130">
        <v>0</v>
      </c>
      <c r="CL10" s="130">
        <v>0</v>
      </c>
      <c r="CM10" s="174">
        <v>0</v>
      </c>
      <c r="CN10" s="130">
        <v>0</v>
      </c>
      <c r="CO10" s="130">
        <v>0</v>
      </c>
      <c r="CP10" s="130">
        <v>0</v>
      </c>
      <c r="CQ10" s="130">
        <v>0</v>
      </c>
      <c r="CR10" s="130">
        <v>0</v>
      </c>
      <c r="CS10" s="130">
        <v>0</v>
      </c>
      <c r="CT10" s="130">
        <v>0</v>
      </c>
      <c r="CU10" s="130">
        <v>1</v>
      </c>
      <c r="CV10" s="130">
        <v>0</v>
      </c>
      <c r="CW10" s="130">
        <v>0</v>
      </c>
      <c r="CX10" s="130">
        <v>0</v>
      </c>
      <c r="CY10" s="130">
        <v>0</v>
      </c>
      <c r="CZ10" s="130">
        <v>0</v>
      </c>
      <c r="DA10" s="130">
        <v>0</v>
      </c>
      <c r="DB10" s="130">
        <v>0</v>
      </c>
      <c r="DC10" s="130">
        <v>1</v>
      </c>
      <c r="DD10" s="130">
        <v>1</v>
      </c>
      <c r="DE10" s="130">
        <v>0</v>
      </c>
      <c r="DF10" s="130">
        <v>0</v>
      </c>
      <c r="DG10" s="130">
        <v>0</v>
      </c>
      <c r="DH10" s="130">
        <v>0</v>
      </c>
      <c r="DI10" s="130">
        <v>0</v>
      </c>
      <c r="DJ10" s="130">
        <v>0</v>
      </c>
      <c r="DK10" s="130">
        <v>1</v>
      </c>
      <c r="DL10" s="130">
        <v>0</v>
      </c>
      <c r="DM10" s="130">
        <v>0</v>
      </c>
      <c r="DN10" s="130">
        <v>0</v>
      </c>
      <c r="DO10" s="130">
        <v>0</v>
      </c>
      <c r="DP10" s="130">
        <v>0</v>
      </c>
      <c r="DQ10" s="130">
        <v>0</v>
      </c>
      <c r="DR10" s="130">
        <v>0</v>
      </c>
      <c r="DS10" s="130">
        <v>1</v>
      </c>
      <c r="DT10" s="130">
        <v>0</v>
      </c>
      <c r="DU10" s="130">
        <v>0</v>
      </c>
      <c r="DV10" s="130">
        <v>0</v>
      </c>
      <c r="DW10" s="130">
        <v>0</v>
      </c>
      <c r="DX10" s="130">
        <v>0</v>
      </c>
      <c r="DY10" s="130">
        <v>0</v>
      </c>
      <c r="DZ10" s="130">
        <v>0</v>
      </c>
      <c r="EA10" s="130">
        <v>0</v>
      </c>
      <c r="EB10" s="130">
        <v>0</v>
      </c>
      <c r="EC10" s="130">
        <v>0</v>
      </c>
      <c r="ED10" s="130">
        <v>0</v>
      </c>
      <c r="EE10" s="130">
        <v>0</v>
      </c>
      <c r="EF10" s="130">
        <v>0</v>
      </c>
      <c r="EG10" s="130">
        <v>0</v>
      </c>
      <c r="EH10" s="130">
        <v>0</v>
      </c>
      <c r="EI10" s="130">
        <v>5</v>
      </c>
      <c r="EJ10" s="130">
        <v>5</v>
      </c>
      <c r="EK10" s="130">
        <v>2</v>
      </c>
      <c r="EL10" s="130">
        <v>1</v>
      </c>
      <c r="EM10" s="130">
        <v>0</v>
      </c>
      <c r="EN10" s="130">
        <v>0</v>
      </c>
      <c r="EO10" s="130">
        <v>0</v>
      </c>
      <c r="EP10" s="130">
        <v>0</v>
      </c>
      <c r="EQ10" s="130">
        <v>0</v>
      </c>
      <c r="ER10" s="130">
        <v>0</v>
      </c>
      <c r="ES10" s="130">
        <v>0</v>
      </c>
      <c r="ET10" s="130">
        <v>0</v>
      </c>
      <c r="EU10" s="130">
        <v>0</v>
      </c>
      <c r="EV10" s="130">
        <v>0</v>
      </c>
      <c r="EW10" s="130">
        <v>0</v>
      </c>
      <c r="EX10" s="130">
        <v>0</v>
      </c>
      <c r="EY10" s="130">
        <v>1</v>
      </c>
      <c r="EZ10" s="130">
        <v>1</v>
      </c>
      <c r="FA10" s="130">
        <v>0</v>
      </c>
      <c r="FB10" s="130">
        <v>0</v>
      </c>
      <c r="FC10" s="130">
        <v>0</v>
      </c>
      <c r="FD10" s="130">
        <v>0</v>
      </c>
      <c r="FE10" s="130">
        <v>0</v>
      </c>
      <c r="FF10" s="130">
        <v>0</v>
      </c>
      <c r="FG10" s="130">
        <v>0</v>
      </c>
      <c r="FH10" s="130">
        <v>0</v>
      </c>
      <c r="FI10" s="130">
        <v>0</v>
      </c>
      <c r="FJ10" s="130">
        <v>0</v>
      </c>
      <c r="FK10" s="130">
        <v>0</v>
      </c>
      <c r="FL10" s="130">
        <v>0</v>
      </c>
      <c r="FM10" s="130">
        <v>0</v>
      </c>
      <c r="FN10" s="130">
        <v>0</v>
      </c>
      <c r="FO10" s="130">
        <v>3</v>
      </c>
      <c r="FP10" s="130">
        <v>2</v>
      </c>
      <c r="FQ10" s="130">
        <v>0</v>
      </c>
      <c r="FR10" s="130">
        <v>0</v>
      </c>
      <c r="FS10" s="130">
        <v>0</v>
      </c>
      <c r="FT10" s="130">
        <v>0</v>
      </c>
      <c r="FU10" s="130">
        <v>0</v>
      </c>
      <c r="FV10" s="130">
        <v>0</v>
      </c>
      <c r="FW10" s="130">
        <v>3</v>
      </c>
      <c r="FX10" s="130">
        <v>0</v>
      </c>
      <c r="FY10" s="130">
        <v>0</v>
      </c>
      <c r="FZ10" s="130">
        <v>0</v>
      </c>
      <c r="GA10" s="130">
        <v>0</v>
      </c>
      <c r="GB10" s="130">
        <v>0</v>
      </c>
      <c r="GC10" s="130">
        <v>0</v>
      </c>
      <c r="GD10" s="130">
        <v>0</v>
      </c>
      <c r="GE10" s="130">
        <v>2</v>
      </c>
      <c r="GF10" s="130">
        <v>0</v>
      </c>
      <c r="GG10" s="130">
        <v>0</v>
      </c>
      <c r="GH10" s="130">
        <v>0</v>
      </c>
      <c r="GI10" s="130">
        <v>0</v>
      </c>
      <c r="GJ10" s="130">
        <v>0</v>
      </c>
      <c r="GK10" s="130">
        <v>0</v>
      </c>
      <c r="GL10" s="130">
        <v>0</v>
      </c>
      <c r="GM10" s="73">
        <f t="shared" si="0"/>
        <v>40</v>
      </c>
      <c r="GN10" s="73">
        <f t="shared" si="1"/>
        <v>15</v>
      </c>
      <c r="GO10" s="73">
        <f t="shared" si="2"/>
        <v>0.375</v>
      </c>
      <c r="GP10" s="73">
        <f t="shared" si="3"/>
        <v>3</v>
      </c>
      <c r="GQ10" s="73">
        <f t="shared" si="4"/>
        <v>1</v>
      </c>
      <c r="GR10" s="73">
        <f t="shared" si="9"/>
        <v>0.33333333333333331</v>
      </c>
      <c r="GS10" s="73">
        <f t="shared" si="5"/>
        <v>0</v>
      </c>
      <c r="GT10" s="73">
        <f t="shared" si="6"/>
        <v>0</v>
      </c>
      <c r="GU10" s="73">
        <v>0</v>
      </c>
      <c r="GV10" s="73">
        <f t="shared" si="7"/>
        <v>0</v>
      </c>
      <c r="GW10" s="73">
        <f t="shared" si="8"/>
        <v>0</v>
      </c>
      <c r="GX10" s="73">
        <v>0</v>
      </c>
    </row>
    <row r="11" spans="1:206" ht="15.75" x14ac:dyDescent="0.25">
      <c r="A11" s="54">
        <v>7</v>
      </c>
      <c r="B11" s="59" t="s">
        <v>146</v>
      </c>
      <c r="C11" s="92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1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92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1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92">
        <v>0</v>
      </c>
      <c r="AJ11" s="130">
        <v>0</v>
      </c>
      <c r="AK11" s="130">
        <v>0</v>
      </c>
      <c r="AL11" s="130">
        <v>0</v>
      </c>
      <c r="AM11" s="130">
        <v>0</v>
      </c>
      <c r="AN11" s="130">
        <v>0</v>
      </c>
      <c r="AO11" s="130">
        <v>0</v>
      </c>
      <c r="AP11" s="130">
        <v>0</v>
      </c>
      <c r="AQ11" s="130">
        <v>0</v>
      </c>
      <c r="AR11" s="130">
        <v>0</v>
      </c>
      <c r="AS11" s="130">
        <v>0</v>
      </c>
      <c r="AT11" s="130">
        <v>0</v>
      </c>
      <c r="AU11" s="130">
        <v>0</v>
      </c>
      <c r="AV11" s="130">
        <v>0</v>
      </c>
      <c r="AW11" s="130">
        <v>0</v>
      </c>
      <c r="AX11" s="130">
        <v>0</v>
      </c>
      <c r="AY11" s="92">
        <v>2</v>
      </c>
      <c r="AZ11" s="130">
        <v>0</v>
      </c>
      <c r="BA11" s="130">
        <v>0</v>
      </c>
      <c r="BB11" s="130">
        <v>0</v>
      </c>
      <c r="BC11" s="130">
        <v>0</v>
      </c>
      <c r="BD11" s="130">
        <v>0</v>
      </c>
      <c r="BE11" s="130">
        <v>0</v>
      </c>
      <c r="BF11" s="130">
        <v>0</v>
      </c>
      <c r="BG11" s="130">
        <v>3</v>
      </c>
      <c r="BH11" s="130">
        <v>1</v>
      </c>
      <c r="BI11" s="130">
        <v>0</v>
      </c>
      <c r="BJ11" s="130">
        <v>0</v>
      </c>
      <c r="BK11" s="130">
        <v>0</v>
      </c>
      <c r="BL11" s="130">
        <v>0</v>
      </c>
      <c r="BM11" s="130">
        <v>0</v>
      </c>
      <c r="BN11" s="130">
        <v>0</v>
      </c>
      <c r="BO11" s="92">
        <v>0</v>
      </c>
      <c r="BP11" s="130">
        <v>0</v>
      </c>
      <c r="BQ11" s="130">
        <v>0</v>
      </c>
      <c r="BR11" s="130">
        <v>0</v>
      </c>
      <c r="BS11" s="130">
        <v>0</v>
      </c>
      <c r="BT11" s="130">
        <v>0</v>
      </c>
      <c r="BU11" s="130">
        <v>0</v>
      </c>
      <c r="BV11" s="130">
        <v>0</v>
      </c>
      <c r="BW11" s="130">
        <v>0</v>
      </c>
      <c r="BX11" s="130">
        <v>0</v>
      </c>
      <c r="BY11" s="130">
        <v>0</v>
      </c>
      <c r="BZ11" s="130">
        <v>0</v>
      </c>
      <c r="CA11" s="130">
        <v>1</v>
      </c>
      <c r="CB11" s="130">
        <v>0</v>
      </c>
      <c r="CC11" s="130">
        <v>0</v>
      </c>
      <c r="CD11" s="130">
        <v>0</v>
      </c>
      <c r="CE11" s="92">
        <v>0</v>
      </c>
      <c r="CF11" s="130">
        <v>0</v>
      </c>
      <c r="CG11" s="130">
        <v>0</v>
      </c>
      <c r="CH11" s="130">
        <v>0</v>
      </c>
      <c r="CI11" s="130">
        <v>0</v>
      </c>
      <c r="CJ11" s="130">
        <v>0</v>
      </c>
      <c r="CK11" s="130">
        <v>0</v>
      </c>
      <c r="CL11" s="130">
        <v>0</v>
      </c>
      <c r="CM11" s="130">
        <v>0</v>
      </c>
      <c r="CN11" s="130">
        <v>0</v>
      </c>
      <c r="CO11" s="130">
        <v>0</v>
      </c>
      <c r="CP11" s="130">
        <v>0</v>
      </c>
      <c r="CQ11" s="130">
        <v>0</v>
      </c>
      <c r="CR11" s="130">
        <v>0</v>
      </c>
      <c r="CS11" s="130">
        <v>0</v>
      </c>
      <c r="CT11" s="130">
        <v>0</v>
      </c>
      <c r="CU11" s="92">
        <v>0</v>
      </c>
      <c r="CV11" s="130">
        <v>0</v>
      </c>
      <c r="CW11" s="130">
        <v>0</v>
      </c>
      <c r="CX11" s="130">
        <v>0</v>
      </c>
      <c r="CY11" s="130">
        <v>0</v>
      </c>
      <c r="CZ11" s="130">
        <v>0</v>
      </c>
      <c r="DA11" s="130">
        <v>0</v>
      </c>
      <c r="DB11" s="130">
        <v>0</v>
      </c>
      <c r="DC11" s="130">
        <v>0</v>
      </c>
      <c r="DD11" s="130">
        <v>0</v>
      </c>
      <c r="DE11" s="130">
        <v>0</v>
      </c>
      <c r="DF11" s="130">
        <v>0</v>
      </c>
      <c r="DG11" s="130">
        <v>0</v>
      </c>
      <c r="DH11" s="130">
        <v>0</v>
      </c>
      <c r="DI11" s="130">
        <v>0</v>
      </c>
      <c r="DJ11" s="130">
        <v>0</v>
      </c>
      <c r="DK11" s="92">
        <v>3</v>
      </c>
      <c r="DL11" s="130">
        <v>3</v>
      </c>
      <c r="DM11" s="130">
        <v>1</v>
      </c>
      <c r="DN11" s="130">
        <v>1</v>
      </c>
      <c r="DO11" s="130">
        <v>0</v>
      </c>
      <c r="DP11" s="130">
        <v>0</v>
      </c>
      <c r="DQ11" s="130">
        <v>0</v>
      </c>
      <c r="DR11" s="130">
        <v>0</v>
      </c>
      <c r="DS11" s="130">
        <v>0</v>
      </c>
      <c r="DT11" s="130">
        <v>0</v>
      </c>
      <c r="DU11" s="130">
        <v>0</v>
      </c>
      <c r="DV11" s="130">
        <v>0</v>
      </c>
      <c r="DW11" s="130">
        <v>0</v>
      </c>
      <c r="DX11" s="130">
        <v>0</v>
      </c>
      <c r="DY11" s="130">
        <v>0</v>
      </c>
      <c r="DZ11" s="130">
        <v>0</v>
      </c>
      <c r="EA11" s="92">
        <v>0</v>
      </c>
      <c r="EB11" s="130">
        <v>0</v>
      </c>
      <c r="EC11" s="130">
        <v>0</v>
      </c>
      <c r="ED11" s="130">
        <v>0</v>
      </c>
      <c r="EE11" s="130">
        <v>0</v>
      </c>
      <c r="EF11" s="130">
        <v>0</v>
      </c>
      <c r="EG11" s="130">
        <v>0</v>
      </c>
      <c r="EH11" s="130">
        <v>0</v>
      </c>
      <c r="EI11" s="130">
        <v>0</v>
      </c>
      <c r="EJ11" s="130">
        <v>0</v>
      </c>
      <c r="EK11" s="130">
        <v>0</v>
      </c>
      <c r="EL11" s="130">
        <v>0</v>
      </c>
      <c r="EM11" s="130">
        <v>0</v>
      </c>
      <c r="EN11" s="130">
        <v>0</v>
      </c>
      <c r="EO11" s="130">
        <v>0</v>
      </c>
      <c r="EP11" s="130">
        <v>0</v>
      </c>
      <c r="EQ11" s="92">
        <v>0</v>
      </c>
      <c r="ER11" s="130">
        <v>0</v>
      </c>
      <c r="ES11" s="130">
        <v>0</v>
      </c>
      <c r="ET11" s="130">
        <v>0</v>
      </c>
      <c r="EU11" s="130">
        <v>0</v>
      </c>
      <c r="EV11" s="130">
        <v>0</v>
      </c>
      <c r="EW11" s="130">
        <v>0</v>
      </c>
      <c r="EX11" s="130">
        <v>0</v>
      </c>
      <c r="EY11" s="130">
        <v>1</v>
      </c>
      <c r="EZ11" s="130">
        <v>0</v>
      </c>
      <c r="FA11" s="130">
        <v>0</v>
      </c>
      <c r="FB11" s="130">
        <v>0</v>
      </c>
      <c r="FC11" s="130">
        <v>0</v>
      </c>
      <c r="FD11" s="130">
        <v>0</v>
      </c>
      <c r="FE11" s="130">
        <v>0</v>
      </c>
      <c r="FF11" s="130">
        <v>0</v>
      </c>
      <c r="FG11" s="92">
        <v>0</v>
      </c>
      <c r="FH11" s="130">
        <v>0</v>
      </c>
      <c r="FI11" s="130">
        <v>0</v>
      </c>
      <c r="FJ11" s="130">
        <v>0</v>
      </c>
      <c r="FK11" s="130">
        <v>0</v>
      </c>
      <c r="FL11" s="130">
        <v>0</v>
      </c>
      <c r="FM11" s="130">
        <v>0</v>
      </c>
      <c r="FN11" s="130">
        <v>0</v>
      </c>
      <c r="FO11" s="130">
        <v>2</v>
      </c>
      <c r="FP11" s="130">
        <v>0</v>
      </c>
      <c r="FQ11" s="130">
        <v>0</v>
      </c>
      <c r="FR11" s="130">
        <v>0</v>
      </c>
      <c r="FS11" s="130">
        <v>0</v>
      </c>
      <c r="FT11" s="130">
        <v>0</v>
      </c>
      <c r="FU11" s="130">
        <v>0</v>
      </c>
      <c r="FV11" s="130">
        <v>0</v>
      </c>
      <c r="FW11" s="92">
        <v>2</v>
      </c>
      <c r="FX11" s="130">
        <v>0</v>
      </c>
      <c r="FY11" s="130">
        <v>0</v>
      </c>
      <c r="FZ11" s="130">
        <v>0</v>
      </c>
      <c r="GA11" s="130">
        <v>0</v>
      </c>
      <c r="GB11" s="130">
        <v>0</v>
      </c>
      <c r="GC11" s="130">
        <v>0</v>
      </c>
      <c r="GD11" s="130">
        <v>0</v>
      </c>
      <c r="GE11" s="130">
        <v>1</v>
      </c>
      <c r="GF11" s="130">
        <v>1</v>
      </c>
      <c r="GG11" s="130">
        <v>0</v>
      </c>
      <c r="GH11" s="130">
        <v>0</v>
      </c>
      <c r="GI11" s="130">
        <v>0</v>
      </c>
      <c r="GJ11" s="130">
        <v>0</v>
      </c>
      <c r="GK11" s="130">
        <v>0</v>
      </c>
      <c r="GL11" s="130">
        <v>0</v>
      </c>
      <c r="GM11" s="73">
        <f t="shared" si="0"/>
        <v>16</v>
      </c>
      <c r="GN11" s="73">
        <f t="shared" si="1"/>
        <v>5</v>
      </c>
      <c r="GO11" s="73">
        <f t="shared" si="2"/>
        <v>0.3125</v>
      </c>
      <c r="GP11" s="73">
        <f t="shared" si="3"/>
        <v>1</v>
      </c>
      <c r="GQ11" s="73">
        <f t="shared" si="4"/>
        <v>1</v>
      </c>
      <c r="GR11" s="73">
        <f t="shared" si="9"/>
        <v>1</v>
      </c>
      <c r="GS11" s="73">
        <f t="shared" si="5"/>
        <v>1</v>
      </c>
      <c r="GT11" s="73">
        <f t="shared" si="6"/>
        <v>0</v>
      </c>
      <c r="GU11" s="73">
        <f t="shared" si="10"/>
        <v>0</v>
      </c>
      <c r="GV11" s="73">
        <f t="shared" si="7"/>
        <v>0</v>
      </c>
      <c r="GW11" s="73">
        <f t="shared" si="8"/>
        <v>0</v>
      </c>
      <c r="GX11" s="73">
        <v>0</v>
      </c>
    </row>
    <row r="12" spans="1:206" ht="15.75" x14ac:dyDescent="0.25">
      <c r="A12" s="54">
        <v>8</v>
      </c>
      <c r="B12" s="58" t="s">
        <v>147</v>
      </c>
      <c r="C12" s="89">
        <v>2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1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1</v>
      </c>
      <c r="T12" s="89">
        <v>1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3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89">
        <v>0</v>
      </c>
      <c r="AX12" s="89">
        <v>0</v>
      </c>
      <c r="AY12" s="89">
        <v>0</v>
      </c>
      <c r="AZ12" s="89">
        <v>0</v>
      </c>
      <c r="BA12" s="89">
        <v>0</v>
      </c>
      <c r="BB12" s="89">
        <v>0</v>
      </c>
      <c r="BC12" s="89">
        <v>0</v>
      </c>
      <c r="BD12" s="89">
        <v>0</v>
      </c>
      <c r="BE12" s="89">
        <v>0</v>
      </c>
      <c r="BF12" s="89">
        <v>0</v>
      </c>
      <c r="BG12" s="89">
        <v>0</v>
      </c>
      <c r="BH12" s="89">
        <v>0</v>
      </c>
      <c r="BI12" s="89">
        <v>0</v>
      </c>
      <c r="BJ12" s="89">
        <v>0</v>
      </c>
      <c r="BK12" s="89">
        <v>0</v>
      </c>
      <c r="BL12" s="89">
        <v>0</v>
      </c>
      <c r="BM12" s="89">
        <v>0</v>
      </c>
      <c r="BN12" s="89">
        <v>0</v>
      </c>
      <c r="BO12" s="89">
        <v>1</v>
      </c>
      <c r="BP12" s="89">
        <v>1</v>
      </c>
      <c r="BQ12" s="89">
        <v>0</v>
      </c>
      <c r="BR12" s="89">
        <v>0</v>
      </c>
      <c r="BS12" s="89">
        <v>0</v>
      </c>
      <c r="BT12" s="89">
        <v>0</v>
      </c>
      <c r="BU12" s="89">
        <v>0</v>
      </c>
      <c r="BV12" s="89">
        <v>0</v>
      </c>
      <c r="BW12" s="89">
        <v>0</v>
      </c>
      <c r="BX12" s="89">
        <v>0</v>
      </c>
      <c r="BY12" s="89">
        <v>0</v>
      </c>
      <c r="BZ12" s="89">
        <v>0</v>
      </c>
      <c r="CA12" s="89">
        <v>0</v>
      </c>
      <c r="CB12" s="89">
        <v>0</v>
      </c>
      <c r="CC12" s="89">
        <v>0</v>
      </c>
      <c r="CD12" s="89">
        <v>0</v>
      </c>
      <c r="CE12" s="89">
        <v>1</v>
      </c>
      <c r="CF12" s="89">
        <v>0</v>
      </c>
      <c r="CG12" s="89">
        <v>0</v>
      </c>
      <c r="CH12" s="89">
        <v>0</v>
      </c>
      <c r="CI12" s="89">
        <v>0</v>
      </c>
      <c r="CJ12" s="89">
        <v>0</v>
      </c>
      <c r="CK12" s="89">
        <v>0</v>
      </c>
      <c r="CL12" s="89">
        <v>0</v>
      </c>
      <c r="CM12" s="89">
        <v>0</v>
      </c>
      <c r="CN12" s="89">
        <v>0</v>
      </c>
      <c r="CO12" s="89">
        <v>0</v>
      </c>
      <c r="CP12" s="89">
        <v>0</v>
      </c>
      <c r="CQ12" s="89">
        <v>0</v>
      </c>
      <c r="CR12" s="89">
        <v>0</v>
      </c>
      <c r="CS12" s="89">
        <v>0</v>
      </c>
      <c r="CT12" s="89">
        <v>0</v>
      </c>
      <c r="CU12" s="89">
        <v>0</v>
      </c>
      <c r="CV12" s="89">
        <v>0</v>
      </c>
      <c r="CW12" s="89">
        <v>0</v>
      </c>
      <c r="CX12" s="89">
        <v>0</v>
      </c>
      <c r="CY12" s="89">
        <v>0</v>
      </c>
      <c r="CZ12" s="89">
        <v>0</v>
      </c>
      <c r="DA12" s="89">
        <v>0</v>
      </c>
      <c r="DB12" s="89">
        <v>0</v>
      </c>
      <c r="DC12" s="89">
        <v>1</v>
      </c>
      <c r="DD12" s="89">
        <v>1</v>
      </c>
      <c r="DE12" s="89">
        <v>0</v>
      </c>
      <c r="DF12" s="89">
        <v>0</v>
      </c>
      <c r="DG12" s="89">
        <v>0</v>
      </c>
      <c r="DH12" s="89">
        <v>0</v>
      </c>
      <c r="DI12" s="89">
        <v>0</v>
      </c>
      <c r="DJ12" s="89">
        <v>0</v>
      </c>
      <c r="DK12" s="89">
        <v>0</v>
      </c>
      <c r="DL12" s="89">
        <v>1</v>
      </c>
      <c r="DM12" s="89">
        <v>0</v>
      </c>
      <c r="DN12" s="89">
        <v>0</v>
      </c>
      <c r="DO12" s="89">
        <v>0</v>
      </c>
      <c r="DP12" s="89">
        <v>0</v>
      </c>
      <c r="DQ12" s="89">
        <v>0</v>
      </c>
      <c r="DR12" s="89">
        <v>0</v>
      </c>
      <c r="DS12" s="89">
        <v>0</v>
      </c>
      <c r="DT12" s="89">
        <v>1</v>
      </c>
      <c r="DU12" s="89">
        <v>0</v>
      </c>
      <c r="DV12" s="89">
        <v>0</v>
      </c>
      <c r="DW12" s="89">
        <v>0</v>
      </c>
      <c r="DX12" s="89">
        <v>0</v>
      </c>
      <c r="DY12" s="89">
        <v>0</v>
      </c>
      <c r="DZ12" s="89">
        <v>0</v>
      </c>
      <c r="EA12" s="89">
        <v>0</v>
      </c>
      <c r="EB12" s="89">
        <v>0</v>
      </c>
      <c r="EC12" s="89">
        <v>0</v>
      </c>
      <c r="ED12" s="89">
        <v>0</v>
      </c>
      <c r="EE12" s="89">
        <v>0</v>
      </c>
      <c r="EF12" s="89">
        <v>0</v>
      </c>
      <c r="EG12" s="89">
        <v>0</v>
      </c>
      <c r="EH12" s="89">
        <v>0</v>
      </c>
      <c r="EI12" s="89">
        <v>0</v>
      </c>
      <c r="EJ12" s="89">
        <v>1</v>
      </c>
      <c r="EK12" s="89">
        <v>0</v>
      </c>
      <c r="EL12" s="89">
        <v>0</v>
      </c>
      <c r="EM12" s="89">
        <v>0</v>
      </c>
      <c r="EN12" s="89">
        <v>0</v>
      </c>
      <c r="EO12" s="89">
        <v>0</v>
      </c>
      <c r="EP12" s="89">
        <v>0</v>
      </c>
      <c r="EQ12" s="89">
        <v>0</v>
      </c>
      <c r="ER12" s="89">
        <v>0</v>
      </c>
      <c r="ES12" s="89">
        <v>0</v>
      </c>
      <c r="ET12" s="89">
        <v>0</v>
      </c>
      <c r="EU12" s="89">
        <v>0</v>
      </c>
      <c r="EV12" s="89">
        <v>0</v>
      </c>
      <c r="EW12" s="89">
        <v>0</v>
      </c>
      <c r="EX12" s="89">
        <v>0</v>
      </c>
      <c r="EY12" s="89">
        <v>3</v>
      </c>
      <c r="EZ12" s="89">
        <v>1</v>
      </c>
      <c r="FA12" s="89">
        <v>0</v>
      </c>
      <c r="FB12" s="89">
        <v>0</v>
      </c>
      <c r="FC12" s="89">
        <v>0</v>
      </c>
      <c r="FD12" s="89">
        <v>0</v>
      </c>
      <c r="FE12" s="89">
        <v>0</v>
      </c>
      <c r="FF12" s="89">
        <v>0</v>
      </c>
      <c r="FG12" s="89">
        <v>0</v>
      </c>
      <c r="FH12" s="89">
        <v>0</v>
      </c>
      <c r="FI12" s="89">
        <v>0</v>
      </c>
      <c r="FJ12" s="89">
        <v>0</v>
      </c>
      <c r="FK12" s="89">
        <v>0</v>
      </c>
      <c r="FL12" s="89">
        <v>0</v>
      </c>
      <c r="FM12" s="89">
        <v>0</v>
      </c>
      <c r="FN12" s="89">
        <v>0</v>
      </c>
      <c r="FO12" s="89">
        <v>4</v>
      </c>
      <c r="FP12" s="89">
        <v>0</v>
      </c>
      <c r="FQ12" s="89">
        <v>0</v>
      </c>
      <c r="FR12" s="89">
        <v>0</v>
      </c>
      <c r="FS12" s="89">
        <v>0</v>
      </c>
      <c r="FT12" s="89">
        <v>0</v>
      </c>
      <c r="FU12" s="89">
        <v>0</v>
      </c>
      <c r="FV12" s="89">
        <v>0</v>
      </c>
      <c r="FW12" s="89">
        <v>1</v>
      </c>
      <c r="FX12" s="89">
        <v>0</v>
      </c>
      <c r="FY12" s="89">
        <v>0</v>
      </c>
      <c r="FZ12" s="89">
        <v>0</v>
      </c>
      <c r="GA12" s="89">
        <v>0</v>
      </c>
      <c r="GB12" s="89">
        <v>0</v>
      </c>
      <c r="GC12" s="89">
        <v>0</v>
      </c>
      <c r="GD12" s="89">
        <v>0</v>
      </c>
      <c r="GE12" s="147">
        <v>1</v>
      </c>
      <c r="GF12" s="89">
        <v>0</v>
      </c>
      <c r="GG12" s="89">
        <v>0</v>
      </c>
      <c r="GH12" s="89">
        <v>0</v>
      </c>
      <c r="GI12" s="89">
        <v>0</v>
      </c>
      <c r="GJ12" s="89">
        <v>0</v>
      </c>
      <c r="GK12" s="89">
        <v>0</v>
      </c>
      <c r="GL12" s="130">
        <v>0</v>
      </c>
      <c r="GM12" s="73">
        <f t="shared" si="0"/>
        <v>19</v>
      </c>
      <c r="GN12" s="73">
        <f t="shared" si="1"/>
        <v>7</v>
      </c>
      <c r="GO12" s="73">
        <f t="shared" si="2"/>
        <v>0.36842105263157893</v>
      </c>
      <c r="GP12" s="73">
        <f t="shared" si="3"/>
        <v>0</v>
      </c>
      <c r="GQ12" s="73">
        <f t="shared" si="4"/>
        <v>0</v>
      </c>
      <c r="GR12" s="73">
        <v>0</v>
      </c>
      <c r="GS12" s="73">
        <f t="shared" si="5"/>
        <v>0</v>
      </c>
      <c r="GT12" s="73">
        <f t="shared" si="6"/>
        <v>0</v>
      </c>
      <c r="GU12" s="73">
        <v>0</v>
      </c>
      <c r="GV12" s="73">
        <f t="shared" si="7"/>
        <v>0</v>
      </c>
      <c r="GW12" s="73">
        <f t="shared" si="8"/>
        <v>0</v>
      </c>
      <c r="GX12" s="73">
        <v>0</v>
      </c>
    </row>
    <row r="13" spans="1:206" ht="15.75" x14ac:dyDescent="0.25">
      <c r="A13" s="54">
        <v>9</v>
      </c>
      <c r="B13" s="58" t="s">
        <v>148</v>
      </c>
      <c r="C13" s="89">
        <v>1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2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0</v>
      </c>
      <c r="X13" s="130">
        <v>0</v>
      </c>
      <c r="Y13" s="130">
        <v>0</v>
      </c>
      <c r="Z13" s="130">
        <v>0</v>
      </c>
      <c r="AA13" s="130">
        <v>2</v>
      </c>
      <c r="AB13" s="130">
        <v>1</v>
      </c>
      <c r="AC13" s="130">
        <v>0</v>
      </c>
      <c r="AD13" s="130">
        <v>0</v>
      </c>
      <c r="AE13" s="130">
        <v>0</v>
      </c>
      <c r="AF13" s="130">
        <v>0</v>
      </c>
      <c r="AG13" s="130">
        <v>0</v>
      </c>
      <c r="AH13" s="130">
        <v>0</v>
      </c>
      <c r="AI13" s="130">
        <v>1</v>
      </c>
      <c r="AJ13" s="130">
        <v>0</v>
      </c>
      <c r="AK13" s="130">
        <v>0</v>
      </c>
      <c r="AL13" s="130">
        <v>0</v>
      </c>
      <c r="AM13" s="130">
        <v>0</v>
      </c>
      <c r="AN13" s="130">
        <v>0</v>
      </c>
      <c r="AO13" s="130">
        <v>0</v>
      </c>
      <c r="AP13" s="130">
        <v>0</v>
      </c>
      <c r="AQ13" s="130">
        <v>1</v>
      </c>
      <c r="AR13" s="130">
        <v>1</v>
      </c>
      <c r="AS13" s="130">
        <v>0</v>
      </c>
      <c r="AT13" s="130">
        <v>0</v>
      </c>
      <c r="AU13" s="130">
        <v>0</v>
      </c>
      <c r="AV13" s="130">
        <v>0</v>
      </c>
      <c r="AW13" s="130">
        <v>0</v>
      </c>
      <c r="AX13" s="130">
        <v>0</v>
      </c>
      <c r="AY13" s="130">
        <v>0</v>
      </c>
      <c r="AZ13" s="130">
        <v>0</v>
      </c>
      <c r="BA13" s="130">
        <v>0</v>
      </c>
      <c r="BB13" s="130">
        <v>0</v>
      </c>
      <c r="BC13" s="130">
        <v>0</v>
      </c>
      <c r="BD13" s="130">
        <v>0</v>
      </c>
      <c r="BE13" s="130">
        <v>0</v>
      </c>
      <c r="BF13" s="130">
        <v>0</v>
      </c>
      <c r="BG13" s="130">
        <v>0</v>
      </c>
      <c r="BH13" s="130">
        <v>0</v>
      </c>
      <c r="BI13" s="130">
        <v>0</v>
      </c>
      <c r="BJ13" s="130">
        <v>0</v>
      </c>
      <c r="BK13" s="130">
        <v>0</v>
      </c>
      <c r="BL13" s="130">
        <v>0</v>
      </c>
      <c r="BM13" s="130">
        <v>0</v>
      </c>
      <c r="BN13" s="130">
        <v>0</v>
      </c>
      <c r="BO13" s="130">
        <v>0</v>
      </c>
      <c r="BP13" s="130">
        <v>0</v>
      </c>
      <c r="BQ13" s="130">
        <v>0</v>
      </c>
      <c r="BR13" s="130">
        <v>0</v>
      </c>
      <c r="BS13" s="130">
        <v>0</v>
      </c>
      <c r="BT13" s="130">
        <v>0</v>
      </c>
      <c r="BU13" s="130">
        <v>0</v>
      </c>
      <c r="BV13" s="130">
        <v>0</v>
      </c>
      <c r="BW13" s="130">
        <v>0</v>
      </c>
      <c r="BX13" s="130">
        <v>0</v>
      </c>
      <c r="BY13" s="130">
        <v>0</v>
      </c>
      <c r="BZ13" s="130">
        <v>0</v>
      </c>
      <c r="CA13" s="130">
        <v>0</v>
      </c>
      <c r="CB13" s="130">
        <v>0</v>
      </c>
      <c r="CC13" s="130">
        <v>0</v>
      </c>
      <c r="CD13" s="130">
        <v>0</v>
      </c>
      <c r="CE13" s="130">
        <v>1</v>
      </c>
      <c r="CF13" s="130">
        <v>0</v>
      </c>
      <c r="CG13" s="130">
        <v>0</v>
      </c>
      <c r="CH13" s="130">
        <v>0</v>
      </c>
      <c r="CI13" s="130">
        <v>0</v>
      </c>
      <c r="CJ13" s="130">
        <v>0</v>
      </c>
      <c r="CK13" s="130">
        <v>0</v>
      </c>
      <c r="CL13" s="130">
        <v>0</v>
      </c>
      <c r="CM13" s="130">
        <v>1</v>
      </c>
      <c r="CN13" s="130">
        <v>0</v>
      </c>
      <c r="CO13" s="130">
        <v>0</v>
      </c>
      <c r="CP13" s="130">
        <v>0</v>
      </c>
      <c r="CQ13" s="130">
        <v>0</v>
      </c>
      <c r="CR13" s="130">
        <v>0</v>
      </c>
      <c r="CS13" s="130">
        <v>0</v>
      </c>
      <c r="CT13" s="130">
        <v>0</v>
      </c>
      <c r="CU13" s="130"/>
      <c r="CV13" s="130">
        <v>0</v>
      </c>
      <c r="CW13" s="130">
        <v>0</v>
      </c>
      <c r="CX13" s="130">
        <v>0</v>
      </c>
      <c r="CY13" s="130">
        <v>0</v>
      </c>
      <c r="CZ13" s="130">
        <v>0</v>
      </c>
      <c r="DA13" s="130">
        <v>0</v>
      </c>
      <c r="DB13" s="130">
        <v>0</v>
      </c>
      <c r="DC13" s="130">
        <v>0</v>
      </c>
      <c r="DD13" s="130">
        <v>0</v>
      </c>
      <c r="DE13" s="130">
        <v>0</v>
      </c>
      <c r="DF13" s="130">
        <v>0</v>
      </c>
      <c r="DG13" s="130">
        <v>0</v>
      </c>
      <c r="DH13" s="130">
        <v>0</v>
      </c>
      <c r="DI13" s="130">
        <v>0</v>
      </c>
      <c r="DJ13" s="130">
        <v>0</v>
      </c>
      <c r="DK13" s="130">
        <v>1</v>
      </c>
      <c r="DL13" s="130">
        <v>0</v>
      </c>
      <c r="DM13" s="130">
        <v>0</v>
      </c>
      <c r="DN13" s="130">
        <v>0</v>
      </c>
      <c r="DO13" s="130">
        <v>0</v>
      </c>
      <c r="DP13" s="130">
        <v>0</v>
      </c>
      <c r="DQ13" s="130">
        <v>0</v>
      </c>
      <c r="DR13" s="130">
        <v>0</v>
      </c>
      <c r="DS13" s="130">
        <v>0</v>
      </c>
      <c r="DT13" s="130">
        <v>0</v>
      </c>
      <c r="DU13" s="130">
        <v>0</v>
      </c>
      <c r="DV13" s="130">
        <v>0</v>
      </c>
      <c r="DW13" s="130">
        <v>0</v>
      </c>
      <c r="DX13" s="130">
        <v>0</v>
      </c>
      <c r="DY13" s="130">
        <v>0</v>
      </c>
      <c r="DZ13" s="130">
        <v>0</v>
      </c>
      <c r="EA13" s="130">
        <v>0</v>
      </c>
      <c r="EB13" s="130">
        <v>0</v>
      </c>
      <c r="EC13" s="130">
        <v>0</v>
      </c>
      <c r="ED13" s="130">
        <v>0</v>
      </c>
      <c r="EE13" s="130">
        <v>0</v>
      </c>
      <c r="EF13" s="130">
        <v>0</v>
      </c>
      <c r="EG13" s="130">
        <v>0</v>
      </c>
      <c r="EH13" s="130">
        <v>0</v>
      </c>
      <c r="EI13" s="130">
        <v>0</v>
      </c>
      <c r="EJ13" s="130">
        <v>0</v>
      </c>
      <c r="EK13" s="130">
        <v>0</v>
      </c>
      <c r="EL13" s="130">
        <v>0</v>
      </c>
      <c r="EM13" s="130">
        <v>0</v>
      </c>
      <c r="EN13" s="130">
        <v>0</v>
      </c>
      <c r="EO13" s="130">
        <v>0</v>
      </c>
      <c r="EP13" s="130">
        <v>0</v>
      </c>
      <c r="EQ13" s="130">
        <v>0</v>
      </c>
      <c r="ER13" s="130">
        <v>0</v>
      </c>
      <c r="ES13" s="130">
        <v>0</v>
      </c>
      <c r="ET13" s="130">
        <v>0</v>
      </c>
      <c r="EU13" s="130">
        <v>0</v>
      </c>
      <c r="EV13" s="130">
        <v>0</v>
      </c>
      <c r="EW13" s="130">
        <v>0</v>
      </c>
      <c r="EX13" s="130">
        <v>0</v>
      </c>
      <c r="EY13" s="130">
        <v>2</v>
      </c>
      <c r="EZ13" s="130">
        <v>0</v>
      </c>
      <c r="FA13" s="130">
        <v>0</v>
      </c>
      <c r="FB13" s="130">
        <v>0</v>
      </c>
      <c r="FC13" s="130">
        <v>0</v>
      </c>
      <c r="FD13" s="130">
        <v>0</v>
      </c>
      <c r="FE13" s="130">
        <v>0</v>
      </c>
      <c r="FF13" s="130">
        <v>0</v>
      </c>
      <c r="FG13" s="130">
        <v>0</v>
      </c>
      <c r="FH13" s="130">
        <v>0</v>
      </c>
      <c r="FI13" s="130">
        <v>0</v>
      </c>
      <c r="FJ13" s="130">
        <v>0</v>
      </c>
      <c r="FK13" s="130">
        <v>0</v>
      </c>
      <c r="FL13" s="130">
        <v>0</v>
      </c>
      <c r="FM13" s="130">
        <v>0</v>
      </c>
      <c r="FN13" s="130">
        <v>0</v>
      </c>
      <c r="FO13" s="130">
        <v>2</v>
      </c>
      <c r="FP13" s="130">
        <v>1</v>
      </c>
      <c r="FQ13" s="130">
        <v>0</v>
      </c>
      <c r="FR13" s="130">
        <v>0</v>
      </c>
      <c r="FS13" s="130">
        <v>0</v>
      </c>
      <c r="FT13" s="130">
        <v>0</v>
      </c>
      <c r="FU13" s="130">
        <v>0</v>
      </c>
      <c r="FV13" s="130">
        <v>0</v>
      </c>
      <c r="FW13" s="130">
        <v>2</v>
      </c>
      <c r="FX13" s="130">
        <v>0</v>
      </c>
      <c r="FY13" s="130">
        <v>0</v>
      </c>
      <c r="FZ13" s="130">
        <v>0</v>
      </c>
      <c r="GA13" s="130">
        <v>0</v>
      </c>
      <c r="GB13" s="130">
        <v>0</v>
      </c>
      <c r="GC13" s="130">
        <v>0</v>
      </c>
      <c r="GD13" s="130">
        <v>0</v>
      </c>
      <c r="GE13" s="130">
        <v>0</v>
      </c>
      <c r="GF13" s="130">
        <v>0</v>
      </c>
      <c r="GG13" s="130">
        <v>0</v>
      </c>
      <c r="GH13" s="130">
        <v>0</v>
      </c>
      <c r="GI13" s="130">
        <v>0</v>
      </c>
      <c r="GJ13" s="130">
        <v>0</v>
      </c>
      <c r="GK13" s="130">
        <v>0</v>
      </c>
      <c r="GL13" s="130">
        <v>0</v>
      </c>
      <c r="GM13" s="73">
        <f t="shared" ref="GM13" si="11">C13+K13+S13+AA13+AI13+AQ13+AY13+BG13+BO13+BW13+CE13+CM13+CU13+DC13+DK13+DS13+EA13+EI13+EQ13+EY13+FG13+FO13+FW13+GE13</f>
        <v>16</v>
      </c>
      <c r="GN13" s="73">
        <f t="shared" ref="GN13" si="12">D13+L13+T13+AB13+AJ13+AR13+AZ13+BH13+BP13+BX13+CF13+CN13+CV13+DD13+DL13+DT13+EB13+EJ13+ER13+EZ13+FH13+FP13+FX13+GF13</f>
        <v>3</v>
      </c>
      <c r="GO13" s="73">
        <f t="shared" ref="GO13" si="13">GN13/GM13</f>
        <v>0.1875</v>
      </c>
      <c r="GP13" s="73">
        <f t="shared" ref="GP13" si="14">GG13+FY13+E13+M13+U13+AC13+AK13+AS13+BA13+BI13+BQ13+BY13+CG13+CO13+CW13+DE13+DM13+DU13+EC13+EK13+ES13+FA13+FI13+FQ13</f>
        <v>0</v>
      </c>
      <c r="GQ13" s="73">
        <f t="shared" ref="GQ13" si="15">GH13+FZ13+F13+N13+V13+AD13+AL13+AT13+BB13+BJ13+BR13+BZ13+CH13+CP13+CX13+DF13+DN13+DV13+ED13+EL13+ET13+FB13+FJ13+FR13</f>
        <v>0</v>
      </c>
      <c r="GR13" s="73">
        <v>0</v>
      </c>
      <c r="GS13" s="73">
        <f t="shared" ref="GS13" si="16">G13+O13+W13+AE13+AM13+AU13+BC13+BK13+BS13+CA13+CI13+CQ13+CY13+DG13+DO13+DW13+EE13+EM13+EU13+FC13+FK13+FS13+GA13+GI13</f>
        <v>0</v>
      </c>
      <c r="GT13" s="73">
        <f t="shared" ref="GT13" si="17">H13+P13+X13+AF13+AN13+AV13+BD13+BL13+BT13+CB13+CJ13+CR13+CZ13+DH13+DP13+DX13+EF13+EN13+EV13+FD13+FL13+FT13+GB13+GJ13</f>
        <v>0</v>
      </c>
      <c r="GU13" s="73">
        <v>0</v>
      </c>
      <c r="GV13" s="73">
        <f t="shared" ref="GV13" si="18">I13+Q13+Y13+AG13+AO13+AW13+BE13+BM13+BU13+CC13+CK13+CS13+DA13+DI13+DQ13+DY13+EG13+EO13+EW13+FE13+FM13+FU13+GC13+GK13</f>
        <v>0</v>
      </c>
      <c r="GW13" s="73">
        <f t="shared" ref="GW13" si="19">J13+R13+Z13+AH13+AP13+AX13+BF13+BN13+BV13+CD13+CL13+CT13+DB13+DJ13+DR13+DZ13+EH13+EP13+EX13+FF13+FN13+FV13+GD13+GL13</f>
        <v>0</v>
      </c>
      <c r="GX13" s="73">
        <v>0</v>
      </c>
    </row>
    <row r="14" spans="1:206" ht="15.75" x14ac:dyDescent="0.25">
      <c r="A14" s="54">
        <v>10</v>
      </c>
      <c r="B14" s="58" t="s">
        <v>175</v>
      </c>
      <c r="C14" s="92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1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92">
        <v>1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92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92"/>
      <c r="AZ14" s="130"/>
      <c r="BA14" s="130"/>
      <c r="BB14" s="130"/>
      <c r="BC14" s="130"/>
      <c r="BD14" s="130"/>
      <c r="BE14" s="130"/>
      <c r="BF14" s="130"/>
      <c r="BG14" s="130">
        <v>1</v>
      </c>
      <c r="BH14" s="130">
        <v>1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76">
        <v>0</v>
      </c>
      <c r="BP14" s="175">
        <v>0</v>
      </c>
      <c r="BQ14" s="175">
        <v>0</v>
      </c>
      <c r="BR14" s="175">
        <v>0</v>
      </c>
      <c r="BS14" s="175">
        <v>0</v>
      </c>
      <c r="BT14" s="175">
        <v>0</v>
      </c>
      <c r="BU14" s="175">
        <v>0</v>
      </c>
      <c r="BV14" s="175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92">
        <v>1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92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92">
        <v>0</v>
      </c>
      <c r="DL14" s="130">
        <v>0</v>
      </c>
      <c r="DM14" s="130">
        <v>0</v>
      </c>
      <c r="DN14" s="130">
        <v>0</v>
      </c>
      <c r="DO14" s="130">
        <v>0</v>
      </c>
      <c r="DP14" s="130">
        <v>0</v>
      </c>
      <c r="DQ14" s="130">
        <v>0</v>
      </c>
      <c r="DR14" s="130">
        <v>0</v>
      </c>
      <c r="DS14" s="130">
        <v>0</v>
      </c>
      <c r="DT14" s="130">
        <v>0</v>
      </c>
      <c r="DU14" s="130">
        <v>0</v>
      </c>
      <c r="DV14" s="130">
        <v>0</v>
      </c>
      <c r="DW14" s="130">
        <v>0</v>
      </c>
      <c r="DX14" s="130">
        <v>0</v>
      </c>
      <c r="DY14" s="130">
        <v>0</v>
      </c>
      <c r="DZ14" s="130">
        <v>0</v>
      </c>
      <c r="EA14" s="92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92"/>
      <c r="ER14" s="130"/>
      <c r="ES14" s="130"/>
      <c r="ET14" s="130"/>
      <c r="EU14" s="130"/>
      <c r="EV14" s="130"/>
      <c r="EW14" s="130"/>
      <c r="EX14" s="130"/>
      <c r="EY14" s="130">
        <v>0</v>
      </c>
      <c r="EZ14" s="130">
        <v>0</v>
      </c>
      <c r="FA14" s="130">
        <v>0</v>
      </c>
      <c r="FB14" s="130">
        <v>0</v>
      </c>
      <c r="FC14" s="130">
        <v>0</v>
      </c>
      <c r="FD14" s="130">
        <v>0</v>
      </c>
      <c r="FE14" s="130">
        <v>0</v>
      </c>
      <c r="FF14" s="130">
        <v>0</v>
      </c>
      <c r="FG14" s="92"/>
      <c r="FH14" s="130"/>
      <c r="FI14" s="130"/>
      <c r="FJ14" s="130"/>
      <c r="FK14" s="130"/>
      <c r="FL14" s="130"/>
      <c r="FM14" s="130"/>
      <c r="FN14" s="130"/>
      <c r="FO14" s="130">
        <v>1</v>
      </c>
      <c r="FP14" s="130">
        <v>0</v>
      </c>
      <c r="FQ14" s="130">
        <v>0</v>
      </c>
      <c r="FR14" s="130">
        <v>0</v>
      </c>
      <c r="FS14" s="130">
        <v>0</v>
      </c>
      <c r="FT14" s="130">
        <v>0</v>
      </c>
      <c r="FU14" s="130">
        <v>0</v>
      </c>
      <c r="FV14" s="130">
        <v>0</v>
      </c>
      <c r="FW14" s="92">
        <v>0</v>
      </c>
      <c r="FX14" s="130">
        <v>0</v>
      </c>
      <c r="FY14" s="130">
        <v>0</v>
      </c>
      <c r="FZ14" s="130">
        <v>0</v>
      </c>
      <c r="GA14" s="130">
        <v>0</v>
      </c>
      <c r="GB14" s="130">
        <v>0</v>
      </c>
      <c r="GC14" s="130">
        <v>0</v>
      </c>
      <c r="GD14" s="130">
        <v>0</v>
      </c>
      <c r="GE14" s="130">
        <v>2</v>
      </c>
      <c r="GF14" s="130">
        <v>0</v>
      </c>
      <c r="GG14" s="130">
        <v>0</v>
      </c>
      <c r="GH14" s="130">
        <v>0</v>
      </c>
      <c r="GI14" s="130">
        <v>0</v>
      </c>
      <c r="GJ14" s="130">
        <v>0</v>
      </c>
      <c r="GK14" s="130">
        <v>0</v>
      </c>
      <c r="GL14" s="130">
        <v>0</v>
      </c>
      <c r="GM14" s="73">
        <f t="shared" si="0"/>
        <v>7</v>
      </c>
      <c r="GN14" s="73">
        <f t="shared" si="1"/>
        <v>1</v>
      </c>
      <c r="GO14" s="73">
        <f t="shared" si="2"/>
        <v>0.14285714285714285</v>
      </c>
      <c r="GP14" s="73">
        <f t="shared" si="3"/>
        <v>0</v>
      </c>
      <c r="GQ14" s="73">
        <f t="shared" si="4"/>
        <v>0</v>
      </c>
      <c r="GR14" s="73">
        <v>0</v>
      </c>
      <c r="GS14" s="73">
        <f t="shared" si="5"/>
        <v>0</v>
      </c>
      <c r="GT14" s="73">
        <f t="shared" si="6"/>
        <v>0</v>
      </c>
      <c r="GU14" s="73">
        <v>0</v>
      </c>
      <c r="GV14" s="73">
        <f t="shared" si="7"/>
        <v>0</v>
      </c>
      <c r="GW14" s="73">
        <f t="shared" si="8"/>
        <v>0</v>
      </c>
      <c r="GX14" s="73">
        <v>0</v>
      </c>
    </row>
    <row r="15" spans="1:206" ht="15.75" x14ac:dyDescent="0.25">
      <c r="A15" s="54">
        <v>11</v>
      </c>
      <c r="B15" s="58" t="s">
        <v>149</v>
      </c>
      <c r="C15" s="89">
        <v>4</v>
      </c>
      <c r="D15" s="130">
        <v>2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2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1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1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1</v>
      </c>
      <c r="AJ15" s="130">
        <v>1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3</v>
      </c>
      <c r="AR15" s="130">
        <v>1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1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2</v>
      </c>
      <c r="BH15" s="130">
        <v>1</v>
      </c>
      <c r="BI15" s="130">
        <v>1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2</v>
      </c>
      <c r="BP15" s="175">
        <v>1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1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1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1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  <c r="DA15" s="130">
        <v>0</v>
      </c>
      <c r="DB15" s="130">
        <v>0</v>
      </c>
      <c r="DC15" s="130">
        <v>1</v>
      </c>
      <c r="DD15" s="130">
        <v>0</v>
      </c>
      <c r="DE15" s="130">
        <v>0</v>
      </c>
      <c r="DF15" s="130">
        <v>0</v>
      </c>
      <c r="DG15" s="130">
        <v>0</v>
      </c>
      <c r="DH15" s="130">
        <v>0</v>
      </c>
      <c r="DI15" s="130">
        <v>0</v>
      </c>
      <c r="DJ15" s="130">
        <v>0</v>
      </c>
      <c r="DK15" s="210">
        <v>1</v>
      </c>
      <c r="DL15" s="130">
        <v>0</v>
      </c>
      <c r="DM15" s="130">
        <v>0</v>
      </c>
      <c r="DN15" s="130">
        <v>0</v>
      </c>
      <c r="DO15" s="130">
        <v>0</v>
      </c>
      <c r="DP15" s="130">
        <v>0</v>
      </c>
      <c r="DQ15" s="130">
        <v>0</v>
      </c>
      <c r="DR15" s="130">
        <v>0</v>
      </c>
      <c r="DS15" s="130">
        <v>3</v>
      </c>
      <c r="DT15" s="130">
        <v>3</v>
      </c>
      <c r="DU15" s="130">
        <v>0</v>
      </c>
      <c r="DV15" s="130">
        <v>0</v>
      </c>
      <c r="DW15" s="130">
        <v>0</v>
      </c>
      <c r="DX15" s="130">
        <v>0</v>
      </c>
      <c r="DY15" s="130">
        <v>0</v>
      </c>
      <c r="DZ15" s="130">
        <v>0</v>
      </c>
      <c r="EA15" s="130">
        <v>2</v>
      </c>
      <c r="EB15" s="130">
        <v>0</v>
      </c>
      <c r="EC15" s="130">
        <v>0</v>
      </c>
      <c r="ED15" s="130">
        <v>0</v>
      </c>
      <c r="EE15" s="130">
        <v>0</v>
      </c>
      <c r="EF15" s="130">
        <v>0</v>
      </c>
      <c r="EG15" s="130">
        <v>0</v>
      </c>
      <c r="EH15" s="130">
        <v>0</v>
      </c>
      <c r="EI15" s="130">
        <v>0</v>
      </c>
      <c r="EJ15" s="130">
        <v>0</v>
      </c>
      <c r="EK15" s="130">
        <v>0</v>
      </c>
      <c r="EL15" s="130">
        <v>0</v>
      </c>
      <c r="EM15" s="130">
        <v>0</v>
      </c>
      <c r="EN15" s="130">
        <v>0</v>
      </c>
      <c r="EO15" s="130">
        <v>0</v>
      </c>
      <c r="EP15" s="130">
        <v>0</v>
      </c>
      <c r="EQ15" s="130">
        <v>1</v>
      </c>
      <c r="ER15" s="130">
        <v>0</v>
      </c>
      <c r="ES15" s="130">
        <v>0</v>
      </c>
      <c r="ET15" s="130">
        <v>0</v>
      </c>
      <c r="EU15" s="130">
        <v>0</v>
      </c>
      <c r="EV15" s="130">
        <v>0</v>
      </c>
      <c r="EW15" s="130">
        <v>0</v>
      </c>
      <c r="EX15" s="130">
        <v>0</v>
      </c>
      <c r="EY15" s="130">
        <v>1</v>
      </c>
      <c r="EZ15" s="130">
        <v>0</v>
      </c>
      <c r="FA15" s="130">
        <v>0</v>
      </c>
      <c r="FB15" s="130">
        <v>0</v>
      </c>
      <c r="FC15" s="130">
        <v>0</v>
      </c>
      <c r="FD15" s="130">
        <v>0</v>
      </c>
      <c r="FE15" s="130">
        <v>0</v>
      </c>
      <c r="FF15" s="130">
        <v>0</v>
      </c>
      <c r="FG15" s="130">
        <v>0</v>
      </c>
      <c r="FH15" s="130">
        <v>1</v>
      </c>
      <c r="FI15" s="130">
        <v>0</v>
      </c>
      <c r="FJ15" s="130">
        <v>0</v>
      </c>
      <c r="FK15" s="130">
        <v>0</v>
      </c>
      <c r="FL15" s="130">
        <v>0</v>
      </c>
      <c r="FM15" s="130">
        <v>0</v>
      </c>
      <c r="FN15" s="130">
        <v>0</v>
      </c>
      <c r="FO15" s="130">
        <v>2</v>
      </c>
      <c r="FP15" s="130">
        <v>0</v>
      </c>
      <c r="FQ15" s="130">
        <v>0</v>
      </c>
      <c r="FR15" s="130">
        <v>0</v>
      </c>
      <c r="FS15" s="130">
        <v>0</v>
      </c>
      <c r="FT15" s="130">
        <v>0</v>
      </c>
      <c r="FU15" s="130">
        <v>0</v>
      </c>
      <c r="FV15" s="130">
        <v>0</v>
      </c>
      <c r="FW15" s="130">
        <v>2</v>
      </c>
      <c r="FX15" s="130">
        <v>0</v>
      </c>
      <c r="FY15" s="130">
        <v>0</v>
      </c>
      <c r="FZ15" s="130">
        <v>0</v>
      </c>
      <c r="GA15" s="130">
        <v>0</v>
      </c>
      <c r="GB15" s="130">
        <v>0</v>
      </c>
      <c r="GC15" s="130">
        <v>0</v>
      </c>
      <c r="GD15" s="130">
        <v>0</v>
      </c>
      <c r="GE15" s="130">
        <v>0</v>
      </c>
      <c r="GF15" s="130">
        <v>0</v>
      </c>
      <c r="GG15" s="130">
        <v>0</v>
      </c>
      <c r="GH15" s="130">
        <v>0</v>
      </c>
      <c r="GI15" s="130">
        <v>0</v>
      </c>
      <c r="GJ15" s="130">
        <v>0</v>
      </c>
      <c r="GK15" s="130">
        <v>0</v>
      </c>
      <c r="GL15" s="130">
        <v>0</v>
      </c>
      <c r="GM15" s="73">
        <f t="shared" si="0"/>
        <v>33</v>
      </c>
      <c r="GN15" s="73">
        <f t="shared" si="1"/>
        <v>10</v>
      </c>
      <c r="GO15" s="73">
        <f t="shared" si="2"/>
        <v>0.30303030303030304</v>
      </c>
      <c r="GP15" s="73">
        <f t="shared" si="3"/>
        <v>1</v>
      </c>
      <c r="GQ15" s="73">
        <f t="shared" si="4"/>
        <v>0</v>
      </c>
      <c r="GR15" s="73">
        <v>0</v>
      </c>
      <c r="GS15" s="73">
        <f t="shared" si="5"/>
        <v>0</v>
      </c>
      <c r="GT15" s="73">
        <f t="shared" si="6"/>
        <v>0</v>
      </c>
      <c r="GU15" s="73">
        <v>0</v>
      </c>
      <c r="GV15" s="73">
        <f t="shared" si="7"/>
        <v>0</v>
      </c>
      <c r="GW15" s="73">
        <f t="shared" si="8"/>
        <v>0</v>
      </c>
      <c r="GX15" s="73">
        <v>0</v>
      </c>
    </row>
    <row r="16" spans="1:206" ht="25.5" x14ac:dyDescent="0.25">
      <c r="A16" s="54">
        <v>12</v>
      </c>
      <c r="B16" s="58" t="s">
        <v>181</v>
      </c>
      <c r="C16" s="89">
        <v>2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2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2</v>
      </c>
      <c r="T16" s="130">
        <v>1</v>
      </c>
      <c r="U16" s="130">
        <v>0</v>
      </c>
      <c r="V16" s="130">
        <v>0</v>
      </c>
      <c r="W16" s="130">
        <v>0</v>
      </c>
      <c r="X16" s="130">
        <v>0</v>
      </c>
      <c r="Y16" s="130">
        <v>0</v>
      </c>
      <c r="Z16" s="130">
        <v>0</v>
      </c>
      <c r="AA16" s="175">
        <v>3</v>
      </c>
      <c r="AB16" s="130">
        <v>2</v>
      </c>
      <c r="AC16" s="130">
        <v>0</v>
      </c>
      <c r="AD16" s="130">
        <v>0</v>
      </c>
      <c r="AE16" s="130">
        <v>0</v>
      </c>
      <c r="AF16" s="130">
        <v>0</v>
      </c>
      <c r="AG16" s="130">
        <v>0</v>
      </c>
      <c r="AH16" s="130">
        <v>0</v>
      </c>
      <c r="AI16" s="130">
        <v>3</v>
      </c>
      <c r="AJ16" s="130">
        <v>0</v>
      </c>
      <c r="AK16" s="130">
        <v>0</v>
      </c>
      <c r="AL16" s="130">
        <v>0</v>
      </c>
      <c r="AM16" s="130">
        <v>0</v>
      </c>
      <c r="AN16" s="130">
        <v>0</v>
      </c>
      <c r="AO16" s="130">
        <v>0</v>
      </c>
      <c r="AP16" s="130">
        <v>0</v>
      </c>
      <c r="AQ16" s="130">
        <v>3</v>
      </c>
      <c r="AR16" s="130">
        <v>0</v>
      </c>
      <c r="AS16" s="130">
        <v>0</v>
      </c>
      <c r="AT16" s="130">
        <v>0</v>
      </c>
      <c r="AU16" s="130">
        <v>0</v>
      </c>
      <c r="AV16" s="130">
        <v>0</v>
      </c>
      <c r="AW16" s="130">
        <v>0</v>
      </c>
      <c r="AX16" s="130">
        <v>0</v>
      </c>
      <c r="AY16" s="130">
        <v>1</v>
      </c>
      <c r="AZ16" s="130">
        <v>0</v>
      </c>
      <c r="BA16" s="130">
        <v>0</v>
      </c>
      <c r="BB16" s="130">
        <v>0</v>
      </c>
      <c r="BC16" s="130">
        <v>0</v>
      </c>
      <c r="BD16" s="130">
        <v>0</v>
      </c>
      <c r="BE16" s="130">
        <v>0</v>
      </c>
      <c r="BF16" s="130">
        <v>0</v>
      </c>
      <c r="BG16" s="130">
        <v>1</v>
      </c>
      <c r="BH16" s="130">
        <v>1</v>
      </c>
      <c r="BI16" s="130">
        <v>1</v>
      </c>
      <c r="BJ16" s="130">
        <v>0</v>
      </c>
      <c r="BK16" s="130">
        <v>0</v>
      </c>
      <c r="BL16" s="130">
        <v>0</v>
      </c>
      <c r="BM16" s="130">
        <v>0</v>
      </c>
      <c r="BN16" s="130">
        <v>0</v>
      </c>
      <c r="BO16" s="175">
        <v>3</v>
      </c>
      <c r="BP16" s="130">
        <v>1</v>
      </c>
      <c r="BQ16" s="130">
        <v>0</v>
      </c>
      <c r="BR16" s="130">
        <v>0</v>
      </c>
      <c r="BS16" s="130">
        <v>0</v>
      </c>
      <c r="BT16" s="130">
        <v>0</v>
      </c>
      <c r="BU16" s="130">
        <v>0</v>
      </c>
      <c r="BV16" s="130">
        <v>0</v>
      </c>
      <c r="BW16" s="130">
        <v>2</v>
      </c>
      <c r="BX16" s="130">
        <v>0</v>
      </c>
      <c r="BY16" s="130">
        <v>0</v>
      </c>
      <c r="BZ16" s="130">
        <v>0</v>
      </c>
      <c r="CA16" s="130">
        <v>0</v>
      </c>
      <c r="CB16" s="130">
        <v>0</v>
      </c>
      <c r="CC16" s="130">
        <v>0</v>
      </c>
      <c r="CD16" s="130">
        <v>0</v>
      </c>
      <c r="CE16" s="130">
        <v>2</v>
      </c>
      <c r="CF16" s="130">
        <v>0</v>
      </c>
      <c r="CG16" s="130">
        <v>0</v>
      </c>
      <c r="CH16" s="130">
        <v>0</v>
      </c>
      <c r="CI16" s="130">
        <v>0</v>
      </c>
      <c r="CJ16" s="130">
        <v>0</v>
      </c>
      <c r="CK16" s="130">
        <v>0</v>
      </c>
      <c r="CL16" s="130">
        <v>0</v>
      </c>
      <c r="CM16" s="130">
        <v>1</v>
      </c>
      <c r="CN16" s="130">
        <v>0</v>
      </c>
      <c r="CO16" s="130">
        <v>0</v>
      </c>
      <c r="CP16" s="130">
        <v>0</v>
      </c>
      <c r="CQ16" s="130">
        <v>0</v>
      </c>
      <c r="CR16" s="130">
        <v>0</v>
      </c>
      <c r="CS16" s="130">
        <v>0</v>
      </c>
      <c r="CT16" s="130">
        <v>0</v>
      </c>
      <c r="CU16" s="130">
        <v>0</v>
      </c>
      <c r="CV16" s="130">
        <v>0</v>
      </c>
      <c r="CW16" s="130">
        <v>0</v>
      </c>
      <c r="CX16" s="130">
        <v>0</v>
      </c>
      <c r="CY16" s="130">
        <v>0</v>
      </c>
      <c r="CZ16" s="130">
        <v>0</v>
      </c>
      <c r="DA16" s="130">
        <v>0</v>
      </c>
      <c r="DB16" s="130">
        <v>0</v>
      </c>
      <c r="DC16" s="210">
        <v>1</v>
      </c>
      <c r="DD16" s="130">
        <v>0</v>
      </c>
      <c r="DE16" s="130">
        <v>0</v>
      </c>
      <c r="DF16" s="130">
        <v>0</v>
      </c>
      <c r="DG16" s="130">
        <v>0</v>
      </c>
      <c r="DH16" s="130">
        <v>0</v>
      </c>
      <c r="DI16" s="130">
        <v>0</v>
      </c>
      <c r="DJ16" s="130">
        <v>0</v>
      </c>
      <c r="DK16" s="130">
        <v>1</v>
      </c>
      <c r="DL16" s="130">
        <v>0</v>
      </c>
      <c r="DM16" s="130">
        <v>0</v>
      </c>
      <c r="DN16" s="130">
        <v>0</v>
      </c>
      <c r="DO16" s="130">
        <v>0</v>
      </c>
      <c r="DP16" s="130">
        <v>0</v>
      </c>
      <c r="DQ16" s="130">
        <v>0</v>
      </c>
      <c r="DR16" s="130">
        <v>0</v>
      </c>
      <c r="DS16" s="130">
        <v>1</v>
      </c>
      <c r="DT16" s="130">
        <v>0</v>
      </c>
      <c r="DU16" s="130">
        <v>0</v>
      </c>
      <c r="DV16" s="130">
        <v>0</v>
      </c>
      <c r="DW16" s="130">
        <v>0</v>
      </c>
      <c r="DX16" s="130">
        <v>0</v>
      </c>
      <c r="DY16" s="130">
        <v>0</v>
      </c>
      <c r="DZ16" s="130">
        <v>0</v>
      </c>
      <c r="EA16" s="130">
        <v>0</v>
      </c>
      <c r="EB16" s="130">
        <v>0</v>
      </c>
      <c r="EC16" s="130">
        <v>0</v>
      </c>
      <c r="ED16" s="130">
        <v>0</v>
      </c>
      <c r="EE16" s="130">
        <v>0</v>
      </c>
      <c r="EF16" s="130">
        <v>0</v>
      </c>
      <c r="EG16" s="130">
        <v>0</v>
      </c>
      <c r="EH16" s="130">
        <v>0</v>
      </c>
      <c r="EI16" s="130">
        <v>4</v>
      </c>
      <c r="EJ16" s="130">
        <v>4</v>
      </c>
      <c r="EK16" s="130">
        <v>2</v>
      </c>
      <c r="EL16" s="130">
        <v>0</v>
      </c>
      <c r="EM16" s="130">
        <v>0</v>
      </c>
      <c r="EN16" s="130">
        <v>0</v>
      </c>
      <c r="EO16" s="130">
        <v>0</v>
      </c>
      <c r="EP16" s="130">
        <v>0</v>
      </c>
      <c r="EQ16" s="130">
        <v>1</v>
      </c>
      <c r="ER16" s="130">
        <v>0</v>
      </c>
      <c r="ES16" s="130">
        <v>0</v>
      </c>
      <c r="ET16" s="130">
        <v>0</v>
      </c>
      <c r="EU16" s="130">
        <v>0</v>
      </c>
      <c r="EV16" s="130">
        <v>0</v>
      </c>
      <c r="EW16" s="130">
        <v>0</v>
      </c>
      <c r="EX16" s="130">
        <v>0</v>
      </c>
      <c r="EY16" s="130">
        <v>2</v>
      </c>
      <c r="EZ16" s="130">
        <v>1</v>
      </c>
      <c r="FA16" s="130">
        <v>0</v>
      </c>
      <c r="FB16" s="130">
        <v>0</v>
      </c>
      <c r="FC16" s="130">
        <v>0</v>
      </c>
      <c r="FD16" s="130">
        <v>0</v>
      </c>
      <c r="FE16" s="130">
        <v>0</v>
      </c>
      <c r="FF16" s="130">
        <v>0</v>
      </c>
      <c r="FG16" s="130">
        <v>2</v>
      </c>
      <c r="FH16" s="130">
        <v>0</v>
      </c>
      <c r="FI16" s="130">
        <v>1</v>
      </c>
      <c r="FJ16" s="130">
        <v>0</v>
      </c>
      <c r="FK16" s="130">
        <v>0</v>
      </c>
      <c r="FL16" s="130">
        <v>0</v>
      </c>
      <c r="FM16" s="130">
        <v>0</v>
      </c>
      <c r="FN16" s="130">
        <v>0</v>
      </c>
      <c r="FO16" s="130">
        <v>2</v>
      </c>
      <c r="FP16" s="130">
        <v>0</v>
      </c>
      <c r="FQ16" s="130">
        <v>0</v>
      </c>
      <c r="FR16" s="130">
        <v>0</v>
      </c>
      <c r="FS16" s="130">
        <v>0</v>
      </c>
      <c r="FT16" s="130">
        <v>0</v>
      </c>
      <c r="FU16" s="130">
        <v>0</v>
      </c>
      <c r="FV16" s="130">
        <v>0</v>
      </c>
      <c r="FW16" s="130">
        <v>1</v>
      </c>
      <c r="FX16" s="130">
        <v>0</v>
      </c>
      <c r="FY16" s="130">
        <v>0</v>
      </c>
      <c r="FZ16" s="130">
        <v>0</v>
      </c>
      <c r="GA16" s="130">
        <v>0</v>
      </c>
      <c r="GB16" s="130">
        <v>0</v>
      </c>
      <c r="GC16" s="130">
        <v>0</v>
      </c>
      <c r="GD16" s="130">
        <v>0</v>
      </c>
      <c r="GE16" s="210">
        <v>2</v>
      </c>
      <c r="GF16" s="130">
        <v>0</v>
      </c>
      <c r="GG16" s="130">
        <v>0</v>
      </c>
      <c r="GH16" s="130">
        <v>0</v>
      </c>
      <c r="GI16" s="130">
        <v>0</v>
      </c>
      <c r="GJ16" s="130">
        <v>0</v>
      </c>
      <c r="GK16" s="130">
        <v>0</v>
      </c>
      <c r="GL16" s="130">
        <v>0</v>
      </c>
      <c r="GM16" s="73">
        <f t="shared" si="0"/>
        <v>42</v>
      </c>
      <c r="GN16" s="73">
        <f t="shared" si="1"/>
        <v>10</v>
      </c>
      <c r="GO16" s="73">
        <f t="shared" si="2"/>
        <v>0.23809523809523808</v>
      </c>
      <c r="GP16" s="73">
        <f t="shared" si="3"/>
        <v>4</v>
      </c>
      <c r="GQ16" s="73">
        <f t="shared" si="4"/>
        <v>0</v>
      </c>
      <c r="GR16" s="73">
        <f>GQ16/GP16</f>
        <v>0</v>
      </c>
      <c r="GS16" s="73">
        <f t="shared" si="5"/>
        <v>0</v>
      </c>
      <c r="GT16" s="73">
        <f t="shared" si="6"/>
        <v>0</v>
      </c>
      <c r="GU16" s="73">
        <v>0</v>
      </c>
      <c r="GV16" s="73">
        <f t="shared" si="7"/>
        <v>0</v>
      </c>
      <c r="GW16" s="73">
        <f t="shared" si="8"/>
        <v>0</v>
      </c>
      <c r="GX16" s="73">
        <v>0</v>
      </c>
    </row>
    <row r="17" spans="1:206" ht="15.75" x14ac:dyDescent="0.25">
      <c r="A17" s="54">
        <v>13</v>
      </c>
      <c r="B17" s="58" t="s">
        <v>150</v>
      </c>
      <c r="C17" s="89">
        <v>4</v>
      </c>
      <c r="D17" s="130">
        <v>1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2</v>
      </c>
      <c r="L17" s="130">
        <v>0</v>
      </c>
      <c r="M17" s="130">
        <v>0</v>
      </c>
      <c r="N17" s="130">
        <v>0</v>
      </c>
      <c r="O17" s="130">
        <v>0</v>
      </c>
      <c r="P17" s="130">
        <v>0</v>
      </c>
      <c r="Q17" s="130">
        <v>0</v>
      </c>
      <c r="R17" s="130">
        <v>0</v>
      </c>
      <c r="S17" s="130">
        <v>0</v>
      </c>
      <c r="T17" s="130">
        <v>0</v>
      </c>
      <c r="U17" s="130">
        <v>0</v>
      </c>
      <c r="V17" s="130">
        <v>0</v>
      </c>
      <c r="W17" s="130">
        <v>0</v>
      </c>
      <c r="X17" s="130">
        <v>0</v>
      </c>
      <c r="Y17" s="130">
        <v>0</v>
      </c>
      <c r="Z17" s="130">
        <v>0</v>
      </c>
      <c r="AA17" s="130">
        <v>2</v>
      </c>
      <c r="AB17" s="130">
        <v>1</v>
      </c>
      <c r="AC17" s="130">
        <v>0</v>
      </c>
      <c r="AD17" s="130">
        <v>0</v>
      </c>
      <c r="AE17" s="130">
        <v>0</v>
      </c>
      <c r="AF17" s="130">
        <v>0</v>
      </c>
      <c r="AG17" s="130">
        <v>0</v>
      </c>
      <c r="AH17" s="130">
        <v>0</v>
      </c>
      <c r="AI17" s="130">
        <v>1</v>
      </c>
      <c r="AJ17" s="130">
        <v>0</v>
      </c>
      <c r="AK17" s="130">
        <v>0</v>
      </c>
      <c r="AL17" s="130">
        <v>0</v>
      </c>
      <c r="AM17" s="130">
        <v>0</v>
      </c>
      <c r="AN17" s="130">
        <v>0</v>
      </c>
      <c r="AO17" s="130">
        <v>0</v>
      </c>
      <c r="AP17" s="130">
        <v>0</v>
      </c>
      <c r="AQ17" s="130">
        <v>1</v>
      </c>
      <c r="AR17" s="130">
        <v>1</v>
      </c>
      <c r="AS17" s="130">
        <v>0</v>
      </c>
      <c r="AT17" s="130">
        <v>0</v>
      </c>
      <c r="AU17" s="130">
        <v>0</v>
      </c>
      <c r="AV17" s="130">
        <v>0</v>
      </c>
      <c r="AW17" s="130">
        <v>0</v>
      </c>
      <c r="AX17" s="130">
        <v>0</v>
      </c>
      <c r="AY17" s="130">
        <v>0</v>
      </c>
      <c r="AZ17" s="130">
        <v>0</v>
      </c>
      <c r="BA17" s="130">
        <v>0</v>
      </c>
      <c r="BB17" s="130">
        <v>0</v>
      </c>
      <c r="BC17" s="130">
        <v>0</v>
      </c>
      <c r="BD17" s="130">
        <v>0</v>
      </c>
      <c r="BE17" s="130">
        <v>0</v>
      </c>
      <c r="BF17" s="130">
        <v>0</v>
      </c>
      <c r="BG17" s="130">
        <v>1</v>
      </c>
      <c r="BH17" s="130">
        <v>0</v>
      </c>
      <c r="BI17" s="130">
        <v>0</v>
      </c>
      <c r="BJ17" s="130">
        <v>0</v>
      </c>
      <c r="BK17" s="130">
        <v>0</v>
      </c>
      <c r="BL17" s="130">
        <v>0</v>
      </c>
      <c r="BM17" s="130">
        <v>0</v>
      </c>
      <c r="BN17" s="130">
        <v>0</v>
      </c>
      <c r="BO17" s="130">
        <v>0</v>
      </c>
      <c r="BP17" s="130">
        <v>0</v>
      </c>
      <c r="BQ17" s="130">
        <v>0</v>
      </c>
      <c r="BR17" s="130">
        <v>0</v>
      </c>
      <c r="BS17" s="130">
        <v>0</v>
      </c>
      <c r="BT17" s="130">
        <v>0</v>
      </c>
      <c r="BU17" s="130">
        <v>0</v>
      </c>
      <c r="BV17" s="130">
        <v>0</v>
      </c>
      <c r="BW17" s="130">
        <v>0</v>
      </c>
      <c r="BX17" s="130">
        <v>0</v>
      </c>
      <c r="BY17" s="130">
        <v>0</v>
      </c>
      <c r="BZ17" s="130">
        <v>0</v>
      </c>
      <c r="CA17" s="130">
        <v>0</v>
      </c>
      <c r="CB17" s="130">
        <v>0</v>
      </c>
      <c r="CC17" s="130">
        <v>0</v>
      </c>
      <c r="CD17" s="130">
        <v>0</v>
      </c>
      <c r="CE17" s="130">
        <v>2</v>
      </c>
      <c r="CF17" s="130">
        <v>0</v>
      </c>
      <c r="CG17" s="130">
        <v>0</v>
      </c>
      <c r="CH17" s="130">
        <v>0</v>
      </c>
      <c r="CI17" s="130">
        <v>0</v>
      </c>
      <c r="CJ17" s="130">
        <v>0</v>
      </c>
      <c r="CK17" s="130">
        <v>0</v>
      </c>
      <c r="CL17" s="130">
        <v>0</v>
      </c>
      <c r="CM17" s="130">
        <v>1</v>
      </c>
      <c r="CN17" s="130">
        <v>0</v>
      </c>
      <c r="CO17" s="130">
        <v>0</v>
      </c>
      <c r="CP17" s="130">
        <v>0</v>
      </c>
      <c r="CQ17" s="130">
        <v>0</v>
      </c>
      <c r="CR17" s="130">
        <v>0</v>
      </c>
      <c r="CS17" s="130">
        <v>0</v>
      </c>
      <c r="CT17" s="130">
        <v>0</v>
      </c>
      <c r="CU17" s="130">
        <v>0</v>
      </c>
      <c r="CV17" s="130">
        <v>0</v>
      </c>
      <c r="CW17" s="130">
        <v>0</v>
      </c>
      <c r="CX17" s="130">
        <v>0</v>
      </c>
      <c r="CY17" s="130">
        <v>0</v>
      </c>
      <c r="CZ17" s="130">
        <v>0</v>
      </c>
      <c r="DA17" s="130">
        <v>0</v>
      </c>
      <c r="DB17" s="130">
        <v>0</v>
      </c>
      <c r="DC17" s="130">
        <v>2</v>
      </c>
      <c r="DD17" s="130">
        <v>2</v>
      </c>
      <c r="DE17" s="130">
        <v>0</v>
      </c>
      <c r="DF17" s="130">
        <v>0</v>
      </c>
      <c r="DG17" s="130">
        <v>0</v>
      </c>
      <c r="DH17" s="130">
        <v>0</v>
      </c>
      <c r="DI17" s="130">
        <v>0</v>
      </c>
      <c r="DJ17" s="130">
        <v>0</v>
      </c>
      <c r="DK17" s="130">
        <v>0</v>
      </c>
      <c r="DL17" s="130">
        <v>0</v>
      </c>
      <c r="DM17" s="130">
        <v>0</v>
      </c>
      <c r="DN17" s="130">
        <v>0</v>
      </c>
      <c r="DO17" s="130">
        <v>0</v>
      </c>
      <c r="DP17" s="130">
        <v>0</v>
      </c>
      <c r="DQ17" s="130">
        <v>0</v>
      </c>
      <c r="DR17" s="130">
        <v>0</v>
      </c>
      <c r="DS17" s="130">
        <v>1</v>
      </c>
      <c r="DT17" s="130">
        <v>0</v>
      </c>
      <c r="DU17" s="130">
        <v>0</v>
      </c>
      <c r="DV17" s="130">
        <v>0</v>
      </c>
      <c r="DW17" s="130">
        <v>0</v>
      </c>
      <c r="DX17" s="130">
        <v>0</v>
      </c>
      <c r="DY17" s="130">
        <v>0</v>
      </c>
      <c r="DZ17" s="130">
        <v>0</v>
      </c>
      <c r="EA17" s="130">
        <v>0</v>
      </c>
      <c r="EB17" s="130">
        <v>0</v>
      </c>
      <c r="EC17" s="130">
        <v>0</v>
      </c>
      <c r="ED17" s="130">
        <v>0</v>
      </c>
      <c r="EE17" s="130">
        <v>0</v>
      </c>
      <c r="EF17" s="130">
        <v>0</v>
      </c>
      <c r="EG17" s="130">
        <v>0</v>
      </c>
      <c r="EH17" s="130">
        <v>0</v>
      </c>
      <c r="EI17" s="130">
        <v>0</v>
      </c>
      <c r="EJ17" s="130">
        <v>0</v>
      </c>
      <c r="EK17" s="130">
        <v>0</v>
      </c>
      <c r="EL17" s="130">
        <v>0</v>
      </c>
      <c r="EM17" s="130">
        <v>0</v>
      </c>
      <c r="EN17" s="130">
        <v>0</v>
      </c>
      <c r="EO17" s="130">
        <v>0</v>
      </c>
      <c r="EP17" s="130">
        <v>0</v>
      </c>
      <c r="EQ17" s="130">
        <v>2</v>
      </c>
      <c r="ER17" s="130">
        <v>0</v>
      </c>
      <c r="ES17" s="130">
        <v>0</v>
      </c>
      <c r="ET17" s="130">
        <v>0</v>
      </c>
      <c r="EU17" s="130">
        <v>0</v>
      </c>
      <c r="EV17" s="130">
        <v>0</v>
      </c>
      <c r="EW17" s="130">
        <v>0</v>
      </c>
      <c r="EX17" s="130">
        <v>0</v>
      </c>
      <c r="EY17" s="130">
        <v>2</v>
      </c>
      <c r="EZ17" s="130">
        <v>0</v>
      </c>
      <c r="FA17" s="130">
        <v>0</v>
      </c>
      <c r="FB17" s="130">
        <v>0</v>
      </c>
      <c r="FC17" s="130">
        <v>0</v>
      </c>
      <c r="FD17" s="130">
        <v>0</v>
      </c>
      <c r="FE17" s="130">
        <v>0</v>
      </c>
      <c r="FF17" s="130">
        <v>0</v>
      </c>
      <c r="FG17" s="130">
        <v>0</v>
      </c>
      <c r="FH17" s="130">
        <v>0</v>
      </c>
      <c r="FI17" s="130">
        <v>0</v>
      </c>
      <c r="FJ17" s="130">
        <v>0</v>
      </c>
      <c r="FK17" s="130">
        <v>0</v>
      </c>
      <c r="FL17" s="130">
        <v>0</v>
      </c>
      <c r="FM17" s="130">
        <v>0</v>
      </c>
      <c r="FN17" s="130">
        <v>0</v>
      </c>
      <c r="FO17" s="130">
        <v>2</v>
      </c>
      <c r="FP17" s="130">
        <v>1</v>
      </c>
      <c r="FQ17" s="130">
        <v>0</v>
      </c>
      <c r="FR17" s="130">
        <v>0</v>
      </c>
      <c r="FS17" s="130">
        <v>0</v>
      </c>
      <c r="FT17" s="130">
        <v>0</v>
      </c>
      <c r="FU17" s="130">
        <v>0</v>
      </c>
      <c r="FV17" s="130">
        <v>0</v>
      </c>
      <c r="FW17" s="130">
        <v>2</v>
      </c>
      <c r="FX17" s="130">
        <v>0</v>
      </c>
      <c r="FY17" s="130">
        <v>0</v>
      </c>
      <c r="FZ17" s="130">
        <v>0</v>
      </c>
      <c r="GA17" s="130">
        <v>0</v>
      </c>
      <c r="GB17" s="130">
        <v>0</v>
      </c>
      <c r="GC17" s="130">
        <v>0</v>
      </c>
      <c r="GD17" s="130">
        <v>0</v>
      </c>
      <c r="GE17" s="130">
        <v>1</v>
      </c>
      <c r="GF17" s="130">
        <v>0</v>
      </c>
      <c r="GG17" s="130">
        <v>0</v>
      </c>
      <c r="GH17" s="130">
        <v>0</v>
      </c>
      <c r="GI17" s="130">
        <v>0</v>
      </c>
      <c r="GJ17" s="130">
        <v>0</v>
      </c>
      <c r="GK17" s="130">
        <v>0</v>
      </c>
      <c r="GL17" s="130">
        <v>0</v>
      </c>
      <c r="GM17" s="73">
        <f t="shared" si="0"/>
        <v>26</v>
      </c>
      <c r="GN17" s="73">
        <f t="shared" si="1"/>
        <v>6</v>
      </c>
      <c r="GO17" s="73">
        <f t="shared" si="2"/>
        <v>0.23076923076923078</v>
      </c>
      <c r="GP17" s="73">
        <f t="shared" si="3"/>
        <v>0</v>
      </c>
      <c r="GQ17" s="73">
        <f t="shared" si="4"/>
        <v>0</v>
      </c>
      <c r="GR17" s="73">
        <v>0</v>
      </c>
      <c r="GS17" s="73">
        <f t="shared" si="5"/>
        <v>0</v>
      </c>
      <c r="GT17" s="73">
        <f t="shared" si="6"/>
        <v>0</v>
      </c>
      <c r="GU17" s="73">
        <v>0</v>
      </c>
      <c r="GV17" s="73">
        <f t="shared" si="7"/>
        <v>0</v>
      </c>
      <c r="GW17" s="73">
        <f t="shared" si="8"/>
        <v>0</v>
      </c>
      <c r="GX17" s="73">
        <v>0</v>
      </c>
    </row>
    <row r="18" spans="1:206" ht="15.75" x14ac:dyDescent="0.25">
      <c r="A18" s="54">
        <v>14</v>
      </c>
      <c r="B18" s="58" t="s">
        <v>176</v>
      </c>
      <c r="C18" s="89">
        <v>4</v>
      </c>
      <c r="D18" s="130">
        <v>1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1</v>
      </c>
      <c r="T18" s="130">
        <v>0</v>
      </c>
      <c r="U18" s="130">
        <v>0</v>
      </c>
      <c r="V18" s="130">
        <v>0</v>
      </c>
      <c r="W18" s="130">
        <v>0</v>
      </c>
      <c r="X18" s="130">
        <v>0</v>
      </c>
      <c r="Y18" s="130">
        <v>0</v>
      </c>
      <c r="Z18" s="130">
        <v>0</v>
      </c>
      <c r="AA18" s="175">
        <v>0</v>
      </c>
      <c r="AB18" s="130">
        <v>0</v>
      </c>
      <c r="AC18" s="130">
        <v>0</v>
      </c>
      <c r="AD18" s="130">
        <v>0</v>
      </c>
      <c r="AE18" s="130">
        <v>0</v>
      </c>
      <c r="AF18" s="130">
        <v>0</v>
      </c>
      <c r="AG18" s="130">
        <v>0</v>
      </c>
      <c r="AH18" s="130">
        <v>0</v>
      </c>
      <c r="AI18" s="130">
        <v>1</v>
      </c>
      <c r="AJ18" s="130">
        <v>0</v>
      </c>
      <c r="AK18" s="130">
        <v>0</v>
      </c>
      <c r="AL18" s="130">
        <v>0</v>
      </c>
      <c r="AM18" s="130">
        <v>0</v>
      </c>
      <c r="AN18" s="130">
        <v>0</v>
      </c>
      <c r="AO18" s="130">
        <v>0</v>
      </c>
      <c r="AP18" s="130">
        <v>0</v>
      </c>
      <c r="AQ18" s="130">
        <v>2</v>
      </c>
      <c r="AR18" s="130">
        <v>0</v>
      </c>
      <c r="AS18" s="130">
        <v>0</v>
      </c>
      <c r="AT18" s="130">
        <v>0</v>
      </c>
      <c r="AU18" s="130">
        <v>0</v>
      </c>
      <c r="AV18" s="130">
        <v>0</v>
      </c>
      <c r="AW18" s="130">
        <v>0</v>
      </c>
      <c r="AX18" s="130">
        <v>0</v>
      </c>
      <c r="AY18" s="130">
        <v>0</v>
      </c>
      <c r="AZ18" s="130">
        <v>0</v>
      </c>
      <c r="BA18" s="130">
        <v>0</v>
      </c>
      <c r="BB18" s="130">
        <v>0</v>
      </c>
      <c r="BC18" s="130">
        <v>0</v>
      </c>
      <c r="BD18" s="130">
        <v>0</v>
      </c>
      <c r="BE18" s="130">
        <v>0</v>
      </c>
      <c r="BF18" s="130">
        <v>0</v>
      </c>
      <c r="BG18" s="130">
        <v>2</v>
      </c>
      <c r="BH18" s="130">
        <v>2</v>
      </c>
      <c r="BI18" s="130">
        <v>0</v>
      </c>
      <c r="BJ18" s="130">
        <v>0</v>
      </c>
      <c r="BK18" s="130">
        <v>0</v>
      </c>
      <c r="BL18" s="130">
        <v>0</v>
      </c>
      <c r="BM18" s="130">
        <v>0</v>
      </c>
      <c r="BN18" s="130">
        <v>0</v>
      </c>
      <c r="BO18" s="130">
        <v>0</v>
      </c>
      <c r="BP18" s="130">
        <v>0</v>
      </c>
      <c r="BQ18" s="130">
        <v>0</v>
      </c>
      <c r="BR18" s="130">
        <v>0</v>
      </c>
      <c r="BS18" s="130">
        <v>0</v>
      </c>
      <c r="BT18" s="130">
        <v>0</v>
      </c>
      <c r="BU18" s="130">
        <v>0</v>
      </c>
      <c r="BV18" s="130">
        <v>0</v>
      </c>
      <c r="BW18" s="130">
        <v>0</v>
      </c>
      <c r="BX18" s="130">
        <v>0</v>
      </c>
      <c r="BY18" s="130">
        <v>0</v>
      </c>
      <c r="BZ18" s="130">
        <v>0</v>
      </c>
      <c r="CA18" s="130">
        <v>0</v>
      </c>
      <c r="CB18" s="130">
        <v>0</v>
      </c>
      <c r="CC18" s="130">
        <v>0</v>
      </c>
      <c r="CD18" s="130">
        <v>0</v>
      </c>
      <c r="CE18" s="130">
        <v>0</v>
      </c>
      <c r="CF18" s="130">
        <v>0</v>
      </c>
      <c r="CG18" s="130">
        <v>0</v>
      </c>
      <c r="CH18" s="130">
        <v>0</v>
      </c>
      <c r="CI18" s="130">
        <v>0</v>
      </c>
      <c r="CJ18" s="130">
        <v>0</v>
      </c>
      <c r="CK18" s="130">
        <v>0</v>
      </c>
      <c r="CL18" s="130">
        <v>0</v>
      </c>
      <c r="CM18" s="130">
        <v>0</v>
      </c>
      <c r="CN18" s="130">
        <v>0</v>
      </c>
      <c r="CO18" s="130">
        <v>0</v>
      </c>
      <c r="CP18" s="130">
        <v>0</v>
      </c>
      <c r="CQ18" s="130">
        <v>0</v>
      </c>
      <c r="CR18" s="130">
        <v>0</v>
      </c>
      <c r="CS18" s="130">
        <v>0</v>
      </c>
      <c r="CT18" s="130">
        <v>0</v>
      </c>
      <c r="CU18" s="130">
        <v>0</v>
      </c>
      <c r="CV18" s="130">
        <v>0</v>
      </c>
      <c r="CW18" s="130">
        <v>0</v>
      </c>
      <c r="CX18" s="130">
        <v>0</v>
      </c>
      <c r="CY18" s="130">
        <v>0</v>
      </c>
      <c r="CZ18" s="130">
        <v>0</v>
      </c>
      <c r="DA18" s="130">
        <v>0</v>
      </c>
      <c r="DB18" s="130">
        <v>0</v>
      </c>
      <c r="DC18" s="130">
        <v>0</v>
      </c>
      <c r="DD18" s="130">
        <v>0</v>
      </c>
      <c r="DE18" s="130">
        <v>0</v>
      </c>
      <c r="DF18" s="130">
        <v>0</v>
      </c>
      <c r="DG18" s="130">
        <v>0</v>
      </c>
      <c r="DH18" s="130">
        <v>0</v>
      </c>
      <c r="DI18" s="130">
        <v>0</v>
      </c>
      <c r="DJ18" s="130">
        <v>0</v>
      </c>
      <c r="DK18" s="130">
        <v>1</v>
      </c>
      <c r="DL18" s="130">
        <v>0</v>
      </c>
      <c r="DM18" s="130">
        <v>0</v>
      </c>
      <c r="DN18" s="130">
        <v>0</v>
      </c>
      <c r="DO18" s="130">
        <v>0</v>
      </c>
      <c r="DP18" s="130">
        <v>0</v>
      </c>
      <c r="DQ18" s="130">
        <v>0</v>
      </c>
      <c r="DR18" s="130">
        <v>0</v>
      </c>
      <c r="DS18" s="130">
        <v>1</v>
      </c>
      <c r="DT18" s="130">
        <v>0</v>
      </c>
      <c r="DU18" s="130">
        <v>0</v>
      </c>
      <c r="DV18" s="130">
        <v>0</v>
      </c>
      <c r="DW18" s="130">
        <v>0</v>
      </c>
      <c r="DX18" s="130">
        <v>0</v>
      </c>
      <c r="DY18" s="130">
        <v>0</v>
      </c>
      <c r="DZ18" s="130">
        <v>0</v>
      </c>
      <c r="EA18" s="130">
        <v>0</v>
      </c>
      <c r="EB18" s="130">
        <v>0</v>
      </c>
      <c r="EC18" s="130">
        <v>0</v>
      </c>
      <c r="ED18" s="130">
        <v>0</v>
      </c>
      <c r="EE18" s="130">
        <v>0</v>
      </c>
      <c r="EF18" s="130">
        <v>0</v>
      </c>
      <c r="EG18" s="130">
        <v>0</v>
      </c>
      <c r="EH18" s="130">
        <v>0</v>
      </c>
      <c r="EI18" s="130">
        <v>0</v>
      </c>
      <c r="EJ18" s="130">
        <v>0</v>
      </c>
      <c r="EK18" s="130">
        <v>0</v>
      </c>
      <c r="EL18" s="130">
        <v>0</v>
      </c>
      <c r="EM18" s="130">
        <v>0</v>
      </c>
      <c r="EN18" s="130">
        <v>0</v>
      </c>
      <c r="EO18" s="130">
        <v>0</v>
      </c>
      <c r="EP18" s="130">
        <v>0</v>
      </c>
      <c r="EQ18" s="130">
        <v>0</v>
      </c>
      <c r="ER18" s="130">
        <v>0</v>
      </c>
      <c r="ES18" s="130">
        <v>0</v>
      </c>
      <c r="ET18" s="130">
        <v>0</v>
      </c>
      <c r="EU18" s="130">
        <v>0</v>
      </c>
      <c r="EV18" s="130">
        <v>0</v>
      </c>
      <c r="EW18" s="130">
        <v>0</v>
      </c>
      <c r="EX18" s="130">
        <v>0</v>
      </c>
      <c r="EY18" s="130">
        <v>1</v>
      </c>
      <c r="EZ18" s="130">
        <v>0</v>
      </c>
      <c r="FA18" s="130">
        <v>0</v>
      </c>
      <c r="FB18" s="130">
        <v>0</v>
      </c>
      <c r="FC18" s="130">
        <v>0</v>
      </c>
      <c r="FD18" s="130">
        <v>0</v>
      </c>
      <c r="FE18" s="130">
        <v>0</v>
      </c>
      <c r="FF18" s="130">
        <v>0</v>
      </c>
      <c r="FG18" s="130">
        <v>0</v>
      </c>
      <c r="FH18" s="130">
        <v>0</v>
      </c>
      <c r="FI18" s="130">
        <v>0</v>
      </c>
      <c r="FJ18" s="130">
        <v>0</v>
      </c>
      <c r="FK18" s="130">
        <v>0</v>
      </c>
      <c r="FL18" s="130">
        <v>0</v>
      </c>
      <c r="FM18" s="130">
        <v>0</v>
      </c>
      <c r="FN18" s="130">
        <v>0</v>
      </c>
      <c r="FO18" s="130">
        <v>1</v>
      </c>
      <c r="FP18" s="130">
        <v>0</v>
      </c>
      <c r="FQ18" s="130">
        <v>0</v>
      </c>
      <c r="FR18" s="130">
        <v>0</v>
      </c>
      <c r="FS18" s="130">
        <v>0</v>
      </c>
      <c r="FT18" s="130">
        <v>0</v>
      </c>
      <c r="FU18" s="130">
        <v>0</v>
      </c>
      <c r="FV18" s="130">
        <v>0</v>
      </c>
      <c r="FW18" s="130">
        <v>5</v>
      </c>
      <c r="FX18" s="130">
        <v>0</v>
      </c>
      <c r="FY18" s="130">
        <v>0</v>
      </c>
      <c r="FZ18" s="130">
        <v>0</v>
      </c>
      <c r="GA18" s="130">
        <v>0</v>
      </c>
      <c r="GB18" s="130">
        <v>0</v>
      </c>
      <c r="GC18" s="130">
        <v>0</v>
      </c>
      <c r="GD18" s="130">
        <v>0</v>
      </c>
      <c r="GE18" s="130">
        <v>0</v>
      </c>
      <c r="GF18" s="130">
        <v>0</v>
      </c>
      <c r="GG18" s="130">
        <v>0</v>
      </c>
      <c r="GH18" s="130">
        <v>0</v>
      </c>
      <c r="GI18" s="130">
        <v>0</v>
      </c>
      <c r="GJ18" s="130">
        <v>0</v>
      </c>
      <c r="GK18" s="130">
        <v>0</v>
      </c>
      <c r="GL18" s="130">
        <v>0</v>
      </c>
      <c r="GM18" s="73">
        <f t="shared" si="0"/>
        <v>19</v>
      </c>
      <c r="GN18" s="73">
        <f t="shared" si="1"/>
        <v>3</v>
      </c>
      <c r="GO18" s="73">
        <f t="shared" si="2"/>
        <v>0.15789473684210525</v>
      </c>
      <c r="GP18" s="73">
        <f t="shared" si="3"/>
        <v>0</v>
      </c>
      <c r="GQ18" s="73">
        <f t="shared" si="4"/>
        <v>0</v>
      </c>
      <c r="GR18" s="73">
        <v>0</v>
      </c>
      <c r="GS18" s="73">
        <f t="shared" si="5"/>
        <v>0</v>
      </c>
      <c r="GT18" s="73">
        <f t="shared" si="6"/>
        <v>0</v>
      </c>
      <c r="GU18" s="73">
        <v>0</v>
      </c>
      <c r="GV18" s="73">
        <f t="shared" si="7"/>
        <v>0</v>
      </c>
      <c r="GW18" s="73">
        <f t="shared" si="8"/>
        <v>0</v>
      </c>
      <c r="GX18" s="73">
        <v>0</v>
      </c>
    </row>
    <row r="19" spans="1:206" ht="15.75" x14ac:dyDescent="0.25">
      <c r="A19" s="54">
        <v>15</v>
      </c>
      <c r="B19" s="58" t="s">
        <v>151</v>
      </c>
      <c r="C19" s="92">
        <v>3</v>
      </c>
      <c r="D19" s="130">
        <v>2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1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92">
        <v>1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1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92">
        <v>1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1</v>
      </c>
      <c r="AR19" s="130">
        <v>0</v>
      </c>
      <c r="AS19" s="130">
        <v>0</v>
      </c>
      <c r="AT19" s="130">
        <v>0</v>
      </c>
      <c r="AU19" s="130">
        <v>0</v>
      </c>
      <c r="AV19" s="130">
        <v>0</v>
      </c>
      <c r="AW19" s="130">
        <v>0</v>
      </c>
      <c r="AX19" s="130">
        <v>0</v>
      </c>
      <c r="AY19" s="92">
        <v>1</v>
      </c>
      <c r="AZ19" s="130">
        <v>0</v>
      </c>
      <c r="BA19" s="130">
        <v>0</v>
      </c>
      <c r="BB19" s="130">
        <v>0</v>
      </c>
      <c r="BC19" s="130">
        <v>0</v>
      </c>
      <c r="BD19" s="130">
        <v>0</v>
      </c>
      <c r="BE19" s="130">
        <v>0</v>
      </c>
      <c r="BF19" s="130">
        <v>0</v>
      </c>
      <c r="BG19" s="130">
        <v>2</v>
      </c>
      <c r="BH19" s="130">
        <v>0</v>
      </c>
      <c r="BI19" s="130">
        <v>0</v>
      </c>
      <c r="BJ19" s="130">
        <v>0</v>
      </c>
      <c r="BK19" s="130">
        <v>0</v>
      </c>
      <c r="BL19" s="130">
        <v>0</v>
      </c>
      <c r="BM19" s="130">
        <v>0</v>
      </c>
      <c r="BN19" s="130">
        <v>0</v>
      </c>
      <c r="BO19" s="92">
        <v>0</v>
      </c>
      <c r="BP19" s="130">
        <v>0</v>
      </c>
      <c r="BQ19" s="130">
        <v>0</v>
      </c>
      <c r="BR19" s="130">
        <v>0</v>
      </c>
      <c r="BS19" s="130">
        <v>0</v>
      </c>
      <c r="BT19" s="130">
        <v>0</v>
      </c>
      <c r="BU19" s="130">
        <v>0</v>
      </c>
      <c r="BV19" s="130">
        <v>0</v>
      </c>
      <c r="BW19" s="130">
        <v>0</v>
      </c>
      <c r="BX19" s="130">
        <v>0</v>
      </c>
      <c r="BY19" s="130">
        <v>0</v>
      </c>
      <c r="BZ19" s="130">
        <v>0</v>
      </c>
      <c r="CA19" s="130">
        <v>0</v>
      </c>
      <c r="CB19" s="130">
        <v>0</v>
      </c>
      <c r="CC19" s="130">
        <v>0</v>
      </c>
      <c r="CD19" s="130">
        <v>0</v>
      </c>
      <c r="CE19" s="92">
        <v>1</v>
      </c>
      <c r="CF19" s="130">
        <v>0</v>
      </c>
      <c r="CG19" s="130">
        <v>0</v>
      </c>
      <c r="CH19" s="130">
        <v>0</v>
      </c>
      <c r="CI19" s="130">
        <v>0</v>
      </c>
      <c r="CJ19" s="130">
        <v>0</v>
      </c>
      <c r="CK19" s="130">
        <v>0</v>
      </c>
      <c r="CL19" s="130">
        <v>0</v>
      </c>
      <c r="CM19" s="130">
        <v>1</v>
      </c>
      <c r="CN19" s="130">
        <v>0</v>
      </c>
      <c r="CO19" s="130">
        <v>0</v>
      </c>
      <c r="CP19" s="130">
        <v>0</v>
      </c>
      <c r="CQ19" s="130">
        <v>0</v>
      </c>
      <c r="CR19" s="130">
        <v>0</v>
      </c>
      <c r="CS19" s="130">
        <v>0</v>
      </c>
      <c r="CT19" s="130">
        <v>0</v>
      </c>
      <c r="CU19" s="92">
        <v>0</v>
      </c>
      <c r="CV19" s="130">
        <v>0</v>
      </c>
      <c r="CW19" s="130">
        <v>0</v>
      </c>
      <c r="CX19" s="130">
        <v>0</v>
      </c>
      <c r="CY19" s="130">
        <v>0</v>
      </c>
      <c r="CZ19" s="130">
        <v>0</v>
      </c>
      <c r="DA19" s="130">
        <v>0</v>
      </c>
      <c r="DB19" s="130">
        <v>0</v>
      </c>
      <c r="DC19" s="130">
        <v>0</v>
      </c>
      <c r="DD19" s="130">
        <v>0</v>
      </c>
      <c r="DE19" s="130">
        <v>0</v>
      </c>
      <c r="DF19" s="130">
        <v>0</v>
      </c>
      <c r="DG19" s="130">
        <v>0</v>
      </c>
      <c r="DH19" s="130">
        <v>0</v>
      </c>
      <c r="DI19" s="130">
        <v>0</v>
      </c>
      <c r="DJ19" s="130">
        <v>0</v>
      </c>
      <c r="DK19" s="92">
        <v>1</v>
      </c>
      <c r="DL19" s="130">
        <v>0</v>
      </c>
      <c r="DM19" s="130">
        <v>0</v>
      </c>
      <c r="DN19" s="130">
        <v>0</v>
      </c>
      <c r="DO19" s="130">
        <v>0</v>
      </c>
      <c r="DP19" s="130">
        <v>0</v>
      </c>
      <c r="DQ19" s="130">
        <v>0</v>
      </c>
      <c r="DR19" s="130">
        <v>0</v>
      </c>
      <c r="DS19" s="130">
        <v>1</v>
      </c>
      <c r="DT19" s="130">
        <v>0</v>
      </c>
      <c r="DU19" s="130">
        <v>0</v>
      </c>
      <c r="DV19" s="130">
        <v>0</v>
      </c>
      <c r="DW19" s="130">
        <v>0</v>
      </c>
      <c r="DX19" s="130">
        <v>0</v>
      </c>
      <c r="DY19" s="130">
        <v>0</v>
      </c>
      <c r="DZ19" s="130">
        <v>0</v>
      </c>
      <c r="EA19" s="92">
        <v>0</v>
      </c>
      <c r="EB19" s="130">
        <v>0</v>
      </c>
      <c r="EC19" s="130">
        <v>0</v>
      </c>
      <c r="ED19" s="130">
        <v>0</v>
      </c>
      <c r="EE19" s="130">
        <v>0</v>
      </c>
      <c r="EF19" s="130">
        <v>0</v>
      </c>
      <c r="EG19" s="130">
        <v>0</v>
      </c>
      <c r="EH19" s="130">
        <v>0</v>
      </c>
      <c r="EI19" s="130">
        <v>0</v>
      </c>
      <c r="EJ19" s="130">
        <v>0</v>
      </c>
      <c r="EK19" s="130">
        <v>0</v>
      </c>
      <c r="EL19" s="130">
        <v>0</v>
      </c>
      <c r="EM19" s="130">
        <v>0</v>
      </c>
      <c r="EN19" s="130">
        <v>0</v>
      </c>
      <c r="EO19" s="130">
        <v>0</v>
      </c>
      <c r="EP19" s="130">
        <v>0</v>
      </c>
      <c r="EQ19" s="92">
        <v>1</v>
      </c>
      <c r="ER19" s="130">
        <v>0</v>
      </c>
      <c r="ES19" s="130">
        <v>0</v>
      </c>
      <c r="ET19" s="130">
        <v>0</v>
      </c>
      <c r="EU19" s="130">
        <v>0</v>
      </c>
      <c r="EV19" s="130">
        <v>0</v>
      </c>
      <c r="EW19" s="130">
        <v>0</v>
      </c>
      <c r="EX19" s="130">
        <v>0</v>
      </c>
      <c r="EY19" s="130">
        <v>1</v>
      </c>
      <c r="EZ19" s="130">
        <v>0</v>
      </c>
      <c r="FA19" s="130">
        <v>0</v>
      </c>
      <c r="FB19" s="130">
        <v>0</v>
      </c>
      <c r="FC19" s="130">
        <v>0</v>
      </c>
      <c r="FD19" s="130">
        <v>0</v>
      </c>
      <c r="FE19" s="130">
        <v>0</v>
      </c>
      <c r="FF19" s="130">
        <v>0</v>
      </c>
      <c r="FG19" s="92">
        <v>0</v>
      </c>
      <c r="FH19" s="130">
        <v>0</v>
      </c>
      <c r="FI19" s="130">
        <v>0</v>
      </c>
      <c r="FJ19" s="130">
        <v>0</v>
      </c>
      <c r="FK19" s="130">
        <v>0</v>
      </c>
      <c r="FL19" s="130">
        <v>0</v>
      </c>
      <c r="FM19" s="130">
        <v>0</v>
      </c>
      <c r="FN19" s="130">
        <v>0</v>
      </c>
      <c r="FO19" s="130">
        <v>1</v>
      </c>
      <c r="FP19" s="130">
        <v>0</v>
      </c>
      <c r="FQ19" s="130">
        <v>0</v>
      </c>
      <c r="FR19" s="130">
        <v>0</v>
      </c>
      <c r="FS19" s="130">
        <v>0</v>
      </c>
      <c r="FT19" s="130">
        <v>0</v>
      </c>
      <c r="FU19" s="130">
        <v>0</v>
      </c>
      <c r="FV19" s="130">
        <v>0</v>
      </c>
      <c r="FW19" s="92">
        <v>2</v>
      </c>
      <c r="FX19" s="130">
        <v>0</v>
      </c>
      <c r="FY19" s="130">
        <v>0</v>
      </c>
      <c r="FZ19" s="130">
        <v>0</v>
      </c>
      <c r="GA19" s="130">
        <v>0</v>
      </c>
      <c r="GB19" s="130">
        <v>0</v>
      </c>
      <c r="GC19" s="130">
        <v>0</v>
      </c>
      <c r="GD19" s="130">
        <v>0</v>
      </c>
      <c r="GE19" s="210">
        <v>2</v>
      </c>
      <c r="GF19" s="130">
        <v>0</v>
      </c>
      <c r="GG19" s="130">
        <v>0</v>
      </c>
      <c r="GH19" s="130">
        <v>0</v>
      </c>
      <c r="GI19" s="130">
        <v>0</v>
      </c>
      <c r="GJ19" s="130">
        <v>0</v>
      </c>
      <c r="GK19" s="130">
        <v>0</v>
      </c>
      <c r="GL19" s="130">
        <v>0</v>
      </c>
      <c r="GM19" s="73">
        <f t="shared" si="0"/>
        <v>22</v>
      </c>
      <c r="GN19" s="73">
        <f t="shared" si="1"/>
        <v>2</v>
      </c>
      <c r="GO19" s="73">
        <f t="shared" si="2"/>
        <v>9.0909090909090912E-2</v>
      </c>
      <c r="GP19" s="73">
        <f t="shared" si="3"/>
        <v>0</v>
      </c>
      <c r="GQ19" s="73">
        <f t="shared" si="4"/>
        <v>0</v>
      </c>
      <c r="GR19" s="73">
        <v>0</v>
      </c>
      <c r="GS19" s="73">
        <f t="shared" si="5"/>
        <v>0</v>
      </c>
      <c r="GT19" s="73">
        <f t="shared" si="6"/>
        <v>0</v>
      </c>
      <c r="GU19" s="73">
        <v>0</v>
      </c>
      <c r="GV19" s="73">
        <f t="shared" si="7"/>
        <v>0</v>
      </c>
      <c r="GW19" s="73">
        <f t="shared" si="8"/>
        <v>0</v>
      </c>
      <c r="GX19" s="73">
        <v>0</v>
      </c>
    </row>
    <row r="20" spans="1:206" ht="15.75" x14ac:dyDescent="0.25">
      <c r="A20" s="54">
        <v>16</v>
      </c>
      <c r="B20" s="58" t="s">
        <v>152</v>
      </c>
      <c r="C20" s="89">
        <v>2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1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S20" s="130">
        <v>2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0">
        <v>0</v>
      </c>
      <c r="AA20" s="130">
        <v>1</v>
      </c>
      <c r="AB20" s="130">
        <v>0</v>
      </c>
      <c r="AC20" s="130">
        <v>0</v>
      </c>
      <c r="AD20" s="130">
        <v>0</v>
      </c>
      <c r="AE20" s="130">
        <v>0</v>
      </c>
      <c r="AF20" s="130">
        <v>0</v>
      </c>
      <c r="AG20" s="130">
        <v>0</v>
      </c>
      <c r="AH20" s="130">
        <v>0</v>
      </c>
      <c r="AI20" s="130">
        <v>1</v>
      </c>
      <c r="AJ20" s="130">
        <v>1</v>
      </c>
      <c r="AK20" s="130">
        <v>0</v>
      </c>
      <c r="AL20" s="130">
        <v>0</v>
      </c>
      <c r="AM20" s="130">
        <v>0</v>
      </c>
      <c r="AN20" s="130">
        <v>0</v>
      </c>
      <c r="AO20" s="130">
        <v>0</v>
      </c>
      <c r="AP20" s="130">
        <v>0</v>
      </c>
      <c r="AQ20" s="130">
        <v>1</v>
      </c>
      <c r="AR20" s="130">
        <v>0</v>
      </c>
      <c r="AS20" s="130">
        <v>0</v>
      </c>
      <c r="AT20" s="130">
        <v>0</v>
      </c>
      <c r="AU20" s="130">
        <v>0</v>
      </c>
      <c r="AV20" s="130">
        <v>0</v>
      </c>
      <c r="AW20" s="130">
        <v>0</v>
      </c>
      <c r="AX20" s="130">
        <v>0</v>
      </c>
      <c r="AY20" s="130">
        <v>0</v>
      </c>
      <c r="AZ20" s="130">
        <v>0</v>
      </c>
      <c r="BA20" s="130">
        <v>0</v>
      </c>
      <c r="BB20" s="130">
        <v>0</v>
      </c>
      <c r="BC20" s="130">
        <v>0</v>
      </c>
      <c r="BD20" s="130">
        <v>0</v>
      </c>
      <c r="BE20" s="130">
        <v>0</v>
      </c>
      <c r="BF20" s="130">
        <v>0</v>
      </c>
      <c r="BG20" s="130">
        <v>1</v>
      </c>
      <c r="BH20" s="130">
        <v>0</v>
      </c>
      <c r="BI20" s="130">
        <v>0</v>
      </c>
      <c r="BJ20" s="130">
        <v>0</v>
      </c>
      <c r="BK20" s="130">
        <v>0</v>
      </c>
      <c r="BL20" s="130">
        <v>0</v>
      </c>
      <c r="BM20" s="130">
        <v>0</v>
      </c>
      <c r="BN20" s="130">
        <v>0</v>
      </c>
      <c r="BO20" s="130">
        <v>1</v>
      </c>
      <c r="BP20" s="130">
        <v>0</v>
      </c>
      <c r="BQ20" s="130">
        <v>0</v>
      </c>
      <c r="BR20" s="130">
        <v>0</v>
      </c>
      <c r="BS20" s="130">
        <v>0</v>
      </c>
      <c r="BT20" s="130">
        <v>0</v>
      </c>
      <c r="BU20" s="130">
        <v>0</v>
      </c>
      <c r="BV20" s="130">
        <v>0</v>
      </c>
      <c r="BW20" s="130">
        <v>1</v>
      </c>
      <c r="BX20" s="130">
        <v>0</v>
      </c>
      <c r="BY20" s="130">
        <v>0</v>
      </c>
      <c r="BZ20" s="130">
        <v>0</v>
      </c>
      <c r="CA20" s="130">
        <v>0</v>
      </c>
      <c r="CB20" s="130">
        <v>0</v>
      </c>
      <c r="CC20" s="130">
        <v>0</v>
      </c>
      <c r="CD20" s="130">
        <v>0</v>
      </c>
      <c r="CE20" s="130">
        <v>0</v>
      </c>
      <c r="CF20" s="130">
        <v>0</v>
      </c>
      <c r="CG20" s="130">
        <v>0</v>
      </c>
      <c r="CH20" s="130">
        <v>0</v>
      </c>
      <c r="CI20" s="130">
        <v>0</v>
      </c>
      <c r="CJ20" s="130">
        <v>0</v>
      </c>
      <c r="CK20" s="130">
        <v>0</v>
      </c>
      <c r="CL20" s="130">
        <v>0</v>
      </c>
      <c r="CM20" s="130">
        <v>0</v>
      </c>
      <c r="CN20" s="130">
        <v>0</v>
      </c>
      <c r="CO20" s="130">
        <v>0</v>
      </c>
      <c r="CP20" s="130">
        <v>0</v>
      </c>
      <c r="CQ20" s="130">
        <v>0</v>
      </c>
      <c r="CR20" s="130">
        <v>0</v>
      </c>
      <c r="CS20" s="130">
        <v>0</v>
      </c>
      <c r="CT20" s="130">
        <v>0</v>
      </c>
      <c r="CU20" s="130">
        <v>0</v>
      </c>
      <c r="CV20" s="130">
        <v>0</v>
      </c>
      <c r="CW20" s="130">
        <v>0</v>
      </c>
      <c r="CX20" s="130">
        <v>0</v>
      </c>
      <c r="CY20" s="130">
        <v>0</v>
      </c>
      <c r="CZ20" s="130">
        <v>0</v>
      </c>
      <c r="DA20" s="130">
        <v>0</v>
      </c>
      <c r="DB20" s="130">
        <v>0</v>
      </c>
      <c r="DC20" s="130">
        <v>0</v>
      </c>
      <c r="DD20" s="130">
        <v>0</v>
      </c>
      <c r="DE20" s="130">
        <v>0</v>
      </c>
      <c r="DF20" s="130">
        <v>0</v>
      </c>
      <c r="DG20" s="130">
        <v>0</v>
      </c>
      <c r="DH20" s="130">
        <v>0</v>
      </c>
      <c r="DI20" s="130">
        <v>0</v>
      </c>
      <c r="DJ20" s="130">
        <v>0</v>
      </c>
      <c r="DK20" s="130">
        <v>0</v>
      </c>
      <c r="DL20" s="130">
        <v>0</v>
      </c>
      <c r="DM20" s="130">
        <v>0</v>
      </c>
      <c r="DN20" s="130">
        <v>0</v>
      </c>
      <c r="DO20" s="130">
        <v>0</v>
      </c>
      <c r="DP20" s="130">
        <v>0</v>
      </c>
      <c r="DQ20" s="130">
        <v>0</v>
      </c>
      <c r="DR20" s="130">
        <v>0</v>
      </c>
      <c r="DS20" s="130">
        <v>1</v>
      </c>
      <c r="DT20" s="130">
        <v>0</v>
      </c>
      <c r="DU20" s="130">
        <v>0</v>
      </c>
      <c r="DV20" s="130">
        <v>0</v>
      </c>
      <c r="DW20" s="130">
        <v>0</v>
      </c>
      <c r="DX20" s="130">
        <v>0</v>
      </c>
      <c r="DY20" s="130">
        <v>0</v>
      </c>
      <c r="DZ20" s="130">
        <v>0</v>
      </c>
      <c r="EA20" s="130">
        <v>0</v>
      </c>
      <c r="EB20" s="130">
        <v>0</v>
      </c>
      <c r="EC20" s="130">
        <v>0</v>
      </c>
      <c r="ED20" s="130">
        <v>0</v>
      </c>
      <c r="EE20" s="130">
        <v>0</v>
      </c>
      <c r="EF20" s="130">
        <v>0</v>
      </c>
      <c r="EG20" s="130">
        <v>0</v>
      </c>
      <c r="EH20" s="130">
        <v>0</v>
      </c>
      <c r="EI20" s="130">
        <v>1</v>
      </c>
      <c r="EJ20" s="130">
        <v>0</v>
      </c>
      <c r="EK20" s="130">
        <v>0</v>
      </c>
      <c r="EL20" s="130">
        <v>0</v>
      </c>
      <c r="EM20" s="130">
        <v>0</v>
      </c>
      <c r="EN20" s="130">
        <v>0</v>
      </c>
      <c r="EO20" s="130">
        <v>0</v>
      </c>
      <c r="EP20" s="130">
        <v>0</v>
      </c>
      <c r="EQ20" s="130">
        <v>0</v>
      </c>
      <c r="ER20" s="130">
        <v>0</v>
      </c>
      <c r="ES20" s="130">
        <v>0</v>
      </c>
      <c r="ET20" s="130">
        <v>0</v>
      </c>
      <c r="EU20" s="130">
        <v>0</v>
      </c>
      <c r="EV20" s="130">
        <v>0</v>
      </c>
      <c r="EW20" s="130">
        <v>0</v>
      </c>
      <c r="EX20" s="130">
        <v>0</v>
      </c>
      <c r="EY20" s="130">
        <v>1</v>
      </c>
      <c r="EZ20" s="130">
        <v>0</v>
      </c>
      <c r="FA20" s="130">
        <v>0</v>
      </c>
      <c r="FB20" s="130">
        <v>0</v>
      </c>
      <c r="FC20" s="130">
        <v>0</v>
      </c>
      <c r="FD20" s="130">
        <v>0</v>
      </c>
      <c r="FE20" s="130">
        <v>0</v>
      </c>
      <c r="FF20" s="130">
        <v>0</v>
      </c>
      <c r="FG20" s="130">
        <v>0</v>
      </c>
      <c r="FH20" s="130">
        <v>0</v>
      </c>
      <c r="FI20" s="130">
        <v>0</v>
      </c>
      <c r="FJ20" s="130">
        <v>0</v>
      </c>
      <c r="FK20" s="130">
        <v>0</v>
      </c>
      <c r="FL20" s="130">
        <v>0</v>
      </c>
      <c r="FM20" s="130">
        <v>0</v>
      </c>
      <c r="FN20" s="130">
        <v>0</v>
      </c>
      <c r="FO20" s="130">
        <v>1</v>
      </c>
      <c r="FP20" s="130">
        <v>1</v>
      </c>
      <c r="FQ20" s="130">
        <v>0</v>
      </c>
      <c r="FR20" s="130">
        <v>0</v>
      </c>
      <c r="FS20" s="130">
        <v>0</v>
      </c>
      <c r="FT20" s="130">
        <v>0</v>
      </c>
      <c r="FU20" s="130">
        <v>0</v>
      </c>
      <c r="FV20" s="130">
        <v>0</v>
      </c>
      <c r="FW20" s="130">
        <v>2</v>
      </c>
      <c r="FX20" s="130">
        <v>1</v>
      </c>
      <c r="FY20" s="130">
        <v>0</v>
      </c>
      <c r="FZ20" s="130">
        <v>0</v>
      </c>
      <c r="GA20" s="130">
        <v>0</v>
      </c>
      <c r="GB20" s="130">
        <v>0</v>
      </c>
      <c r="GC20" s="130">
        <v>0</v>
      </c>
      <c r="GD20" s="130">
        <v>0</v>
      </c>
      <c r="GE20" s="130">
        <v>1</v>
      </c>
      <c r="GF20" s="130">
        <v>1</v>
      </c>
      <c r="GG20" s="130">
        <v>1</v>
      </c>
      <c r="GH20" s="130">
        <v>0</v>
      </c>
      <c r="GI20" s="130">
        <v>0</v>
      </c>
      <c r="GJ20" s="130">
        <v>0</v>
      </c>
      <c r="GK20" s="130">
        <v>0</v>
      </c>
      <c r="GL20" s="130">
        <v>0</v>
      </c>
      <c r="GM20" s="73">
        <f t="shared" si="0"/>
        <v>18</v>
      </c>
      <c r="GN20" s="73">
        <f t="shared" si="1"/>
        <v>4</v>
      </c>
      <c r="GO20" s="73">
        <f t="shared" si="2"/>
        <v>0.22222222222222221</v>
      </c>
      <c r="GP20" s="73">
        <f t="shared" si="3"/>
        <v>1</v>
      </c>
      <c r="GQ20" s="73">
        <f t="shared" si="4"/>
        <v>0</v>
      </c>
      <c r="GR20" s="73">
        <f t="shared" si="9"/>
        <v>0</v>
      </c>
      <c r="GS20" s="73">
        <f t="shared" si="5"/>
        <v>0</v>
      </c>
      <c r="GT20" s="73">
        <f t="shared" si="6"/>
        <v>0</v>
      </c>
      <c r="GU20" s="73">
        <v>0</v>
      </c>
      <c r="GV20" s="73">
        <f t="shared" si="7"/>
        <v>0</v>
      </c>
      <c r="GW20" s="73">
        <f t="shared" si="8"/>
        <v>0</v>
      </c>
      <c r="GX20" s="73">
        <v>0</v>
      </c>
    </row>
    <row r="21" spans="1:206" ht="15.75" x14ac:dyDescent="0.25">
      <c r="A21" s="54">
        <v>17</v>
      </c>
      <c r="B21" s="58" t="s">
        <v>153</v>
      </c>
      <c r="C21" s="89">
        <v>3</v>
      </c>
      <c r="D21" s="130">
        <v>1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1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1</v>
      </c>
      <c r="T21" s="130">
        <v>1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75">
        <v>1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3</v>
      </c>
      <c r="AJ21" s="130">
        <v>1</v>
      </c>
      <c r="AK21" s="130">
        <v>0</v>
      </c>
      <c r="AL21" s="130">
        <v>0</v>
      </c>
      <c r="AM21" s="130">
        <v>0</v>
      </c>
      <c r="AN21" s="130">
        <v>0</v>
      </c>
      <c r="AO21" s="130">
        <v>0</v>
      </c>
      <c r="AP21" s="130">
        <v>0</v>
      </c>
      <c r="AQ21" s="130">
        <v>2</v>
      </c>
      <c r="AR21" s="130">
        <v>1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  <c r="AY21" s="130">
        <v>0</v>
      </c>
      <c r="AZ21" s="130">
        <v>0</v>
      </c>
      <c r="BA21" s="130">
        <v>0</v>
      </c>
      <c r="BB21" s="130">
        <v>0</v>
      </c>
      <c r="BC21" s="130">
        <v>0</v>
      </c>
      <c r="BD21" s="130">
        <v>0</v>
      </c>
      <c r="BE21" s="130">
        <v>0</v>
      </c>
      <c r="BF21" s="130">
        <v>0</v>
      </c>
      <c r="BG21" s="130">
        <v>2</v>
      </c>
      <c r="BH21" s="130">
        <v>2</v>
      </c>
      <c r="BI21" s="130">
        <v>0</v>
      </c>
      <c r="BJ21" s="130">
        <v>0</v>
      </c>
      <c r="BK21" s="130">
        <v>0</v>
      </c>
      <c r="BL21" s="130">
        <v>0</v>
      </c>
      <c r="BM21" s="130">
        <v>0</v>
      </c>
      <c r="BN21" s="130">
        <v>0</v>
      </c>
      <c r="BO21" s="130">
        <v>0</v>
      </c>
      <c r="BP21" s="130">
        <v>0</v>
      </c>
      <c r="BQ21" s="130">
        <v>0</v>
      </c>
      <c r="BR21" s="130">
        <v>0</v>
      </c>
      <c r="BS21" s="130">
        <v>0</v>
      </c>
      <c r="BT21" s="130">
        <v>0</v>
      </c>
      <c r="BU21" s="130">
        <v>0</v>
      </c>
      <c r="BV21" s="130">
        <v>0</v>
      </c>
      <c r="BW21" s="130">
        <v>0</v>
      </c>
      <c r="BX21" s="130">
        <v>0</v>
      </c>
      <c r="BY21" s="130">
        <v>0</v>
      </c>
      <c r="BZ21" s="130">
        <v>0</v>
      </c>
      <c r="CA21" s="130">
        <v>0</v>
      </c>
      <c r="CB21" s="130">
        <v>0</v>
      </c>
      <c r="CC21" s="130">
        <v>0</v>
      </c>
      <c r="CD21" s="130">
        <v>0</v>
      </c>
      <c r="CE21" s="130">
        <v>1</v>
      </c>
      <c r="CF21" s="130">
        <v>0</v>
      </c>
      <c r="CG21" s="130">
        <v>0</v>
      </c>
      <c r="CH21" s="130">
        <v>0</v>
      </c>
      <c r="CI21" s="130">
        <v>0</v>
      </c>
      <c r="CJ21" s="130">
        <v>0</v>
      </c>
      <c r="CK21" s="130">
        <v>0</v>
      </c>
      <c r="CL21" s="130">
        <v>0</v>
      </c>
      <c r="CM21" s="130">
        <v>1</v>
      </c>
      <c r="CN21" s="130">
        <v>0</v>
      </c>
      <c r="CO21" s="130">
        <v>0</v>
      </c>
      <c r="CP21" s="130">
        <v>0</v>
      </c>
      <c r="CQ21" s="130">
        <v>0</v>
      </c>
      <c r="CR21" s="130">
        <v>0</v>
      </c>
      <c r="CS21" s="130">
        <v>0</v>
      </c>
      <c r="CT21" s="130">
        <v>0</v>
      </c>
      <c r="CU21" s="130">
        <v>0</v>
      </c>
      <c r="CV21" s="130">
        <v>0</v>
      </c>
      <c r="CW21" s="130">
        <v>0</v>
      </c>
      <c r="CX21" s="130">
        <v>0</v>
      </c>
      <c r="CY21" s="130">
        <v>0</v>
      </c>
      <c r="CZ21" s="130">
        <v>0</v>
      </c>
      <c r="DA21" s="130">
        <v>0</v>
      </c>
      <c r="DB21" s="130">
        <v>0</v>
      </c>
      <c r="DC21" s="130">
        <v>0</v>
      </c>
      <c r="DD21" s="130">
        <v>0</v>
      </c>
      <c r="DE21" s="130">
        <v>0</v>
      </c>
      <c r="DF21" s="130">
        <v>0</v>
      </c>
      <c r="DG21" s="130">
        <v>0</v>
      </c>
      <c r="DH21" s="130">
        <v>0</v>
      </c>
      <c r="DI21" s="130">
        <v>0</v>
      </c>
      <c r="DJ21" s="130">
        <v>0</v>
      </c>
      <c r="DK21" s="130">
        <v>1</v>
      </c>
      <c r="DL21" s="210">
        <v>0</v>
      </c>
      <c r="DM21" s="130">
        <v>0</v>
      </c>
      <c r="DN21" s="130">
        <v>0</v>
      </c>
      <c r="DO21" s="130">
        <v>0</v>
      </c>
      <c r="DP21" s="130">
        <v>0</v>
      </c>
      <c r="DQ21" s="130">
        <v>0</v>
      </c>
      <c r="DR21" s="130">
        <v>0</v>
      </c>
      <c r="DS21" s="130">
        <v>1</v>
      </c>
      <c r="DT21" s="130">
        <v>0</v>
      </c>
      <c r="DU21" s="130">
        <v>0</v>
      </c>
      <c r="DV21" s="130">
        <v>0</v>
      </c>
      <c r="DW21" s="130">
        <v>0</v>
      </c>
      <c r="DX21" s="130">
        <v>0</v>
      </c>
      <c r="DY21" s="130">
        <v>0</v>
      </c>
      <c r="DZ21" s="130">
        <v>0</v>
      </c>
      <c r="EA21" s="130">
        <v>0</v>
      </c>
      <c r="EB21" s="130">
        <v>0</v>
      </c>
      <c r="EC21" s="130">
        <v>0</v>
      </c>
      <c r="ED21" s="130">
        <v>0</v>
      </c>
      <c r="EE21" s="130">
        <v>0</v>
      </c>
      <c r="EF21" s="130">
        <v>0</v>
      </c>
      <c r="EG21" s="130">
        <v>0</v>
      </c>
      <c r="EH21" s="130">
        <v>0</v>
      </c>
      <c r="EI21" s="130">
        <v>0</v>
      </c>
      <c r="EJ21" s="130">
        <v>0</v>
      </c>
      <c r="EK21" s="130">
        <v>0</v>
      </c>
      <c r="EL21" s="130">
        <v>0</v>
      </c>
      <c r="EM21" s="130">
        <v>0</v>
      </c>
      <c r="EN21" s="130">
        <v>0</v>
      </c>
      <c r="EO21" s="130">
        <v>0</v>
      </c>
      <c r="EP21" s="130">
        <v>0</v>
      </c>
      <c r="EQ21" s="130">
        <v>1</v>
      </c>
      <c r="ER21" s="130">
        <v>0</v>
      </c>
      <c r="ES21" s="130">
        <v>0</v>
      </c>
      <c r="ET21" s="130">
        <v>0</v>
      </c>
      <c r="EU21" s="130">
        <v>0</v>
      </c>
      <c r="EV21" s="130">
        <v>0</v>
      </c>
      <c r="EW21" s="130">
        <v>0</v>
      </c>
      <c r="EX21" s="130">
        <v>0</v>
      </c>
      <c r="EY21" s="130">
        <v>2</v>
      </c>
      <c r="EZ21" s="130">
        <v>0</v>
      </c>
      <c r="FA21" s="130">
        <v>0</v>
      </c>
      <c r="FB21" s="130">
        <v>0</v>
      </c>
      <c r="FC21" s="130">
        <v>0</v>
      </c>
      <c r="FD21" s="130">
        <v>0</v>
      </c>
      <c r="FE21" s="130">
        <v>0</v>
      </c>
      <c r="FF21" s="130">
        <v>0</v>
      </c>
      <c r="FG21" s="130">
        <v>0</v>
      </c>
      <c r="FH21" s="130">
        <v>0</v>
      </c>
      <c r="FI21" s="130">
        <v>0</v>
      </c>
      <c r="FJ21" s="130">
        <v>0</v>
      </c>
      <c r="FK21" s="130">
        <v>0</v>
      </c>
      <c r="FL21" s="130">
        <v>0</v>
      </c>
      <c r="FM21" s="130">
        <v>0</v>
      </c>
      <c r="FN21" s="130">
        <v>0</v>
      </c>
      <c r="FO21" s="130">
        <v>3</v>
      </c>
      <c r="FP21" s="130">
        <v>2</v>
      </c>
      <c r="FQ21" s="130">
        <v>1</v>
      </c>
      <c r="FR21" s="130">
        <v>0</v>
      </c>
      <c r="FS21" s="130">
        <v>0</v>
      </c>
      <c r="FT21" s="130">
        <v>0</v>
      </c>
      <c r="FU21" s="130">
        <v>0</v>
      </c>
      <c r="FV21" s="130">
        <v>0</v>
      </c>
      <c r="FW21" s="130">
        <v>2</v>
      </c>
      <c r="FX21" s="130">
        <v>2</v>
      </c>
      <c r="FY21" s="130">
        <v>0</v>
      </c>
      <c r="FZ21" s="130">
        <v>0</v>
      </c>
      <c r="GA21" s="130">
        <v>0</v>
      </c>
      <c r="GB21" s="130">
        <v>0</v>
      </c>
      <c r="GC21" s="130">
        <v>0</v>
      </c>
      <c r="GD21" s="130">
        <v>0</v>
      </c>
      <c r="GE21" s="210">
        <v>1</v>
      </c>
      <c r="GF21" s="130">
        <v>0</v>
      </c>
      <c r="GG21" s="130">
        <v>0</v>
      </c>
      <c r="GH21" s="130">
        <v>0</v>
      </c>
      <c r="GI21" s="130">
        <v>0</v>
      </c>
      <c r="GJ21" s="130">
        <v>0</v>
      </c>
      <c r="GK21" s="130">
        <v>0</v>
      </c>
      <c r="GL21" s="130">
        <v>0</v>
      </c>
      <c r="GM21" s="73">
        <f t="shared" si="0"/>
        <v>26</v>
      </c>
      <c r="GN21" s="73">
        <f t="shared" si="1"/>
        <v>10</v>
      </c>
      <c r="GO21" s="73">
        <f t="shared" si="2"/>
        <v>0.38461538461538464</v>
      </c>
      <c r="GP21" s="73">
        <f t="shared" si="3"/>
        <v>1</v>
      </c>
      <c r="GQ21" s="73">
        <f t="shared" si="4"/>
        <v>0</v>
      </c>
      <c r="GR21" s="73">
        <f t="shared" si="9"/>
        <v>0</v>
      </c>
      <c r="GS21" s="73">
        <f t="shared" si="5"/>
        <v>0</v>
      </c>
      <c r="GT21" s="73">
        <f t="shared" si="6"/>
        <v>0</v>
      </c>
      <c r="GU21" s="73">
        <v>0</v>
      </c>
      <c r="GV21" s="73">
        <f t="shared" si="7"/>
        <v>0</v>
      </c>
      <c r="GW21" s="73">
        <f t="shared" si="8"/>
        <v>0</v>
      </c>
      <c r="GX21" s="73">
        <v>0</v>
      </c>
    </row>
    <row r="22" spans="1:206" ht="15.75" x14ac:dyDescent="0.25">
      <c r="A22" s="54">
        <v>18</v>
      </c>
      <c r="B22" s="58" t="s">
        <v>154</v>
      </c>
      <c r="C22" s="89">
        <v>2</v>
      </c>
      <c r="D22" s="130">
        <v>1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2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2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1</v>
      </c>
      <c r="AB22" s="130">
        <v>1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2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1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30">
        <v>0</v>
      </c>
      <c r="BC22" s="130">
        <v>0</v>
      </c>
      <c r="BD22" s="130">
        <v>0</v>
      </c>
      <c r="BE22" s="130">
        <v>0</v>
      </c>
      <c r="BF22" s="130">
        <v>0</v>
      </c>
      <c r="BG22" s="130">
        <v>2</v>
      </c>
      <c r="BH22" s="130">
        <v>0</v>
      </c>
      <c r="BI22" s="130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30">
        <v>0</v>
      </c>
      <c r="BP22" s="130">
        <v>0</v>
      </c>
      <c r="BQ22" s="130">
        <v>0</v>
      </c>
      <c r="BR22" s="130">
        <v>0</v>
      </c>
      <c r="BS22" s="130">
        <v>0</v>
      </c>
      <c r="BT22" s="130">
        <v>0</v>
      </c>
      <c r="BU22" s="130">
        <v>0</v>
      </c>
      <c r="BV22" s="130">
        <v>0</v>
      </c>
      <c r="BW22" s="130">
        <v>1</v>
      </c>
      <c r="BX22" s="130">
        <v>0</v>
      </c>
      <c r="BY22" s="130">
        <v>0</v>
      </c>
      <c r="BZ22" s="130">
        <v>0</v>
      </c>
      <c r="CA22" s="130">
        <v>0</v>
      </c>
      <c r="CB22" s="130">
        <v>0</v>
      </c>
      <c r="CC22" s="130">
        <v>0</v>
      </c>
      <c r="CD22" s="130">
        <v>0</v>
      </c>
      <c r="CE22" s="130">
        <v>1</v>
      </c>
      <c r="CF22" s="130">
        <v>0</v>
      </c>
      <c r="CG22" s="130">
        <v>0</v>
      </c>
      <c r="CH22" s="130">
        <v>0</v>
      </c>
      <c r="CI22" s="130">
        <v>0</v>
      </c>
      <c r="CJ22" s="130">
        <v>0</v>
      </c>
      <c r="CK22" s="130">
        <v>0</v>
      </c>
      <c r="CL22" s="130">
        <v>0</v>
      </c>
      <c r="CM22" s="130">
        <v>1</v>
      </c>
      <c r="CN22" s="130">
        <v>0</v>
      </c>
      <c r="CO22" s="130">
        <v>0</v>
      </c>
      <c r="CP22" s="130">
        <v>0</v>
      </c>
      <c r="CQ22" s="130">
        <v>0</v>
      </c>
      <c r="CR22" s="130">
        <v>0</v>
      </c>
      <c r="CS22" s="130">
        <v>0</v>
      </c>
      <c r="CT22" s="130">
        <v>0</v>
      </c>
      <c r="CU22" s="130">
        <v>0</v>
      </c>
      <c r="CV22" s="130">
        <v>0</v>
      </c>
      <c r="CW22" s="130">
        <v>0</v>
      </c>
      <c r="CX22" s="130">
        <v>0</v>
      </c>
      <c r="CY22" s="130">
        <v>0</v>
      </c>
      <c r="CZ22" s="130">
        <v>0</v>
      </c>
      <c r="DA22" s="130">
        <v>0</v>
      </c>
      <c r="DB22" s="130">
        <v>0</v>
      </c>
      <c r="DC22" s="130">
        <v>0</v>
      </c>
      <c r="DD22" s="130">
        <v>0</v>
      </c>
      <c r="DE22" s="130">
        <v>0</v>
      </c>
      <c r="DF22" s="130">
        <v>0</v>
      </c>
      <c r="DG22" s="130">
        <v>0</v>
      </c>
      <c r="DH22" s="130">
        <v>0</v>
      </c>
      <c r="DI22" s="130">
        <v>0</v>
      </c>
      <c r="DJ22" s="130">
        <v>0</v>
      </c>
      <c r="DK22" s="130">
        <v>1</v>
      </c>
      <c r="DL22" s="130">
        <v>0</v>
      </c>
      <c r="DM22" s="130">
        <v>0</v>
      </c>
      <c r="DN22" s="130">
        <v>0</v>
      </c>
      <c r="DO22" s="130">
        <v>0</v>
      </c>
      <c r="DP22" s="130">
        <v>0</v>
      </c>
      <c r="DQ22" s="130">
        <v>0</v>
      </c>
      <c r="DR22" s="130">
        <v>0</v>
      </c>
      <c r="DS22" s="130">
        <v>1</v>
      </c>
      <c r="DT22" s="130">
        <v>0</v>
      </c>
      <c r="DU22" s="130">
        <v>0</v>
      </c>
      <c r="DV22" s="130">
        <v>0</v>
      </c>
      <c r="DW22" s="130">
        <v>0</v>
      </c>
      <c r="DX22" s="130">
        <v>0</v>
      </c>
      <c r="DY22" s="130">
        <v>0</v>
      </c>
      <c r="DZ22" s="130">
        <v>0</v>
      </c>
      <c r="EA22" s="130">
        <v>0</v>
      </c>
      <c r="EB22" s="130">
        <v>0</v>
      </c>
      <c r="EC22" s="130">
        <v>0</v>
      </c>
      <c r="ED22" s="130">
        <v>0</v>
      </c>
      <c r="EE22" s="130">
        <v>0</v>
      </c>
      <c r="EF22" s="130">
        <v>0</v>
      </c>
      <c r="EG22" s="130">
        <v>0</v>
      </c>
      <c r="EH22" s="130">
        <v>0</v>
      </c>
      <c r="EI22" s="130">
        <v>0</v>
      </c>
      <c r="EJ22" s="130">
        <v>0</v>
      </c>
      <c r="EK22" s="130">
        <v>0</v>
      </c>
      <c r="EL22" s="130">
        <v>0</v>
      </c>
      <c r="EM22" s="130">
        <v>0</v>
      </c>
      <c r="EN22" s="130">
        <v>0</v>
      </c>
      <c r="EO22" s="130">
        <v>0</v>
      </c>
      <c r="EP22" s="130">
        <v>0</v>
      </c>
      <c r="EQ22" s="130">
        <v>0</v>
      </c>
      <c r="ER22" s="130">
        <v>0</v>
      </c>
      <c r="ES22" s="130">
        <v>0</v>
      </c>
      <c r="ET22" s="130">
        <v>0</v>
      </c>
      <c r="EU22" s="130">
        <v>0</v>
      </c>
      <c r="EV22" s="130">
        <v>0</v>
      </c>
      <c r="EW22" s="130">
        <v>0</v>
      </c>
      <c r="EX22" s="130">
        <v>0</v>
      </c>
      <c r="EY22" s="130">
        <v>2</v>
      </c>
      <c r="EZ22" s="130">
        <v>0</v>
      </c>
      <c r="FA22" s="130">
        <v>0</v>
      </c>
      <c r="FB22" s="130">
        <v>0</v>
      </c>
      <c r="FC22" s="130">
        <v>0</v>
      </c>
      <c r="FD22" s="130">
        <v>0</v>
      </c>
      <c r="FE22" s="130">
        <v>0</v>
      </c>
      <c r="FF22" s="130">
        <v>0</v>
      </c>
      <c r="FG22" s="130">
        <v>0</v>
      </c>
      <c r="FH22" s="130">
        <v>0</v>
      </c>
      <c r="FI22" s="130">
        <v>0</v>
      </c>
      <c r="FJ22" s="130">
        <v>0</v>
      </c>
      <c r="FK22" s="130">
        <v>0</v>
      </c>
      <c r="FL22" s="130">
        <v>0</v>
      </c>
      <c r="FM22" s="130">
        <v>0</v>
      </c>
      <c r="FN22" s="130">
        <v>0</v>
      </c>
      <c r="FO22" s="130">
        <v>1</v>
      </c>
      <c r="FP22" s="130">
        <v>1</v>
      </c>
      <c r="FQ22" s="130">
        <v>0</v>
      </c>
      <c r="FR22" s="130">
        <v>0</v>
      </c>
      <c r="FS22" s="130">
        <v>0</v>
      </c>
      <c r="FT22" s="130">
        <v>0</v>
      </c>
      <c r="FU22" s="130">
        <v>0</v>
      </c>
      <c r="FV22" s="130">
        <v>0</v>
      </c>
      <c r="FW22" s="130">
        <v>1</v>
      </c>
      <c r="FX22" s="130">
        <v>0</v>
      </c>
      <c r="FY22" s="130">
        <v>0</v>
      </c>
      <c r="FZ22" s="130">
        <v>0</v>
      </c>
      <c r="GA22" s="130">
        <v>0</v>
      </c>
      <c r="GB22" s="130">
        <v>0</v>
      </c>
      <c r="GC22" s="130">
        <v>0</v>
      </c>
      <c r="GD22" s="130">
        <v>0</v>
      </c>
      <c r="GE22" s="130">
        <v>0</v>
      </c>
      <c r="GF22" s="130">
        <v>0</v>
      </c>
      <c r="GG22" s="130">
        <v>0</v>
      </c>
      <c r="GH22" s="130">
        <v>0</v>
      </c>
      <c r="GI22" s="130">
        <v>0</v>
      </c>
      <c r="GJ22" s="130">
        <v>0</v>
      </c>
      <c r="GK22" s="130">
        <v>0</v>
      </c>
      <c r="GL22" s="130">
        <v>0</v>
      </c>
      <c r="GM22" s="73">
        <f t="shared" si="0"/>
        <v>21</v>
      </c>
      <c r="GN22" s="73">
        <f t="shared" si="1"/>
        <v>3</v>
      </c>
      <c r="GO22" s="73">
        <f t="shared" si="2"/>
        <v>0.14285714285714285</v>
      </c>
      <c r="GP22" s="73">
        <f t="shared" si="3"/>
        <v>0</v>
      </c>
      <c r="GQ22" s="73">
        <f t="shared" si="4"/>
        <v>0</v>
      </c>
      <c r="GR22" s="73">
        <v>0</v>
      </c>
      <c r="GS22" s="73">
        <f t="shared" si="5"/>
        <v>0</v>
      </c>
      <c r="GT22" s="73">
        <f t="shared" si="6"/>
        <v>0</v>
      </c>
      <c r="GU22" s="73">
        <v>0</v>
      </c>
      <c r="GV22" s="73">
        <f t="shared" si="7"/>
        <v>0</v>
      </c>
      <c r="GW22" s="73">
        <f t="shared" si="8"/>
        <v>0</v>
      </c>
      <c r="GX22" s="73">
        <v>0</v>
      </c>
    </row>
    <row r="23" spans="1:206" ht="15.75" x14ac:dyDescent="0.25">
      <c r="A23" s="54">
        <v>19</v>
      </c>
      <c r="B23" s="58" t="s">
        <v>155</v>
      </c>
      <c r="C23" s="89">
        <v>4</v>
      </c>
      <c r="D23" s="130">
        <v>1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v>0</v>
      </c>
      <c r="P23" s="130">
        <v>0</v>
      </c>
      <c r="Q23" s="130">
        <v>0</v>
      </c>
      <c r="R23" s="130">
        <v>0</v>
      </c>
      <c r="S23" s="130">
        <v>1</v>
      </c>
      <c r="T23" s="130">
        <v>0</v>
      </c>
      <c r="U23" s="130">
        <v>0</v>
      </c>
      <c r="V23" s="130">
        <v>0</v>
      </c>
      <c r="W23" s="130">
        <v>0</v>
      </c>
      <c r="X23" s="130">
        <v>0</v>
      </c>
      <c r="Y23" s="130">
        <v>0</v>
      </c>
      <c r="Z23" s="130">
        <v>0</v>
      </c>
      <c r="AA23" s="175">
        <v>4</v>
      </c>
      <c r="AB23" s="175">
        <v>1</v>
      </c>
      <c r="AC23" s="130">
        <v>0</v>
      </c>
      <c r="AD23" s="130">
        <v>0</v>
      </c>
      <c r="AE23" s="130">
        <v>0</v>
      </c>
      <c r="AF23" s="130">
        <v>0</v>
      </c>
      <c r="AG23" s="130">
        <v>0</v>
      </c>
      <c r="AH23" s="130">
        <v>0</v>
      </c>
      <c r="AI23" s="130">
        <v>1</v>
      </c>
      <c r="AJ23" s="130">
        <v>1</v>
      </c>
      <c r="AK23" s="130">
        <v>0</v>
      </c>
      <c r="AL23" s="130">
        <v>0</v>
      </c>
      <c r="AM23" s="130">
        <v>0</v>
      </c>
      <c r="AN23" s="130">
        <v>0</v>
      </c>
      <c r="AO23" s="130">
        <v>0</v>
      </c>
      <c r="AP23" s="130">
        <v>0</v>
      </c>
      <c r="AQ23" s="130">
        <v>2</v>
      </c>
      <c r="AR23" s="130">
        <v>0</v>
      </c>
      <c r="AS23" s="130">
        <v>0</v>
      </c>
      <c r="AT23" s="130">
        <v>0</v>
      </c>
      <c r="AU23" s="130">
        <v>0</v>
      </c>
      <c r="AV23" s="130">
        <v>0</v>
      </c>
      <c r="AW23" s="130">
        <v>0</v>
      </c>
      <c r="AX23" s="130">
        <v>0</v>
      </c>
      <c r="AY23" s="130">
        <v>0</v>
      </c>
      <c r="AZ23" s="130">
        <v>0</v>
      </c>
      <c r="BA23" s="130">
        <v>0</v>
      </c>
      <c r="BB23" s="130">
        <v>0</v>
      </c>
      <c r="BC23" s="130">
        <v>0</v>
      </c>
      <c r="BD23" s="130">
        <v>0</v>
      </c>
      <c r="BE23" s="130">
        <v>0</v>
      </c>
      <c r="BF23" s="130">
        <v>0</v>
      </c>
      <c r="BG23" s="130">
        <v>2</v>
      </c>
      <c r="BH23" s="130">
        <v>0</v>
      </c>
      <c r="BI23" s="130">
        <v>0</v>
      </c>
      <c r="BJ23" s="130">
        <v>0</v>
      </c>
      <c r="BK23" s="130">
        <v>0</v>
      </c>
      <c r="BL23" s="130">
        <v>0</v>
      </c>
      <c r="BM23" s="130">
        <v>0</v>
      </c>
      <c r="BN23" s="130">
        <v>0</v>
      </c>
      <c r="BO23" s="130">
        <v>0</v>
      </c>
      <c r="BP23" s="130">
        <v>0</v>
      </c>
      <c r="BQ23" s="130">
        <v>0</v>
      </c>
      <c r="BR23" s="130">
        <v>0</v>
      </c>
      <c r="BS23" s="130">
        <v>0</v>
      </c>
      <c r="BT23" s="130">
        <v>0</v>
      </c>
      <c r="BU23" s="130">
        <v>0</v>
      </c>
      <c r="BV23" s="130">
        <v>0</v>
      </c>
      <c r="BW23" s="130">
        <v>1</v>
      </c>
      <c r="BX23" s="130">
        <v>0</v>
      </c>
      <c r="BY23" s="130">
        <v>0</v>
      </c>
      <c r="BZ23" s="130">
        <v>0</v>
      </c>
      <c r="CA23" s="130">
        <v>0</v>
      </c>
      <c r="CB23" s="130">
        <v>0</v>
      </c>
      <c r="CC23" s="130">
        <v>0</v>
      </c>
      <c r="CD23" s="130">
        <v>0</v>
      </c>
      <c r="CE23" s="130">
        <v>1</v>
      </c>
      <c r="CF23" s="130">
        <v>0</v>
      </c>
      <c r="CG23" s="130">
        <v>0</v>
      </c>
      <c r="CH23" s="130">
        <v>0</v>
      </c>
      <c r="CI23" s="130">
        <v>0</v>
      </c>
      <c r="CJ23" s="130">
        <v>0</v>
      </c>
      <c r="CK23" s="130">
        <v>0</v>
      </c>
      <c r="CL23" s="130">
        <v>0</v>
      </c>
      <c r="CM23" s="130">
        <v>1</v>
      </c>
      <c r="CN23" s="130">
        <v>0</v>
      </c>
      <c r="CO23" s="130">
        <v>0</v>
      </c>
      <c r="CP23" s="130">
        <v>0</v>
      </c>
      <c r="CQ23" s="130">
        <v>0</v>
      </c>
      <c r="CR23" s="130">
        <v>0</v>
      </c>
      <c r="CS23" s="130">
        <v>0</v>
      </c>
      <c r="CT23" s="130">
        <v>0</v>
      </c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>
        <v>1</v>
      </c>
      <c r="DL23" s="210">
        <v>0</v>
      </c>
      <c r="DM23" s="130">
        <v>0</v>
      </c>
      <c r="DN23" s="130">
        <v>0</v>
      </c>
      <c r="DO23" s="130">
        <v>0</v>
      </c>
      <c r="DP23" s="130">
        <v>0</v>
      </c>
      <c r="DQ23" s="130">
        <v>0</v>
      </c>
      <c r="DR23" s="130">
        <v>0</v>
      </c>
      <c r="DS23" s="130">
        <v>1</v>
      </c>
      <c r="DT23" s="130">
        <v>0</v>
      </c>
      <c r="DU23" s="130">
        <v>0</v>
      </c>
      <c r="DV23" s="130">
        <v>0</v>
      </c>
      <c r="DW23" s="130">
        <v>0</v>
      </c>
      <c r="DX23" s="130">
        <v>0</v>
      </c>
      <c r="DY23" s="130">
        <v>0</v>
      </c>
      <c r="DZ23" s="130">
        <v>0</v>
      </c>
      <c r="EA23" s="130"/>
      <c r="EB23" s="130"/>
      <c r="EC23" s="130"/>
      <c r="ED23" s="130"/>
      <c r="EE23" s="130"/>
      <c r="EF23" s="130"/>
      <c r="EG23" s="130"/>
      <c r="EH23" s="130"/>
      <c r="EI23" s="130">
        <v>3</v>
      </c>
      <c r="EJ23" s="130">
        <v>0</v>
      </c>
      <c r="EK23" s="130">
        <v>0</v>
      </c>
      <c r="EL23" s="130">
        <v>0</v>
      </c>
      <c r="EM23" s="130">
        <v>0</v>
      </c>
      <c r="EN23" s="130">
        <v>0</v>
      </c>
      <c r="EO23" s="130">
        <v>0</v>
      </c>
      <c r="EP23" s="130">
        <v>0</v>
      </c>
      <c r="EQ23" s="130">
        <v>0</v>
      </c>
      <c r="ER23" s="130">
        <v>0</v>
      </c>
      <c r="ES23" s="130">
        <v>0</v>
      </c>
      <c r="ET23" s="130">
        <v>0</v>
      </c>
      <c r="EU23" s="130">
        <v>0</v>
      </c>
      <c r="EV23" s="130">
        <v>0</v>
      </c>
      <c r="EW23" s="130">
        <v>0</v>
      </c>
      <c r="EX23" s="130">
        <v>0</v>
      </c>
      <c r="EY23" s="130">
        <v>1</v>
      </c>
      <c r="EZ23" s="130">
        <v>1</v>
      </c>
      <c r="FA23" s="130">
        <v>1</v>
      </c>
      <c r="FB23" s="130">
        <v>1</v>
      </c>
      <c r="FC23" s="130">
        <v>0</v>
      </c>
      <c r="FD23" s="130">
        <v>0</v>
      </c>
      <c r="FE23" s="130">
        <v>0</v>
      </c>
      <c r="FF23" s="130">
        <v>0</v>
      </c>
      <c r="FG23" s="130"/>
      <c r="FH23" s="130"/>
      <c r="FI23" s="130"/>
      <c r="FJ23" s="130"/>
      <c r="FK23" s="130"/>
      <c r="FL23" s="130"/>
      <c r="FM23" s="130"/>
      <c r="FN23" s="130"/>
      <c r="FO23" s="130">
        <v>4</v>
      </c>
      <c r="FP23" s="130">
        <v>3</v>
      </c>
      <c r="FQ23" s="130">
        <v>0</v>
      </c>
      <c r="FR23" s="130">
        <v>0</v>
      </c>
      <c r="FS23" s="130">
        <v>0</v>
      </c>
      <c r="FT23" s="130">
        <v>0</v>
      </c>
      <c r="FU23" s="130">
        <v>0</v>
      </c>
      <c r="FV23" s="130">
        <v>0</v>
      </c>
      <c r="FW23" s="130">
        <v>2</v>
      </c>
      <c r="FX23" s="130">
        <v>1</v>
      </c>
      <c r="FY23" s="130">
        <v>0</v>
      </c>
      <c r="FZ23" s="130">
        <v>0</v>
      </c>
      <c r="GA23" s="130">
        <v>0</v>
      </c>
      <c r="GB23" s="130">
        <v>0</v>
      </c>
      <c r="GC23" s="130">
        <v>0</v>
      </c>
      <c r="GD23" s="130">
        <v>0</v>
      </c>
      <c r="GE23" s="130">
        <v>1</v>
      </c>
      <c r="GF23" s="130">
        <v>0</v>
      </c>
      <c r="GG23" s="130">
        <v>0</v>
      </c>
      <c r="GH23" s="130">
        <v>0</v>
      </c>
      <c r="GI23" s="130">
        <v>0</v>
      </c>
      <c r="GJ23" s="130">
        <v>0</v>
      </c>
      <c r="GK23" s="130">
        <v>0</v>
      </c>
      <c r="GL23" s="130">
        <v>0</v>
      </c>
      <c r="GM23" s="73">
        <f t="shared" si="0"/>
        <v>30</v>
      </c>
      <c r="GN23" s="73">
        <f t="shared" si="1"/>
        <v>8</v>
      </c>
      <c r="GO23" s="73">
        <f t="shared" si="2"/>
        <v>0.26666666666666666</v>
      </c>
      <c r="GP23" s="73">
        <f t="shared" si="3"/>
        <v>1</v>
      </c>
      <c r="GQ23" s="73">
        <f t="shared" si="4"/>
        <v>1</v>
      </c>
      <c r="GR23" s="73">
        <f t="shared" si="9"/>
        <v>1</v>
      </c>
      <c r="GS23" s="73">
        <f t="shared" si="5"/>
        <v>0</v>
      </c>
      <c r="GT23" s="73">
        <f t="shared" si="6"/>
        <v>0</v>
      </c>
      <c r="GU23" s="73">
        <v>0</v>
      </c>
      <c r="GV23" s="73">
        <f t="shared" si="7"/>
        <v>0</v>
      </c>
      <c r="GW23" s="73">
        <f t="shared" si="8"/>
        <v>0</v>
      </c>
      <c r="GX23" s="73">
        <v>0</v>
      </c>
    </row>
    <row r="24" spans="1:206" ht="15.75" x14ac:dyDescent="0.25">
      <c r="A24" s="54">
        <v>20</v>
      </c>
      <c r="B24" s="58" t="s">
        <v>156</v>
      </c>
      <c r="C24" s="89">
        <v>7</v>
      </c>
      <c r="D24" s="130">
        <v>1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5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4</v>
      </c>
      <c r="T24" s="130">
        <v>1</v>
      </c>
      <c r="U24" s="130">
        <v>1</v>
      </c>
      <c r="V24" s="130">
        <v>1</v>
      </c>
      <c r="W24" s="130">
        <v>0</v>
      </c>
      <c r="X24" s="130">
        <v>0</v>
      </c>
      <c r="Y24" s="130">
        <v>0</v>
      </c>
      <c r="Z24" s="130">
        <v>0</v>
      </c>
      <c r="AA24" s="175">
        <v>4</v>
      </c>
      <c r="AB24" s="175">
        <v>1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3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  <c r="AO24" s="130">
        <v>0</v>
      </c>
      <c r="AP24" s="130">
        <v>0</v>
      </c>
      <c r="AQ24" s="130">
        <v>6</v>
      </c>
      <c r="AR24" s="130">
        <v>4</v>
      </c>
      <c r="AS24" s="130">
        <v>1</v>
      </c>
      <c r="AT24" s="130">
        <v>0</v>
      </c>
      <c r="AU24" s="130">
        <v>0</v>
      </c>
      <c r="AV24" s="130">
        <v>0</v>
      </c>
      <c r="AW24" s="130">
        <v>0</v>
      </c>
      <c r="AX24" s="130">
        <v>0</v>
      </c>
      <c r="AY24" s="130">
        <v>0</v>
      </c>
      <c r="AZ24" s="130">
        <v>0</v>
      </c>
      <c r="BA24" s="130">
        <v>0</v>
      </c>
      <c r="BB24" s="130">
        <v>0</v>
      </c>
      <c r="BC24" s="130">
        <v>0</v>
      </c>
      <c r="BD24" s="130">
        <v>0</v>
      </c>
      <c r="BE24" s="130">
        <v>0</v>
      </c>
      <c r="BF24" s="130">
        <v>0</v>
      </c>
      <c r="BG24" s="130">
        <v>6</v>
      </c>
      <c r="BH24" s="130">
        <v>2</v>
      </c>
      <c r="BI24" s="130">
        <v>0</v>
      </c>
      <c r="BJ24" s="130">
        <v>0</v>
      </c>
      <c r="BK24" s="130">
        <v>0</v>
      </c>
      <c r="BL24" s="130">
        <v>0</v>
      </c>
      <c r="BM24" s="130">
        <v>0</v>
      </c>
      <c r="BN24" s="130">
        <v>0</v>
      </c>
      <c r="BO24" s="130">
        <v>2</v>
      </c>
      <c r="BP24" s="130">
        <v>2</v>
      </c>
      <c r="BQ24" s="130">
        <v>0</v>
      </c>
      <c r="BR24" s="130">
        <v>0</v>
      </c>
      <c r="BS24" s="130">
        <v>0</v>
      </c>
      <c r="BT24" s="130">
        <v>0</v>
      </c>
      <c r="BU24" s="130">
        <v>0</v>
      </c>
      <c r="BV24" s="130">
        <v>0</v>
      </c>
      <c r="BW24" s="130">
        <v>0</v>
      </c>
      <c r="BX24" s="130">
        <v>0</v>
      </c>
      <c r="BY24" s="130">
        <v>0</v>
      </c>
      <c r="BZ24" s="130">
        <v>0</v>
      </c>
      <c r="CA24" s="130">
        <v>0</v>
      </c>
      <c r="CB24" s="130">
        <v>0</v>
      </c>
      <c r="CC24" s="130">
        <v>0</v>
      </c>
      <c r="CD24" s="130">
        <v>0</v>
      </c>
      <c r="CE24" s="130">
        <v>4</v>
      </c>
      <c r="CF24" s="130">
        <v>1</v>
      </c>
      <c r="CG24" s="130">
        <v>1</v>
      </c>
      <c r="CH24" s="130">
        <v>0</v>
      </c>
      <c r="CI24" s="130">
        <v>0</v>
      </c>
      <c r="CJ24" s="130">
        <v>0</v>
      </c>
      <c r="CK24" s="130">
        <v>0</v>
      </c>
      <c r="CL24" s="130">
        <v>0</v>
      </c>
      <c r="CM24" s="174">
        <v>2</v>
      </c>
      <c r="CN24" s="130">
        <v>2</v>
      </c>
      <c r="CO24" s="174">
        <v>0</v>
      </c>
      <c r="CP24" s="130">
        <v>0</v>
      </c>
      <c r="CQ24" s="130">
        <v>0</v>
      </c>
      <c r="CR24" s="130">
        <v>0</v>
      </c>
      <c r="CS24" s="130">
        <v>0</v>
      </c>
      <c r="CT24" s="130">
        <v>0</v>
      </c>
      <c r="CU24" s="130">
        <v>0</v>
      </c>
      <c r="CV24" s="130">
        <v>0</v>
      </c>
      <c r="CW24" s="130">
        <v>0</v>
      </c>
      <c r="CX24" s="130">
        <v>0</v>
      </c>
      <c r="CY24" s="130">
        <v>0</v>
      </c>
      <c r="CZ24" s="130">
        <v>0</v>
      </c>
      <c r="DA24" s="130">
        <v>0</v>
      </c>
      <c r="DB24" s="130">
        <v>0</v>
      </c>
      <c r="DC24" s="130">
        <v>0</v>
      </c>
      <c r="DD24" s="130">
        <v>0</v>
      </c>
      <c r="DE24" s="130">
        <v>0</v>
      </c>
      <c r="DF24" s="130">
        <v>0</v>
      </c>
      <c r="DG24" s="130">
        <v>0</v>
      </c>
      <c r="DH24" s="130">
        <v>0</v>
      </c>
      <c r="DI24" s="130">
        <v>0</v>
      </c>
      <c r="DJ24" s="130">
        <v>0</v>
      </c>
      <c r="DK24" s="130">
        <v>1</v>
      </c>
      <c r="DL24" s="130">
        <v>1</v>
      </c>
      <c r="DM24" s="130">
        <v>0</v>
      </c>
      <c r="DN24" s="130">
        <v>0</v>
      </c>
      <c r="DO24" s="130">
        <v>0</v>
      </c>
      <c r="DP24" s="130">
        <v>0</v>
      </c>
      <c r="DQ24" s="130">
        <v>0</v>
      </c>
      <c r="DR24" s="130">
        <v>0</v>
      </c>
      <c r="DS24" s="130">
        <v>3</v>
      </c>
      <c r="DT24" s="130">
        <v>0</v>
      </c>
      <c r="DU24" s="130">
        <v>0</v>
      </c>
      <c r="DV24" s="130">
        <v>0</v>
      </c>
      <c r="DW24" s="130">
        <v>0</v>
      </c>
      <c r="DX24" s="130">
        <v>0</v>
      </c>
      <c r="DY24" s="130">
        <v>0</v>
      </c>
      <c r="DZ24" s="130">
        <v>0</v>
      </c>
      <c r="EA24" s="130">
        <v>6</v>
      </c>
      <c r="EB24" s="130">
        <v>4</v>
      </c>
      <c r="EC24" s="130">
        <v>1</v>
      </c>
      <c r="ED24" s="130">
        <v>0</v>
      </c>
      <c r="EE24" s="130">
        <v>0</v>
      </c>
      <c r="EF24" s="130">
        <v>0</v>
      </c>
      <c r="EG24" s="130">
        <v>0</v>
      </c>
      <c r="EH24" s="130">
        <v>0</v>
      </c>
      <c r="EI24" s="130">
        <v>0</v>
      </c>
      <c r="EJ24" s="130">
        <v>0</v>
      </c>
      <c r="EK24" s="130">
        <v>0</v>
      </c>
      <c r="EL24" s="130">
        <v>0</v>
      </c>
      <c r="EM24" s="130">
        <v>0</v>
      </c>
      <c r="EN24" s="130">
        <v>0</v>
      </c>
      <c r="EO24" s="130">
        <v>0</v>
      </c>
      <c r="EP24" s="130">
        <v>0</v>
      </c>
      <c r="EQ24" s="130">
        <v>2</v>
      </c>
      <c r="ER24" s="130">
        <v>2</v>
      </c>
      <c r="ES24" s="130">
        <v>2</v>
      </c>
      <c r="ET24" s="130">
        <v>0</v>
      </c>
      <c r="EU24" s="130">
        <v>0</v>
      </c>
      <c r="EV24" s="130">
        <v>0</v>
      </c>
      <c r="EW24" s="130">
        <v>0</v>
      </c>
      <c r="EX24" s="130">
        <v>0</v>
      </c>
      <c r="EY24" s="130">
        <v>3</v>
      </c>
      <c r="EZ24" s="130">
        <v>0</v>
      </c>
      <c r="FA24" s="130">
        <v>1</v>
      </c>
      <c r="FB24" s="130">
        <v>0</v>
      </c>
      <c r="FC24" s="130">
        <v>0</v>
      </c>
      <c r="FD24" s="130">
        <v>0</v>
      </c>
      <c r="FE24" s="130">
        <v>0</v>
      </c>
      <c r="FF24" s="130">
        <v>0</v>
      </c>
      <c r="FG24" s="130">
        <v>0</v>
      </c>
      <c r="FH24" s="130">
        <v>0</v>
      </c>
      <c r="FI24" s="130">
        <v>0</v>
      </c>
      <c r="FJ24" s="130">
        <v>0</v>
      </c>
      <c r="FK24" s="130">
        <v>0</v>
      </c>
      <c r="FL24" s="130">
        <v>0</v>
      </c>
      <c r="FM24" s="130">
        <v>0</v>
      </c>
      <c r="FN24" s="130">
        <v>0</v>
      </c>
      <c r="FO24" s="130">
        <v>7</v>
      </c>
      <c r="FP24" s="130">
        <v>2</v>
      </c>
      <c r="FQ24" s="130">
        <v>1</v>
      </c>
      <c r="FR24" s="130">
        <v>0</v>
      </c>
      <c r="FS24" s="130">
        <v>0</v>
      </c>
      <c r="FT24" s="130">
        <v>0</v>
      </c>
      <c r="FU24" s="130">
        <v>0</v>
      </c>
      <c r="FV24" s="130">
        <v>0</v>
      </c>
      <c r="FW24" s="130">
        <v>2</v>
      </c>
      <c r="FX24" s="130">
        <v>0</v>
      </c>
      <c r="FY24" s="130">
        <v>0</v>
      </c>
      <c r="FZ24" s="130">
        <v>0</v>
      </c>
      <c r="GA24" s="130">
        <v>0</v>
      </c>
      <c r="GB24" s="130">
        <v>0</v>
      </c>
      <c r="GC24" s="130">
        <v>0</v>
      </c>
      <c r="GD24" s="130">
        <v>0</v>
      </c>
      <c r="GE24" s="210">
        <v>2</v>
      </c>
      <c r="GF24" s="130">
        <v>0</v>
      </c>
      <c r="GG24" s="130">
        <v>0</v>
      </c>
      <c r="GH24" s="130">
        <v>0</v>
      </c>
      <c r="GI24" s="130">
        <v>0</v>
      </c>
      <c r="GJ24" s="130">
        <v>0</v>
      </c>
      <c r="GK24" s="130">
        <v>0</v>
      </c>
      <c r="GL24" s="130">
        <v>0</v>
      </c>
      <c r="GM24" s="73">
        <f t="shared" si="0"/>
        <v>69</v>
      </c>
      <c r="GN24" s="73">
        <f t="shared" si="1"/>
        <v>23</v>
      </c>
      <c r="GO24" s="73">
        <f t="shared" si="2"/>
        <v>0.33333333333333331</v>
      </c>
      <c r="GP24" s="73">
        <f t="shared" si="3"/>
        <v>8</v>
      </c>
      <c r="GQ24" s="73">
        <f t="shared" si="4"/>
        <v>1</v>
      </c>
      <c r="GR24" s="73">
        <f t="shared" si="9"/>
        <v>0.125</v>
      </c>
      <c r="GS24" s="73">
        <f t="shared" si="5"/>
        <v>0</v>
      </c>
      <c r="GT24" s="73">
        <f t="shared" si="6"/>
        <v>0</v>
      </c>
      <c r="GU24" s="73">
        <v>0</v>
      </c>
      <c r="GV24" s="73">
        <f t="shared" si="7"/>
        <v>0</v>
      </c>
      <c r="GW24" s="73">
        <f t="shared" si="8"/>
        <v>0</v>
      </c>
      <c r="GX24" s="73">
        <v>0</v>
      </c>
    </row>
    <row r="25" spans="1:206" ht="15.75" x14ac:dyDescent="0.25">
      <c r="A25" s="54">
        <v>21</v>
      </c>
      <c r="B25" s="58" t="s">
        <v>157</v>
      </c>
      <c r="C25" s="89">
        <v>3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1</v>
      </c>
      <c r="L25" s="130">
        <v>0</v>
      </c>
      <c r="M25" s="130">
        <v>0</v>
      </c>
      <c r="N25" s="130">
        <v>0</v>
      </c>
      <c r="O25" s="130">
        <v>0</v>
      </c>
      <c r="P25" s="130">
        <v>0</v>
      </c>
      <c r="Q25" s="130">
        <v>0</v>
      </c>
      <c r="R25" s="130">
        <v>0</v>
      </c>
      <c r="S25" s="130">
        <v>1</v>
      </c>
      <c r="T25" s="130">
        <v>1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0">
        <v>0</v>
      </c>
      <c r="AA25" s="175">
        <v>1</v>
      </c>
      <c r="AB25" s="130">
        <v>0</v>
      </c>
      <c r="AC25" s="130">
        <v>0</v>
      </c>
      <c r="AD25" s="130">
        <v>0</v>
      </c>
      <c r="AE25" s="130">
        <v>0</v>
      </c>
      <c r="AF25" s="130">
        <v>0</v>
      </c>
      <c r="AG25" s="130">
        <v>0</v>
      </c>
      <c r="AH25" s="130">
        <v>0</v>
      </c>
      <c r="AI25" s="130">
        <v>2</v>
      </c>
      <c r="AJ25" s="130">
        <v>0</v>
      </c>
      <c r="AK25" s="130">
        <v>0</v>
      </c>
      <c r="AL25" s="130">
        <v>0</v>
      </c>
      <c r="AM25" s="130">
        <v>0</v>
      </c>
      <c r="AN25" s="130">
        <v>0</v>
      </c>
      <c r="AO25" s="130">
        <v>0</v>
      </c>
      <c r="AP25" s="130">
        <v>0</v>
      </c>
      <c r="AQ25" s="130">
        <v>1</v>
      </c>
      <c r="AR25" s="130">
        <v>0</v>
      </c>
      <c r="AS25" s="130">
        <v>0</v>
      </c>
      <c r="AT25" s="130">
        <v>0</v>
      </c>
      <c r="AU25" s="130">
        <v>0</v>
      </c>
      <c r="AV25" s="130">
        <v>0</v>
      </c>
      <c r="AW25" s="130">
        <v>0</v>
      </c>
      <c r="AX25" s="130">
        <v>0</v>
      </c>
      <c r="AY25" s="130">
        <v>0</v>
      </c>
      <c r="AZ25" s="130">
        <v>0</v>
      </c>
      <c r="BA25" s="130">
        <v>0</v>
      </c>
      <c r="BB25" s="130">
        <v>0</v>
      </c>
      <c r="BC25" s="130">
        <v>0</v>
      </c>
      <c r="BD25" s="130">
        <v>0</v>
      </c>
      <c r="BE25" s="130">
        <v>0</v>
      </c>
      <c r="BF25" s="130">
        <v>0</v>
      </c>
      <c r="BG25" s="130">
        <v>1</v>
      </c>
      <c r="BH25" s="130">
        <v>0</v>
      </c>
      <c r="BI25" s="130">
        <v>0</v>
      </c>
      <c r="BJ25" s="130">
        <v>0</v>
      </c>
      <c r="BK25" s="130">
        <v>0</v>
      </c>
      <c r="BL25" s="130">
        <v>0</v>
      </c>
      <c r="BM25" s="130">
        <v>0</v>
      </c>
      <c r="BN25" s="130">
        <v>0</v>
      </c>
      <c r="BO25" s="130">
        <v>0</v>
      </c>
      <c r="BP25" s="130">
        <v>0</v>
      </c>
      <c r="BQ25" s="130">
        <v>0</v>
      </c>
      <c r="BR25" s="130">
        <v>0</v>
      </c>
      <c r="BS25" s="130">
        <v>0</v>
      </c>
      <c r="BT25" s="130">
        <v>0</v>
      </c>
      <c r="BU25" s="130">
        <v>0</v>
      </c>
      <c r="BV25" s="130">
        <v>0</v>
      </c>
      <c r="BW25" s="130">
        <v>1</v>
      </c>
      <c r="BX25" s="130">
        <v>0</v>
      </c>
      <c r="BY25" s="130">
        <v>0</v>
      </c>
      <c r="BZ25" s="130">
        <v>0</v>
      </c>
      <c r="CA25" s="130">
        <v>0</v>
      </c>
      <c r="CB25" s="130">
        <v>0</v>
      </c>
      <c r="CC25" s="130">
        <v>0</v>
      </c>
      <c r="CD25" s="130">
        <v>0</v>
      </c>
      <c r="CE25" s="130">
        <v>1</v>
      </c>
      <c r="CF25" s="130">
        <v>0</v>
      </c>
      <c r="CG25" s="130">
        <v>0</v>
      </c>
      <c r="CH25" s="130">
        <v>0</v>
      </c>
      <c r="CI25" s="130">
        <v>0</v>
      </c>
      <c r="CJ25" s="130">
        <v>0</v>
      </c>
      <c r="CK25" s="130">
        <v>0</v>
      </c>
      <c r="CL25" s="130">
        <v>0</v>
      </c>
      <c r="CM25" s="174">
        <v>1</v>
      </c>
      <c r="CN25" s="130">
        <v>0</v>
      </c>
      <c r="CO25" s="130">
        <v>0</v>
      </c>
      <c r="CP25" s="130">
        <v>0</v>
      </c>
      <c r="CQ25" s="130">
        <v>0</v>
      </c>
      <c r="CR25" s="130">
        <v>0</v>
      </c>
      <c r="CS25" s="130">
        <v>0</v>
      </c>
      <c r="CT25" s="130">
        <v>0</v>
      </c>
      <c r="CU25" s="130">
        <v>0</v>
      </c>
      <c r="CV25" s="130">
        <v>0</v>
      </c>
      <c r="CW25" s="130">
        <v>0</v>
      </c>
      <c r="CX25" s="130">
        <v>0</v>
      </c>
      <c r="CY25" s="130">
        <v>0</v>
      </c>
      <c r="CZ25" s="130">
        <v>0</v>
      </c>
      <c r="DA25" s="130">
        <v>0</v>
      </c>
      <c r="DB25" s="130">
        <v>0</v>
      </c>
      <c r="DC25" s="130">
        <v>0</v>
      </c>
      <c r="DD25" s="130">
        <v>0</v>
      </c>
      <c r="DE25" s="130">
        <v>0</v>
      </c>
      <c r="DF25" s="130">
        <v>0</v>
      </c>
      <c r="DG25" s="130">
        <v>0</v>
      </c>
      <c r="DH25" s="130">
        <v>0</v>
      </c>
      <c r="DI25" s="130">
        <v>0</v>
      </c>
      <c r="DJ25" s="130">
        <v>0</v>
      </c>
      <c r="DK25" s="130">
        <v>1</v>
      </c>
      <c r="DL25" s="210">
        <v>0</v>
      </c>
      <c r="DM25" s="130">
        <v>0</v>
      </c>
      <c r="DN25" s="130">
        <v>0</v>
      </c>
      <c r="DO25" s="130">
        <v>0</v>
      </c>
      <c r="DP25" s="130">
        <v>0</v>
      </c>
      <c r="DQ25" s="130">
        <v>0</v>
      </c>
      <c r="DR25" s="130">
        <v>0</v>
      </c>
      <c r="DS25" s="130">
        <v>3</v>
      </c>
      <c r="DT25" s="130">
        <v>0</v>
      </c>
      <c r="DU25" s="130">
        <v>0</v>
      </c>
      <c r="DV25" s="130">
        <v>0</v>
      </c>
      <c r="DW25" s="130">
        <v>0</v>
      </c>
      <c r="DX25" s="130">
        <v>0</v>
      </c>
      <c r="DY25" s="130">
        <v>0</v>
      </c>
      <c r="DZ25" s="130">
        <v>0</v>
      </c>
      <c r="EA25" s="130">
        <v>1</v>
      </c>
      <c r="EB25" s="130">
        <v>0</v>
      </c>
      <c r="EC25" s="130">
        <v>0</v>
      </c>
      <c r="ED25" s="130">
        <v>0</v>
      </c>
      <c r="EE25" s="130">
        <v>0</v>
      </c>
      <c r="EF25" s="130">
        <v>0</v>
      </c>
      <c r="EG25" s="130">
        <v>0</v>
      </c>
      <c r="EH25" s="130">
        <v>0</v>
      </c>
      <c r="EI25" s="130">
        <v>0</v>
      </c>
      <c r="EJ25" s="130">
        <v>0</v>
      </c>
      <c r="EK25" s="130">
        <v>0</v>
      </c>
      <c r="EL25" s="130">
        <v>0</v>
      </c>
      <c r="EM25" s="130">
        <v>0</v>
      </c>
      <c r="EN25" s="130">
        <v>0</v>
      </c>
      <c r="EO25" s="130">
        <v>0</v>
      </c>
      <c r="EP25" s="130">
        <v>0</v>
      </c>
      <c r="EQ25" s="130">
        <v>0</v>
      </c>
      <c r="ER25" s="130">
        <v>0</v>
      </c>
      <c r="ES25" s="130">
        <v>0</v>
      </c>
      <c r="ET25" s="130">
        <v>0</v>
      </c>
      <c r="EU25" s="130">
        <v>0</v>
      </c>
      <c r="EV25" s="130">
        <v>0</v>
      </c>
      <c r="EW25" s="130">
        <v>0</v>
      </c>
      <c r="EX25" s="130">
        <v>0</v>
      </c>
      <c r="EY25" s="130">
        <v>1</v>
      </c>
      <c r="EZ25" s="130">
        <v>0</v>
      </c>
      <c r="FA25" s="130">
        <v>0</v>
      </c>
      <c r="FB25" s="130">
        <v>0</v>
      </c>
      <c r="FC25" s="130">
        <v>0</v>
      </c>
      <c r="FD25" s="130">
        <v>0</v>
      </c>
      <c r="FE25" s="130">
        <v>0</v>
      </c>
      <c r="FF25" s="130">
        <v>0</v>
      </c>
      <c r="FG25" s="130">
        <v>0</v>
      </c>
      <c r="FH25" s="130">
        <v>0</v>
      </c>
      <c r="FI25" s="130">
        <v>0</v>
      </c>
      <c r="FJ25" s="130">
        <v>0</v>
      </c>
      <c r="FK25" s="130">
        <v>0</v>
      </c>
      <c r="FL25" s="130">
        <v>0</v>
      </c>
      <c r="FM25" s="130">
        <v>0</v>
      </c>
      <c r="FN25" s="130">
        <v>0</v>
      </c>
      <c r="FO25" s="130">
        <v>3</v>
      </c>
      <c r="FP25" s="130">
        <v>0</v>
      </c>
      <c r="FQ25" s="130">
        <v>0</v>
      </c>
      <c r="FR25" s="130">
        <v>0</v>
      </c>
      <c r="FS25" s="130">
        <v>0</v>
      </c>
      <c r="FT25" s="130">
        <v>0</v>
      </c>
      <c r="FU25" s="130">
        <v>0</v>
      </c>
      <c r="FV25" s="130">
        <v>0</v>
      </c>
      <c r="FW25" s="130">
        <v>6</v>
      </c>
      <c r="FX25" s="130">
        <v>2</v>
      </c>
      <c r="FY25" s="130">
        <v>0</v>
      </c>
      <c r="FZ25" s="130">
        <v>0</v>
      </c>
      <c r="GA25" s="130">
        <v>0</v>
      </c>
      <c r="GB25" s="130">
        <v>0</v>
      </c>
      <c r="GC25" s="130">
        <v>0</v>
      </c>
      <c r="GD25" s="130">
        <v>0</v>
      </c>
      <c r="GE25" s="130">
        <v>1</v>
      </c>
      <c r="GF25" s="130">
        <v>0</v>
      </c>
      <c r="GG25" s="130">
        <v>0</v>
      </c>
      <c r="GH25" s="130">
        <v>0</v>
      </c>
      <c r="GI25" s="130">
        <v>0</v>
      </c>
      <c r="GJ25" s="130">
        <v>0</v>
      </c>
      <c r="GK25" s="130">
        <v>0</v>
      </c>
      <c r="GL25" s="130">
        <v>0</v>
      </c>
      <c r="GM25" s="73">
        <f t="shared" si="0"/>
        <v>29</v>
      </c>
      <c r="GN25" s="73">
        <f t="shared" si="1"/>
        <v>3</v>
      </c>
      <c r="GO25" s="73">
        <f t="shared" si="2"/>
        <v>0.10344827586206896</v>
      </c>
      <c r="GP25" s="73">
        <f t="shared" si="3"/>
        <v>0</v>
      </c>
      <c r="GQ25" s="73">
        <f t="shared" si="4"/>
        <v>0</v>
      </c>
      <c r="GR25" s="73">
        <v>0</v>
      </c>
      <c r="GS25" s="73">
        <f t="shared" si="5"/>
        <v>0</v>
      </c>
      <c r="GT25" s="73">
        <f t="shared" si="6"/>
        <v>0</v>
      </c>
      <c r="GU25" s="73">
        <v>0</v>
      </c>
      <c r="GV25" s="73">
        <f t="shared" si="7"/>
        <v>0</v>
      </c>
      <c r="GW25" s="73">
        <f t="shared" si="8"/>
        <v>0</v>
      </c>
      <c r="GX25" s="73">
        <v>0</v>
      </c>
    </row>
    <row r="26" spans="1:206" ht="15.75" x14ac:dyDescent="0.25">
      <c r="A26" s="54">
        <v>22</v>
      </c>
      <c r="B26" s="58" t="s">
        <v>159</v>
      </c>
      <c r="C26" s="92">
        <v>2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4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92">
        <v>1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2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92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  <c r="AO26" s="130">
        <v>0</v>
      </c>
      <c r="AP26" s="130">
        <v>0</v>
      </c>
      <c r="AQ26" s="130">
        <v>1</v>
      </c>
      <c r="AR26" s="130">
        <v>1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92">
        <v>0</v>
      </c>
      <c r="AZ26" s="130">
        <v>0</v>
      </c>
      <c r="BA26" s="130">
        <v>0</v>
      </c>
      <c r="BB26" s="130">
        <v>0</v>
      </c>
      <c r="BC26" s="130">
        <v>0</v>
      </c>
      <c r="BD26" s="130">
        <v>0</v>
      </c>
      <c r="BE26" s="130">
        <v>0</v>
      </c>
      <c r="BF26" s="130">
        <v>0</v>
      </c>
      <c r="BG26" s="130">
        <v>0</v>
      </c>
      <c r="BH26" s="130">
        <v>0</v>
      </c>
      <c r="BI26" s="130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92">
        <v>0</v>
      </c>
      <c r="BP26" s="130">
        <v>0</v>
      </c>
      <c r="BQ26" s="130">
        <v>0</v>
      </c>
      <c r="BR26" s="130">
        <v>0</v>
      </c>
      <c r="BS26" s="130">
        <v>0</v>
      </c>
      <c r="BT26" s="130">
        <v>0</v>
      </c>
      <c r="BU26" s="130">
        <v>0</v>
      </c>
      <c r="BV26" s="130">
        <v>0</v>
      </c>
      <c r="BW26" s="130">
        <v>1</v>
      </c>
      <c r="BX26" s="130">
        <v>1</v>
      </c>
      <c r="BY26" s="130">
        <v>0</v>
      </c>
      <c r="BZ26" s="130">
        <v>0</v>
      </c>
      <c r="CA26" s="130">
        <v>0</v>
      </c>
      <c r="CB26" s="130">
        <v>0</v>
      </c>
      <c r="CC26" s="130">
        <v>0</v>
      </c>
      <c r="CD26" s="130">
        <v>0</v>
      </c>
      <c r="CE26" s="92">
        <v>1</v>
      </c>
      <c r="CF26" s="130">
        <v>0</v>
      </c>
      <c r="CG26" s="130">
        <v>0</v>
      </c>
      <c r="CH26" s="130">
        <v>0</v>
      </c>
      <c r="CI26" s="130">
        <v>0</v>
      </c>
      <c r="CJ26" s="130">
        <v>0</v>
      </c>
      <c r="CK26" s="130">
        <v>0</v>
      </c>
      <c r="CL26" s="130">
        <v>0</v>
      </c>
      <c r="CM26" s="130">
        <v>1</v>
      </c>
      <c r="CN26" s="130">
        <v>0</v>
      </c>
      <c r="CO26" s="130">
        <v>0</v>
      </c>
      <c r="CP26" s="130">
        <v>0</v>
      </c>
      <c r="CQ26" s="130">
        <v>0</v>
      </c>
      <c r="CR26" s="130">
        <v>0</v>
      </c>
      <c r="CS26" s="130">
        <v>0</v>
      </c>
      <c r="CT26" s="130">
        <v>0</v>
      </c>
      <c r="CU26" s="92">
        <v>0</v>
      </c>
      <c r="CV26" s="130">
        <v>0</v>
      </c>
      <c r="CW26" s="130">
        <v>0</v>
      </c>
      <c r="CX26" s="130">
        <v>0</v>
      </c>
      <c r="CY26" s="130">
        <v>0</v>
      </c>
      <c r="CZ26" s="130">
        <v>0</v>
      </c>
      <c r="DA26" s="130">
        <v>0</v>
      </c>
      <c r="DB26" s="130">
        <v>0</v>
      </c>
      <c r="DC26" s="130">
        <v>1</v>
      </c>
      <c r="DD26" s="130">
        <v>0</v>
      </c>
      <c r="DE26" s="130">
        <v>0</v>
      </c>
      <c r="DF26" s="130">
        <v>0</v>
      </c>
      <c r="DG26" s="130">
        <v>0</v>
      </c>
      <c r="DH26" s="130">
        <v>0</v>
      </c>
      <c r="DI26" s="130">
        <v>0</v>
      </c>
      <c r="DJ26" s="130">
        <v>0</v>
      </c>
      <c r="DK26" s="92">
        <v>0</v>
      </c>
      <c r="DL26" s="130">
        <v>0</v>
      </c>
      <c r="DM26" s="130">
        <v>0</v>
      </c>
      <c r="DN26" s="130">
        <v>0</v>
      </c>
      <c r="DO26" s="130">
        <v>0</v>
      </c>
      <c r="DP26" s="130">
        <v>0</v>
      </c>
      <c r="DQ26" s="130">
        <v>0</v>
      </c>
      <c r="DR26" s="130">
        <v>0</v>
      </c>
      <c r="DS26" s="130">
        <v>1</v>
      </c>
      <c r="DT26" s="130">
        <v>0</v>
      </c>
      <c r="DU26" s="130">
        <v>0</v>
      </c>
      <c r="DV26" s="130">
        <v>0</v>
      </c>
      <c r="DW26" s="130">
        <v>0</v>
      </c>
      <c r="DX26" s="130">
        <v>0</v>
      </c>
      <c r="DY26" s="130">
        <v>0</v>
      </c>
      <c r="DZ26" s="130">
        <v>0</v>
      </c>
      <c r="EA26" s="92">
        <v>0</v>
      </c>
      <c r="EB26" s="130">
        <v>0</v>
      </c>
      <c r="EC26" s="130">
        <v>0</v>
      </c>
      <c r="ED26" s="130">
        <v>0</v>
      </c>
      <c r="EE26" s="130">
        <v>0</v>
      </c>
      <c r="EF26" s="130">
        <v>0</v>
      </c>
      <c r="EG26" s="130">
        <v>0</v>
      </c>
      <c r="EH26" s="130">
        <v>0</v>
      </c>
      <c r="EI26" s="130">
        <v>1</v>
      </c>
      <c r="EJ26" s="130">
        <v>0</v>
      </c>
      <c r="EK26" s="130">
        <v>0</v>
      </c>
      <c r="EL26" s="130">
        <v>0</v>
      </c>
      <c r="EM26" s="130">
        <v>0</v>
      </c>
      <c r="EN26" s="130">
        <v>0</v>
      </c>
      <c r="EO26" s="130">
        <v>0</v>
      </c>
      <c r="EP26" s="130">
        <v>0</v>
      </c>
      <c r="EQ26" s="92">
        <v>1</v>
      </c>
      <c r="ER26" s="130">
        <v>0</v>
      </c>
      <c r="ES26" s="130">
        <v>0</v>
      </c>
      <c r="ET26" s="130">
        <v>0</v>
      </c>
      <c r="EU26" s="130">
        <v>0</v>
      </c>
      <c r="EV26" s="130">
        <v>0</v>
      </c>
      <c r="EW26" s="130">
        <v>0</v>
      </c>
      <c r="EX26" s="130">
        <v>0</v>
      </c>
      <c r="EY26" s="130">
        <v>1</v>
      </c>
      <c r="EZ26" s="130">
        <v>0</v>
      </c>
      <c r="FA26" s="130">
        <v>0</v>
      </c>
      <c r="FB26" s="130">
        <v>0</v>
      </c>
      <c r="FC26" s="130">
        <v>0</v>
      </c>
      <c r="FD26" s="130">
        <v>0</v>
      </c>
      <c r="FE26" s="130">
        <v>0</v>
      </c>
      <c r="FF26" s="130">
        <v>0</v>
      </c>
      <c r="FG26" s="92">
        <v>0</v>
      </c>
      <c r="FH26" s="130">
        <v>0</v>
      </c>
      <c r="FI26" s="130">
        <v>0</v>
      </c>
      <c r="FJ26" s="130">
        <v>0</v>
      </c>
      <c r="FK26" s="130">
        <v>0</v>
      </c>
      <c r="FL26" s="130">
        <v>0</v>
      </c>
      <c r="FM26" s="130">
        <v>0</v>
      </c>
      <c r="FN26" s="130">
        <v>0</v>
      </c>
      <c r="FO26" s="130">
        <v>2</v>
      </c>
      <c r="FP26" s="130">
        <v>0</v>
      </c>
      <c r="FQ26" s="130">
        <v>0</v>
      </c>
      <c r="FR26" s="130">
        <v>0</v>
      </c>
      <c r="FS26" s="130">
        <v>0</v>
      </c>
      <c r="FT26" s="130">
        <v>0</v>
      </c>
      <c r="FU26" s="130">
        <v>0</v>
      </c>
      <c r="FV26" s="130">
        <v>0</v>
      </c>
      <c r="FW26" s="92">
        <v>1</v>
      </c>
      <c r="FX26" s="130">
        <v>0</v>
      </c>
      <c r="FY26" s="130">
        <v>0</v>
      </c>
      <c r="FZ26" s="130">
        <v>0</v>
      </c>
      <c r="GA26" s="130">
        <v>0</v>
      </c>
      <c r="GB26" s="130">
        <v>0</v>
      </c>
      <c r="GC26" s="130">
        <v>0</v>
      </c>
      <c r="GD26" s="130">
        <v>0</v>
      </c>
      <c r="GE26" s="130">
        <v>2</v>
      </c>
      <c r="GF26" s="130">
        <v>0</v>
      </c>
      <c r="GG26" s="130">
        <v>0</v>
      </c>
      <c r="GH26" s="130">
        <v>0</v>
      </c>
      <c r="GI26" s="130">
        <v>0</v>
      </c>
      <c r="GJ26" s="130">
        <v>0</v>
      </c>
      <c r="GK26" s="130">
        <v>0</v>
      </c>
      <c r="GL26" s="130">
        <v>0</v>
      </c>
      <c r="GM26" s="73">
        <f t="shared" si="0"/>
        <v>23</v>
      </c>
      <c r="GN26" s="73">
        <f t="shared" si="1"/>
        <v>2</v>
      </c>
      <c r="GO26" s="73">
        <f t="shared" si="2"/>
        <v>8.6956521739130432E-2</v>
      </c>
      <c r="GP26" s="73">
        <f t="shared" si="3"/>
        <v>0</v>
      </c>
      <c r="GQ26" s="73">
        <f t="shared" si="4"/>
        <v>0</v>
      </c>
      <c r="GR26" s="73">
        <v>0</v>
      </c>
      <c r="GS26" s="73">
        <f t="shared" si="5"/>
        <v>0</v>
      </c>
      <c r="GT26" s="73">
        <f t="shared" si="6"/>
        <v>0</v>
      </c>
      <c r="GU26" s="73">
        <v>0</v>
      </c>
      <c r="GV26" s="73">
        <f t="shared" si="7"/>
        <v>0</v>
      </c>
      <c r="GW26" s="73">
        <f t="shared" si="8"/>
        <v>0</v>
      </c>
      <c r="GX26" s="73">
        <v>0</v>
      </c>
    </row>
    <row r="27" spans="1:206" ht="15.75" x14ac:dyDescent="0.25">
      <c r="A27" s="54">
        <v>23</v>
      </c>
      <c r="B27" s="58" t="s">
        <v>160</v>
      </c>
      <c r="C27" s="92">
        <v>2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2</v>
      </c>
      <c r="L27" s="130">
        <v>0</v>
      </c>
      <c r="M27" s="130">
        <v>0</v>
      </c>
      <c r="N27" s="130">
        <v>0</v>
      </c>
      <c r="O27" s="130">
        <v>0</v>
      </c>
      <c r="P27" s="130">
        <v>0</v>
      </c>
      <c r="Q27" s="130">
        <v>0</v>
      </c>
      <c r="R27" s="130">
        <v>0</v>
      </c>
      <c r="S27" s="92">
        <v>1</v>
      </c>
      <c r="T27" s="130">
        <v>0</v>
      </c>
      <c r="U27" s="130">
        <v>0</v>
      </c>
      <c r="V27" s="130">
        <v>0</v>
      </c>
      <c r="W27" s="130">
        <v>0</v>
      </c>
      <c r="X27" s="130">
        <v>0</v>
      </c>
      <c r="Y27" s="130">
        <v>0</v>
      </c>
      <c r="Z27" s="130">
        <v>0</v>
      </c>
      <c r="AA27" s="130">
        <v>1</v>
      </c>
      <c r="AB27" s="130">
        <v>0</v>
      </c>
      <c r="AC27" s="130">
        <v>0</v>
      </c>
      <c r="AD27" s="130">
        <v>0</v>
      </c>
      <c r="AE27" s="130">
        <v>0</v>
      </c>
      <c r="AF27" s="130">
        <v>0</v>
      </c>
      <c r="AG27" s="130">
        <v>0</v>
      </c>
      <c r="AH27" s="130">
        <v>0</v>
      </c>
      <c r="AI27" s="92">
        <v>1</v>
      </c>
      <c r="AJ27" s="130">
        <v>0</v>
      </c>
      <c r="AK27" s="130">
        <v>0</v>
      </c>
      <c r="AL27" s="130">
        <v>0</v>
      </c>
      <c r="AM27" s="130">
        <v>0</v>
      </c>
      <c r="AN27" s="130">
        <v>0</v>
      </c>
      <c r="AO27" s="130">
        <v>0</v>
      </c>
      <c r="AP27" s="130">
        <v>0</v>
      </c>
      <c r="AQ27" s="130">
        <v>2</v>
      </c>
      <c r="AR27" s="130">
        <v>0</v>
      </c>
      <c r="AS27" s="130">
        <v>0</v>
      </c>
      <c r="AT27" s="130">
        <v>0</v>
      </c>
      <c r="AU27" s="130">
        <v>0</v>
      </c>
      <c r="AV27" s="130">
        <v>0</v>
      </c>
      <c r="AW27" s="130">
        <v>0</v>
      </c>
      <c r="AX27" s="130">
        <v>0</v>
      </c>
      <c r="AY27" s="92">
        <v>0</v>
      </c>
      <c r="AZ27" s="130">
        <v>0</v>
      </c>
      <c r="BA27" s="130">
        <v>0</v>
      </c>
      <c r="BB27" s="130">
        <v>0</v>
      </c>
      <c r="BC27" s="130">
        <v>0</v>
      </c>
      <c r="BD27" s="130">
        <v>0</v>
      </c>
      <c r="BE27" s="130">
        <v>0</v>
      </c>
      <c r="BF27" s="130">
        <v>0</v>
      </c>
      <c r="BG27" s="130">
        <v>1</v>
      </c>
      <c r="BH27" s="130">
        <v>0</v>
      </c>
      <c r="BI27" s="130">
        <v>0</v>
      </c>
      <c r="BJ27" s="130">
        <v>0</v>
      </c>
      <c r="BK27" s="130">
        <v>0</v>
      </c>
      <c r="BL27" s="130">
        <v>0</v>
      </c>
      <c r="BM27" s="130">
        <v>0</v>
      </c>
      <c r="BN27" s="130">
        <v>0</v>
      </c>
      <c r="BO27" s="92">
        <v>0</v>
      </c>
      <c r="BP27" s="130">
        <v>0</v>
      </c>
      <c r="BQ27" s="130">
        <v>0</v>
      </c>
      <c r="BR27" s="130">
        <v>0</v>
      </c>
      <c r="BS27" s="130">
        <v>0</v>
      </c>
      <c r="BT27" s="130">
        <v>0</v>
      </c>
      <c r="BU27" s="130">
        <v>0</v>
      </c>
      <c r="BV27" s="130">
        <v>0</v>
      </c>
      <c r="BW27" s="130">
        <v>1</v>
      </c>
      <c r="BX27" s="130">
        <v>0</v>
      </c>
      <c r="BY27" s="130">
        <v>0</v>
      </c>
      <c r="BZ27" s="130">
        <v>0</v>
      </c>
      <c r="CA27" s="130">
        <v>0</v>
      </c>
      <c r="CB27" s="130">
        <v>0</v>
      </c>
      <c r="CC27" s="130">
        <v>0</v>
      </c>
      <c r="CD27" s="130">
        <v>0</v>
      </c>
      <c r="CE27" s="92">
        <v>1</v>
      </c>
      <c r="CF27" s="130">
        <v>0</v>
      </c>
      <c r="CG27" s="130">
        <v>0</v>
      </c>
      <c r="CH27" s="130">
        <v>0</v>
      </c>
      <c r="CI27" s="130">
        <v>0</v>
      </c>
      <c r="CJ27" s="130">
        <v>0</v>
      </c>
      <c r="CK27" s="130">
        <v>0</v>
      </c>
      <c r="CL27" s="130">
        <v>0</v>
      </c>
      <c r="CM27" s="174">
        <v>0</v>
      </c>
      <c r="CN27" s="130">
        <v>0</v>
      </c>
      <c r="CO27" s="130">
        <v>0</v>
      </c>
      <c r="CP27" s="130">
        <v>0</v>
      </c>
      <c r="CQ27" s="130">
        <v>0</v>
      </c>
      <c r="CR27" s="130">
        <v>0</v>
      </c>
      <c r="CS27" s="130">
        <v>0</v>
      </c>
      <c r="CT27" s="130">
        <v>0</v>
      </c>
      <c r="CU27" s="92">
        <v>0</v>
      </c>
      <c r="CV27" s="130">
        <v>0</v>
      </c>
      <c r="CW27" s="130">
        <v>0</v>
      </c>
      <c r="CX27" s="130">
        <v>0</v>
      </c>
      <c r="CY27" s="130">
        <v>0</v>
      </c>
      <c r="CZ27" s="130">
        <v>0</v>
      </c>
      <c r="DA27" s="130">
        <v>0</v>
      </c>
      <c r="DB27" s="130">
        <v>0</v>
      </c>
      <c r="DC27" s="130">
        <v>0</v>
      </c>
      <c r="DD27" s="130">
        <v>0</v>
      </c>
      <c r="DE27" s="130">
        <v>0</v>
      </c>
      <c r="DF27" s="130">
        <v>0</v>
      </c>
      <c r="DG27" s="130">
        <v>0</v>
      </c>
      <c r="DH27" s="130">
        <v>0</v>
      </c>
      <c r="DI27" s="130">
        <v>0</v>
      </c>
      <c r="DJ27" s="130">
        <v>0</v>
      </c>
      <c r="DK27" s="92">
        <v>1</v>
      </c>
      <c r="DL27" s="130">
        <v>0</v>
      </c>
      <c r="DM27" s="130">
        <v>0</v>
      </c>
      <c r="DN27" s="130">
        <v>0</v>
      </c>
      <c r="DO27" s="130">
        <v>0</v>
      </c>
      <c r="DP27" s="130">
        <v>0</v>
      </c>
      <c r="DQ27" s="130">
        <v>0</v>
      </c>
      <c r="DR27" s="130">
        <v>0</v>
      </c>
      <c r="DS27" s="130">
        <v>2</v>
      </c>
      <c r="DT27" s="130">
        <v>0</v>
      </c>
      <c r="DU27" s="130">
        <v>0</v>
      </c>
      <c r="DV27" s="130">
        <v>0</v>
      </c>
      <c r="DW27" s="130">
        <v>0</v>
      </c>
      <c r="DX27" s="130">
        <v>0</v>
      </c>
      <c r="DY27" s="130">
        <v>0</v>
      </c>
      <c r="DZ27" s="130">
        <v>0</v>
      </c>
      <c r="EA27" s="92">
        <v>0</v>
      </c>
      <c r="EB27" s="130">
        <v>0</v>
      </c>
      <c r="EC27" s="130">
        <v>0</v>
      </c>
      <c r="ED27" s="130">
        <v>0</v>
      </c>
      <c r="EE27" s="130">
        <v>0</v>
      </c>
      <c r="EF27" s="130">
        <v>0</v>
      </c>
      <c r="EG27" s="130">
        <v>0</v>
      </c>
      <c r="EH27" s="130">
        <v>0</v>
      </c>
      <c r="EI27" s="130">
        <v>2</v>
      </c>
      <c r="EJ27" s="130">
        <v>1</v>
      </c>
      <c r="EK27" s="130">
        <v>0</v>
      </c>
      <c r="EL27" s="130">
        <v>0</v>
      </c>
      <c r="EM27" s="130">
        <v>0</v>
      </c>
      <c r="EN27" s="130">
        <v>0</v>
      </c>
      <c r="EO27" s="130">
        <v>0</v>
      </c>
      <c r="EP27" s="130">
        <v>0</v>
      </c>
      <c r="EQ27" s="92">
        <v>0</v>
      </c>
      <c r="ER27" s="130">
        <v>0</v>
      </c>
      <c r="ES27" s="130">
        <v>0</v>
      </c>
      <c r="ET27" s="130">
        <v>0</v>
      </c>
      <c r="EU27" s="130">
        <v>0</v>
      </c>
      <c r="EV27" s="130">
        <v>0</v>
      </c>
      <c r="EW27" s="130">
        <v>0</v>
      </c>
      <c r="EX27" s="130">
        <v>0</v>
      </c>
      <c r="EY27" s="130">
        <v>2</v>
      </c>
      <c r="EZ27" s="130">
        <v>0</v>
      </c>
      <c r="FA27" s="130">
        <v>0</v>
      </c>
      <c r="FB27" s="130">
        <v>0</v>
      </c>
      <c r="FC27" s="130">
        <v>0</v>
      </c>
      <c r="FD27" s="130">
        <v>0</v>
      </c>
      <c r="FE27" s="130">
        <v>0</v>
      </c>
      <c r="FF27" s="130">
        <v>0</v>
      </c>
      <c r="FG27" s="92">
        <v>0</v>
      </c>
      <c r="FH27" s="130">
        <v>0</v>
      </c>
      <c r="FI27" s="130">
        <v>0</v>
      </c>
      <c r="FJ27" s="130">
        <v>0</v>
      </c>
      <c r="FK27" s="130">
        <v>0</v>
      </c>
      <c r="FL27" s="130">
        <v>0</v>
      </c>
      <c r="FM27" s="130">
        <v>0</v>
      </c>
      <c r="FN27" s="130">
        <v>0</v>
      </c>
      <c r="FO27" s="130">
        <v>1</v>
      </c>
      <c r="FP27" s="130">
        <v>0</v>
      </c>
      <c r="FQ27" s="130">
        <v>0</v>
      </c>
      <c r="FR27" s="130">
        <v>0</v>
      </c>
      <c r="FS27" s="130">
        <v>0</v>
      </c>
      <c r="FT27" s="130">
        <v>0</v>
      </c>
      <c r="FU27" s="130">
        <v>0</v>
      </c>
      <c r="FV27" s="130">
        <v>0</v>
      </c>
      <c r="FW27" s="92">
        <v>1</v>
      </c>
      <c r="FX27" s="130">
        <v>1</v>
      </c>
      <c r="FY27" s="130">
        <v>0</v>
      </c>
      <c r="FZ27" s="130">
        <v>0</v>
      </c>
      <c r="GA27" s="130">
        <v>0</v>
      </c>
      <c r="GB27" s="130">
        <v>0</v>
      </c>
      <c r="GC27" s="130">
        <v>0</v>
      </c>
      <c r="GD27" s="130">
        <v>0</v>
      </c>
      <c r="GE27" s="130">
        <v>0</v>
      </c>
      <c r="GF27" s="130">
        <v>0</v>
      </c>
      <c r="GG27" s="130">
        <v>0</v>
      </c>
      <c r="GH27" s="130">
        <v>0</v>
      </c>
      <c r="GI27" s="130">
        <v>0</v>
      </c>
      <c r="GJ27" s="130">
        <v>0</v>
      </c>
      <c r="GK27" s="130">
        <v>0</v>
      </c>
      <c r="GL27" s="130">
        <v>0</v>
      </c>
      <c r="GM27" s="73">
        <f t="shared" si="0"/>
        <v>21</v>
      </c>
      <c r="GN27" s="73">
        <f t="shared" si="1"/>
        <v>2</v>
      </c>
      <c r="GO27" s="73">
        <f t="shared" si="2"/>
        <v>9.5238095238095233E-2</v>
      </c>
      <c r="GP27" s="73">
        <f t="shared" si="3"/>
        <v>0</v>
      </c>
      <c r="GQ27" s="73">
        <f t="shared" si="4"/>
        <v>0</v>
      </c>
      <c r="GR27" s="73">
        <v>0</v>
      </c>
      <c r="GS27" s="73">
        <f t="shared" si="5"/>
        <v>0</v>
      </c>
      <c r="GT27" s="73">
        <f t="shared" si="6"/>
        <v>0</v>
      </c>
      <c r="GU27" s="73">
        <v>0</v>
      </c>
      <c r="GV27" s="73">
        <f t="shared" si="7"/>
        <v>0</v>
      </c>
      <c r="GW27" s="73">
        <f t="shared" si="8"/>
        <v>0</v>
      </c>
      <c r="GX27" s="73">
        <v>0</v>
      </c>
    </row>
    <row r="28" spans="1:206" ht="15.75" x14ac:dyDescent="0.25">
      <c r="A28" s="54">
        <v>24</v>
      </c>
      <c r="B28" s="58" t="s">
        <v>162</v>
      </c>
      <c r="C28" s="92">
        <v>4</v>
      </c>
      <c r="D28" s="130">
        <v>1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1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92">
        <v>1</v>
      </c>
      <c r="T28" s="130">
        <v>1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2</v>
      </c>
      <c r="AB28" s="130">
        <v>2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92">
        <v>1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92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1</v>
      </c>
      <c r="BH28" s="130">
        <v>1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92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92">
        <v>1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1</v>
      </c>
      <c r="CN28" s="130">
        <v>1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92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  <c r="DA28" s="130">
        <v>0</v>
      </c>
      <c r="DB28" s="130">
        <v>0</v>
      </c>
      <c r="DC28" s="130">
        <v>3</v>
      </c>
      <c r="DD28" s="130">
        <v>3</v>
      </c>
      <c r="DE28" s="130">
        <v>0</v>
      </c>
      <c r="DF28" s="130">
        <v>0</v>
      </c>
      <c r="DG28" s="130">
        <v>0</v>
      </c>
      <c r="DH28" s="130">
        <v>0</v>
      </c>
      <c r="DI28" s="130">
        <v>0</v>
      </c>
      <c r="DJ28" s="130">
        <v>0</v>
      </c>
      <c r="DK28" s="92">
        <v>1</v>
      </c>
      <c r="DL28" s="130">
        <v>1</v>
      </c>
      <c r="DM28" s="130">
        <v>1</v>
      </c>
      <c r="DN28" s="130">
        <v>0</v>
      </c>
      <c r="DO28" s="130">
        <v>0</v>
      </c>
      <c r="DP28" s="130">
        <v>0</v>
      </c>
      <c r="DQ28" s="130">
        <v>0</v>
      </c>
      <c r="DR28" s="130">
        <v>0</v>
      </c>
      <c r="DS28" s="130">
        <v>1</v>
      </c>
      <c r="DT28" s="130">
        <v>0</v>
      </c>
      <c r="DU28" s="130">
        <v>0</v>
      </c>
      <c r="DV28" s="130">
        <v>0</v>
      </c>
      <c r="DW28" s="130">
        <v>0</v>
      </c>
      <c r="DX28" s="130">
        <v>0</v>
      </c>
      <c r="DY28" s="130">
        <v>0</v>
      </c>
      <c r="DZ28" s="130">
        <v>0</v>
      </c>
      <c r="EA28" s="92">
        <v>0</v>
      </c>
      <c r="EB28" s="130">
        <v>0</v>
      </c>
      <c r="EC28" s="130">
        <v>0</v>
      </c>
      <c r="ED28" s="130">
        <v>0</v>
      </c>
      <c r="EE28" s="130">
        <v>0</v>
      </c>
      <c r="EF28" s="130">
        <v>0</v>
      </c>
      <c r="EG28" s="130">
        <v>0</v>
      </c>
      <c r="EH28" s="130">
        <v>0</v>
      </c>
      <c r="EI28" s="130">
        <v>1</v>
      </c>
      <c r="EJ28" s="130">
        <v>1</v>
      </c>
      <c r="EK28" s="130">
        <v>0</v>
      </c>
      <c r="EL28" s="130">
        <v>0</v>
      </c>
      <c r="EM28" s="130">
        <v>0</v>
      </c>
      <c r="EN28" s="130">
        <v>0</v>
      </c>
      <c r="EO28" s="130">
        <v>0</v>
      </c>
      <c r="EP28" s="130">
        <v>0</v>
      </c>
      <c r="EQ28" s="92">
        <v>1</v>
      </c>
      <c r="ER28" s="130">
        <v>0</v>
      </c>
      <c r="ES28" s="130">
        <v>0</v>
      </c>
      <c r="ET28" s="130">
        <v>0</v>
      </c>
      <c r="EU28" s="130">
        <v>0</v>
      </c>
      <c r="EV28" s="130">
        <v>0</v>
      </c>
      <c r="EW28" s="130">
        <v>0</v>
      </c>
      <c r="EX28" s="130">
        <v>0</v>
      </c>
      <c r="EY28" s="130">
        <v>1</v>
      </c>
      <c r="EZ28" s="130">
        <v>0</v>
      </c>
      <c r="FA28" s="130">
        <v>0</v>
      </c>
      <c r="FB28" s="130">
        <v>0</v>
      </c>
      <c r="FC28" s="130">
        <v>0</v>
      </c>
      <c r="FD28" s="130">
        <v>0</v>
      </c>
      <c r="FE28" s="130">
        <v>0</v>
      </c>
      <c r="FF28" s="130">
        <v>0</v>
      </c>
      <c r="FG28" s="92">
        <v>0</v>
      </c>
      <c r="FH28" s="130">
        <v>0</v>
      </c>
      <c r="FI28" s="130">
        <v>0</v>
      </c>
      <c r="FJ28" s="130">
        <v>0</v>
      </c>
      <c r="FK28" s="130">
        <v>0</v>
      </c>
      <c r="FL28" s="130">
        <v>0</v>
      </c>
      <c r="FM28" s="130">
        <v>0</v>
      </c>
      <c r="FN28" s="130">
        <v>0</v>
      </c>
      <c r="FO28" s="130">
        <v>1</v>
      </c>
      <c r="FP28" s="130">
        <v>0</v>
      </c>
      <c r="FQ28" s="130">
        <v>0</v>
      </c>
      <c r="FR28" s="130">
        <v>0</v>
      </c>
      <c r="FS28" s="130">
        <v>0</v>
      </c>
      <c r="FT28" s="130">
        <v>0</v>
      </c>
      <c r="FU28" s="130">
        <v>0</v>
      </c>
      <c r="FV28" s="130">
        <v>0</v>
      </c>
      <c r="FW28" s="92">
        <v>1</v>
      </c>
      <c r="FX28" s="130">
        <v>0</v>
      </c>
      <c r="FY28" s="130">
        <v>0</v>
      </c>
      <c r="FZ28" s="130">
        <v>0</v>
      </c>
      <c r="GA28" s="130">
        <v>0</v>
      </c>
      <c r="GB28" s="130">
        <v>0</v>
      </c>
      <c r="GC28" s="130">
        <v>0</v>
      </c>
      <c r="GD28" s="130">
        <v>0</v>
      </c>
      <c r="GE28" s="130">
        <v>1</v>
      </c>
      <c r="GF28" s="130">
        <v>0</v>
      </c>
      <c r="GG28" s="130">
        <v>0</v>
      </c>
      <c r="GH28" s="130">
        <v>0</v>
      </c>
      <c r="GI28" s="130">
        <v>0</v>
      </c>
      <c r="GJ28" s="130">
        <v>0</v>
      </c>
      <c r="GK28" s="130">
        <v>0</v>
      </c>
      <c r="GL28" s="130">
        <v>0</v>
      </c>
      <c r="GM28" s="73">
        <f t="shared" si="0"/>
        <v>23</v>
      </c>
      <c r="GN28" s="73">
        <f t="shared" si="1"/>
        <v>11</v>
      </c>
      <c r="GO28" s="73">
        <f t="shared" si="2"/>
        <v>0.47826086956521741</v>
      </c>
      <c r="GP28" s="73">
        <f t="shared" si="3"/>
        <v>1</v>
      </c>
      <c r="GQ28" s="73">
        <f t="shared" si="4"/>
        <v>0</v>
      </c>
      <c r="GR28" s="73">
        <f t="shared" si="9"/>
        <v>0</v>
      </c>
      <c r="GS28" s="73">
        <f t="shared" si="5"/>
        <v>0</v>
      </c>
      <c r="GT28" s="73">
        <f t="shared" si="6"/>
        <v>0</v>
      </c>
      <c r="GU28" s="73">
        <v>0</v>
      </c>
      <c r="GV28" s="73">
        <f t="shared" si="7"/>
        <v>0</v>
      </c>
      <c r="GW28" s="73">
        <f t="shared" si="8"/>
        <v>0</v>
      </c>
      <c r="GX28" s="73">
        <v>0</v>
      </c>
    </row>
    <row r="29" spans="1:206" ht="15.75" x14ac:dyDescent="0.25">
      <c r="A29" s="54">
        <v>25</v>
      </c>
      <c r="B29" s="58" t="s">
        <v>163</v>
      </c>
      <c r="C29" s="89">
        <v>3</v>
      </c>
      <c r="D29" s="130">
        <v>1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2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1</v>
      </c>
      <c r="T29" s="130">
        <v>1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1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3</v>
      </c>
      <c r="AJ29" s="130">
        <v>1</v>
      </c>
      <c r="AK29" s="130">
        <v>0</v>
      </c>
      <c r="AL29" s="130">
        <v>0</v>
      </c>
      <c r="AM29" s="130">
        <v>0</v>
      </c>
      <c r="AN29" s="130">
        <v>0</v>
      </c>
      <c r="AO29" s="130">
        <v>0</v>
      </c>
      <c r="AP29" s="130">
        <v>0</v>
      </c>
      <c r="AQ29" s="130">
        <v>1</v>
      </c>
      <c r="AR29" s="130">
        <v>0</v>
      </c>
      <c r="AS29" s="130">
        <v>0</v>
      </c>
      <c r="AT29" s="130">
        <v>0</v>
      </c>
      <c r="AU29" s="130">
        <v>0</v>
      </c>
      <c r="AV29" s="130">
        <v>0</v>
      </c>
      <c r="AW29" s="130">
        <v>0</v>
      </c>
      <c r="AX29" s="130">
        <v>0</v>
      </c>
      <c r="AY29" s="130">
        <v>0</v>
      </c>
      <c r="AZ29" s="130">
        <v>0</v>
      </c>
      <c r="BA29" s="130">
        <v>0</v>
      </c>
      <c r="BB29" s="130">
        <v>0</v>
      </c>
      <c r="BC29" s="130">
        <v>0</v>
      </c>
      <c r="BD29" s="130">
        <v>0</v>
      </c>
      <c r="BE29" s="130">
        <v>0</v>
      </c>
      <c r="BF29" s="130">
        <v>0</v>
      </c>
      <c r="BG29" s="130">
        <v>4</v>
      </c>
      <c r="BH29" s="130">
        <v>2</v>
      </c>
      <c r="BI29" s="130">
        <v>1</v>
      </c>
      <c r="BJ29" s="130">
        <v>0</v>
      </c>
      <c r="BK29" s="130">
        <v>0</v>
      </c>
      <c r="BL29" s="130">
        <v>0</v>
      </c>
      <c r="BM29" s="130">
        <v>0</v>
      </c>
      <c r="BN29" s="130">
        <v>0</v>
      </c>
      <c r="BO29" s="130">
        <v>0</v>
      </c>
      <c r="BP29" s="130">
        <v>0</v>
      </c>
      <c r="BQ29" s="130">
        <v>0</v>
      </c>
      <c r="BR29" s="130">
        <v>0</v>
      </c>
      <c r="BS29" s="130">
        <v>0</v>
      </c>
      <c r="BT29" s="130">
        <v>0</v>
      </c>
      <c r="BU29" s="130">
        <v>0</v>
      </c>
      <c r="BV29" s="130">
        <v>0</v>
      </c>
      <c r="BW29" s="130">
        <v>0</v>
      </c>
      <c r="BX29" s="130">
        <v>0</v>
      </c>
      <c r="BY29" s="130">
        <v>0</v>
      </c>
      <c r="BZ29" s="130">
        <v>0</v>
      </c>
      <c r="CA29" s="130">
        <v>0</v>
      </c>
      <c r="CB29" s="130">
        <v>0</v>
      </c>
      <c r="CC29" s="130">
        <v>0</v>
      </c>
      <c r="CD29" s="130">
        <v>0</v>
      </c>
      <c r="CE29" s="130">
        <v>1</v>
      </c>
      <c r="CF29" s="130">
        <v>0</v>
      </c>
      <c r="CG29" s="130">
        <v>0</v>
      </c>
      <c r="CH29" s="130">
        <v>0</v>
      </c>
      <c r="CI29" s="130">
        <v>0</v>
      </c>
      <c r="CJ29" s="130">
        <v>0</v>
      </c>
      <c r="CK29" s="130">
        <v>0</v>
      </c>
      <c r="CL29" s="130">
        <v>0</v>
      </c>
      <c r="CM29" s="130">
        <v>1</v>
      </c>
      <c r="CN29" s="130">
        <v>0</v>
      </c>
      <c r="CO29" s="130">
        <v>0</v>
      </c>
      <c r="CP29" s="130">
        <v>0</v>
      </c>
      <c r="CQ29" s="130">
        <v>0</v>
      </c>
      <c r="CR29" s="130">
        <v>0</v>
      </c>
      <c r="CS29" s="130">
        <v>0</v>
      </c>
      <c r="CT29" s="130">
        <v>0</v>
      </c>
      <c r="CU29" s="130">
        <v>0</v>
      </c>
      <c r="CV29" s="130">
        <v>0</v>
      </c>
      <c r="CW29" s="130">
        <v>0</v>
      </c>
      <c r="CX29" s="130">
        <v>0</v>
      </c>
      <c r="CY29" s="130">
        <v>0</v>
      </c>
      <c r="CZ29" s="130">
        <v>0</v>
      </c>
      <c r="DA29" s="130">
        <v>0</v>
      </c>
      <c r="DB29" s="130">
        <v>0</v>
      </c>
      <c r="DC29" s="130">
        <v>1</v>
      </c>
      <c r="DD29" s="130">
        <v>0</v>
      </c>
      <c r="DE29" s="130">
        <v>0</v>
      </c>
      <c r="DF29" s="130">
        <v>0</v>
      </c>
      <c r="DG29" s="130">
        <v>0</v>
      </c>
      <c r="DH29" s="130">
        <v>0</v>
      </c>
      <c r="DI29" s="130">
        <v>0</v>
      </c>
      <c r="DJ29" s="130">
        <v>0</v>
      </c>
      <c r="DK29" s="130">
        <v>0</v>
      </c>
      <c r="DL29" s="130">
        <v>0</v>
      </c>
      <c r="DM29" s="130">
        <v>0</v>
      </c>
      <c r="DN29" s="130">
        <v>0</v>
      </c>
      <c r="DO29" s="130">
        <v>0</v>
      </c>
      <c r="DP29" s="130">
        <v>0</v>
      </c>
      <c r="DQ29" s="130">
        <v>0</v>
      </c>
      <c r="DR29" s="130">
        <v>0</v>
      </c>
      <c r="DS29" s="130">
        <v>1</v>
      </c>
      <c r="DT29" s="130">
        <v>0</v>
      </c>
      <c r="DU29" s="130">
        <v>0</v>
      </c>
      <c r="DV29" s="130">
        <v>0</v>
      </c>
      <c r="DW29" s="130">
        <v>0</v>
      </c>
      <c r="DX29" s="130">
        <v>0</v>
      </c>
      <c r="DY29" s="130">
        <v>0</v>
      </c>
      <c r="DZ29" s="130">
        <v>0</v>
      </c>
      <c r="EA29" s="130">
        <v>1</v>
      </c>
      <c r="EB29" s="130">
        <v>0</v>
      </c>
      <c r="EC29" s="130">
        <v>0</v>
      </c>
      <c r="ED29" s="130">
        <v>0</v>
      </c>
      <c r="EE29" s="130">
        <v>0</v>
      </c>
      <c r="EF29" s="130">
        <v>0</v>
      </c>
      <c r="EG29" s="130">
        <v>0</v>
      </c>
      <c r="EH29" s="130">
        <v>0</v>
      </c>
      <c r="EI29" s="130">
        <v>1</v>
      </c>
      <c r="EJ29" s="130">
        <v>0</v>
      </c>
      <c r="EK29" s="130">
        <v>0</v>
      </c>
      <c r="EL29" s="130">
        <v>0</v>
      </c>
      <c r="EM29" s="130">
        <v>0</v>
      </c>
      <c r="EN29" s="130">
        <v>0</v>
      </c>
      <c r="EO29" s="130">
        <v>0</v>
      </c>
      <c r="EP29" s="130">
        <v>0</v>
      </c>
      <c r="EQ29" s="130">
        <v>1</v>
      </c>
      <c r="ER29" s="130">
        <v>0</v>
      </c>
      <c r="ES29" s="130">
        <v>0</v>
      </c>
      <c r="ET29" s="130">
        <v>0</v>
      </c>
      <c r="EU29" s="130">
        <v>0</v>
      </c>
      <c r="EV29" s="130">
        <v>0</v>
      </c>
      <c r="EW29" s="130">
        <v>0</v>
      </c>
      <c r="EX29" s="130">
        <v>0</v>
      </c>
      <c r="EY29" s="130">
        <v>1</v>
      </c>
      <c r="EZ29" s="130">
        <v>1</v>
      </c>
      <c r="FA29" s="130">
        <v>0</v>
      </c>
      <c r="FB29" s="130">
        <v>0</v>
      </c>
      <c r="FC29" s="130">
        <v>0</v>
      </c>
      <c r="FD29" s="130">
        <v>0</v>
      </c>
      <c r="FE29" s="130">
        <v>0</v>
      </c>
      <c r="FF29" s="130">
        <v>0</v>
      </c>
      <c r="FG29" s="130">
        <v>0</v>
      </c>
      <c r="FH29" s="130">
        <v>0</v>
      </c>
      <c r="FI29" s="130">
        <v>0</v>
      </c>
      <c r="FJ29" s="130">
        <v>0</v>
      </c>
      <c r="FK29" s="130">
        <v>0</v>
      </c>
      <c r="FL29" s="130">
        <v>0</v>
      </c>
      <c r="FM29" s="130">
        <v>0</v>
      </c>
      <c r="FN29" s="130">
        <v>0</v>
      </c>
      <c r="FO29" s="130">
        <v>1</v>
      </c>
      <c r="FP29" s="130">
        <v>1</v>
      </c>
      <c r="FQ29" s="130">
        <v>0</v>
      </c>
      <c r="FR29" s="130">
        <v>0</v>
      </c>
      <c r="FS29" s="130">
        <v>0</v>
      </c>
      <c r="FT29" s="130">
        <v>0</v>
      </c>
      <c r="FU29" s="130">
        <v>0</v>
      </c>
      <c r="FV29" s="130">
        <v>0</v>
      </c>
      <c r="FW29" s="130">
        <v>1</v>
      </c>
      <c r="FX29" s="130">
        <v>1</v>
      </c>
      <c r="FY29" s="130">
        <v>0</v>
      </c>
      <c r="FZ29" s="130">
        <v>0</v>
      </c>
      <c r="GA29" s="130">
        <v>0</v>
      </c>
      <c r="GB29" s="130">
        <v>0</v>
      </c>
      <c r="GC29" s="130">
        <v>0</v>
      </c>
      <c r="GD29" s="130">
        <v>0</v>
      </c>
      <c r="GE29" s="130">
        <v>1</v>
      </c>
      <c r="GF29" s="130">
        <v>0</v>
      </c>
      <c r="GG29" s="130">
        <v>0</v>
      </c>
      <c r="GH29" s="130">
        <v>0</v>
      </c>
      <c r="GI29" s="130">
        <v>0</v>
      </c>
      <c r="GJ29" s="130">
        <v>0</v>
      </c>
      <c r="GK29" s="130">
        <v>0</v>
      </c>
      <c r="GL29" s="130">
        <v>0</v>
      </c>
      <c r="GM29" s="73">
        <f t="shared" si="0"/>
        <v>26</v>
      </c>
      <c r="GN29" s="73">
        <f t="shared" si="1"/>
        <v>8</v>
      </c>
      <c r="GO29" s="73">
        <f t="shared" si="2"/>
        <v>0.30769230769230771</v>
      </c>
      <c r="GP29" s="73">
        <f t="shared" si="3"/>
        <v>1</v>
      </c>
      <c r="GQ29" s="73">
        <f t="shared" si="4"/>
        <v>0</v>
      </c>
      <c r="GR29" s="73">
        <f t="shared" si="9"/>
        <v>0</v>
      </c>
      <c r="GS29" s="73">
        <f t="shared" si="5"/>
        <v>0</v>
      </c>
      <c r="GT29" s="73">
        <f t="shared" si="6"/>
        <v>0</v>
      </c>
      <c r="GU29" s="73">
        <v>0</v>
      </c>
      <c r="GV29" s="73">
        <f t="shared" si="7"/>
        <v>0</v>
      </c>
      <c r="GW29" s="73">
        <f t="shared" si="8"/>
        <v>0</v>
      </c>
      <c r="GX29" s="73">
        <v>0</v>
      </c>
    </row>
    <row r="30" spans="1:206" ht="15.75" x14ac:dyDescent="0.25">
      <c r="A30" s="54">
        <v>26</v>
      </c>
      <c r="B30" s="58" t="s">
        <v>161</v>
      </c>
      <c r="C30" s="89">
        <v>2</v>
      </c>
      <c r="D30" s="130">
        <v>1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2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3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1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3</v>
      </c>
      <c r="AJ30" s="130">
        <v>3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3</v>
      </c>
      <c r="AR30" s="130">
        <v>2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1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1</v>
      </c>
      <c r="CF30" s="130">
        <v>1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2</v>
      </c>
      <c r="CN30" s="130">
        <v>2</v>
      </c>
      <c r="CO30" s="130">
        <v>1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1</v>
      </c>
      <c r="CV30" s="130">
        <v>0</v>
      </c>
      <c r="CW30" s="130">
        <v>0</v>
      </c>
      <c r="CX30" s="130">
        <v>0</v>
      </c>
      <c r="CY30" s="130">
        <v>0</v>
      </c>
      <c r="CZ30" s="130">
        <v>0</v>
      </c>
      <c r="DA30" s="130">
        <v>0</v>
      </c>
      <c r="DB30" s="130">
        <v>0</v>
      </c>
      <c r="DC30" s="130">
        <v>0</v>
      </c>
      <c r="DD30" s="130">
        <v>0</v>
      </c>
      <c r="DE30" s="130">
        <v>0</v>
      </c>
      <c r="DF30" s="130">
        <v>0</v>
      </c>
      <c r="DG30" s="130">
        <v>0</v>
      </c>
      <c r="DH30" s="130">
        <v>0</v>
      </c>
      <c r="DI30" s="130">
        <v>0</v>
      </c>
      <c r="DJ30" s="130">
        <v>0</v>
      </c>
      <c r="DK30" s="130">
        <v>1</v>
      </c>
      <c r="DL30" s="130">
        <v>1</v>
      </c>
      <c r="DM30" s="130">
        <v>0</v>
      </c>
      <c r="DN30" s="130">
        <v>0</v>
      </c>
      <c r="DO30" s="130">
        <v>0</v>
      </c>
      <c r="DP30" s="130">
        <v>0</v>
      </c>
      <c r="DQ30" s="130">
        <v>0</v>
      </c>
      <c r="DR30" s="130">
        <v>0</v>
      </c>
      <c r="DS30" s="130">
        <v>0</v>
      </c>
      <c r="DT30" s="130">
        <v>0</v>
      </c>
      <c r="DU30" s="130">
        <v>0</v>
      </c>
      <c r="DV30" s="130">
        <v>0</v>
      </c>
      <c r="DW30" s="130">
        <v>0</v>
      </c>
      <c r="DX30" s="130">
        <v>0</v>
      </c>
      <c r="DY30" s="130">
        <v>0</v>
      </c>
      <c r="DZ30" s="130">
        <v>0</v>
      </c>
      <c r="EA30" s="130">
        <v>0</v>
      </c>
      <c r="EB30" s="130">
        <v>0</v>
      </c>
      <c r="EC30" s="130">
        <v>0</v>
      </c>
      <c r="ED30" s="130">
        <v>0</v>
      </c>
      <c r="EE30" s="130">
        <v>0</v>
      </c>
      <c r="EF30" s="130">
        <v>0</v>
      </c>
      <c r="EG30" s="130">
        <v>0</v>
      </c>
      <c r="EH30" s="130">
        <v>0</v>
      </c>
      <c r="EI30" s="130">
        <v>0</v>
      </c>
      <c r="EJ30" s="130">
        <v>0</v>
      </c>
      <c r="EK30" s="130">
        <v>0</v>
      </c>
      <c r="EL30" s="130">
        <v>0</v>
      </c>
      <c r="EM30" s="130">
        <v>0</v>
      </c>
      <c r="EN30" s="130">
        <v>0</v>
      </c>
      <c r="EO30" s="130">
        <v>0</v>
      </c>
      <c r="EP30" s="130">
        <v>0</v>
      </c>
      <c r="EQ30" s="130">
        <v>1</v>
      </c>
      <c r="ER30" s="130">
        <v>0</v>
      </c>
      <c r="ES30" s="130">
        <v>0</v>
      </c>
      <c r="ET30" s="130">
        <v>0</v>
      </c>
      <c r="EU30" s="130">
        <v>0</v>
      </c>
      <c r="EV30" s="130">
        <v>0</v>
      </c>
      <c r="EW30" s="130">
        <v>0</v>
      </c>
      <c r="EX30" s="130">
        <v>0</v>
      </c>
      <c r="EY30" s="130">
        <v>2</v>
      </c>
      <c r="EZ30" s="130">
        <v>0</v>
      </c>
      <c r="FA30" s="130">
        <v>0</v>
      </c>
      <c r="FB30" s="130">
        <v>0</v>
      </c>
      <c r="FC30" s="130">
        <v>0</v>
      </c>
      <c r="FD30" s="130">
        <v>0</v>
      </c>
      <c r="FE30" s="130">
        <v>0</v>
      </c>
      <c r="FF30" s="130">
        <v>0</v>
      </c>
      <c r="FG30" s="130">
        <v>0</v>
      </c>
      <c r="FH30" s="130">
        <v>0</v>
      </c>
      <c r="FI30" s="130">
        <v>0</v>
      </c>
      <c r="FJ30" s="130">
        <v>0</v>
      </c>
      <c r="FK30" s="130">
        <v>0</v>
      </c>
      <c r="FL30" s="130">
        <v>0</v>
      </c>
      <c r="FM30" s="130">
        <v>0</v>
      </c>
      <c r="FN30" s="130">
        <v>0</v>
      </c>
      <c r="FO30" s="130">
        <v>1</v>
      </c>
      <c r="FP30" s="130">
        <v>0</v>
      </c>
      <c r="FQ30" s="130">
        <v>0</v>
      </c>
      <c r="FR30" s="130">
        <v>0</v>
      </c>
      <c r="FS30" s="130">
        <v>0</v>
      </c>
      <c r="FT30" s="130">
        <v>0</v>
      </c>
      <c r="FU30" s="130">
        <v>0</v>
      </c>
      <c r="FV30" s="130">
        <v>0</v>
      </c>
      <c r="FW30" s="130">
        <v>0</v>
      </c>
      <c r="FX30" s="130">
        <v>0</v>
      </c>
      <c r="FY30" s="130">
        <v>0</v>
      </c>
      <c r="FZ30" s="130">
        <v>0</v>
      </c>
      <c r="GA30" s="130">
        <v>0</v>
      </c>
      <c r="GB30" s="130">
        <v>0</v>
      </c>
      <c r="GC30" s="130">
        <v>0</v>
      </c>
      <c r="GD30" s="130">
        <v>0</v>
      </c>
      <c r="GE30" s="130">
        <v>0</v>
      </c>
      <c r="GF30" s="130">
        <v>0</v>
      </c>
      <c r="GG30" s="130">
        <v>0</v>
      </c>
      <c r="GH30" s="130">
        <v>0</v>
      </c>
      <c r="GI30" s="130">
        <v>0</v>
      </c>
      <c r="GJ30" s="130">
        <v>0</v>
      </c>
      <c r="GK30" s="130">
        <v>0</v>
      </c>
      <c r="GL30" s="130">
        <v>0</v>
      </c>
      <c r="GM30" s="73">
        <f t="shared" si="0"/>
        <v>24</v>
      </c>
      <c r="GN30" s="73">
        <f t="shared" si="1"/>
        <v>10</v>
      </c>
      <c r="GO30" s="73">
        <f t="shared" si="2"/>
        <v>0.41666666666666669</v>
      </c>
      <c r="GP30" s="73">
        <f t="shared" si="3"/>
        <v>1</v>
      </c>
      <c r="GQ30" s="73">
        <f t="shared" si="4"/>
        <v>0</v>
      </c>
      <c r="GR30" s="73">
        <f t="shared" si="9"/>
        <v>0</v>
      </c>
      <c r="GS30" s="73">
        <f t="shared" si="5"/>
        <v>0</v>
      </c>
      <c r="GT30" s="73">
        <f t="shared" si="6"/>
        <v>0</v>
      </c>
      <c r="GU30" s="73">
        <v>0</v>
      </c>
      <c r="GV30" s="73">
        <f t="shared" si="7"/>
        <v>0</v>
      </c>
      <c r="GW30" s="73">
        <f t="shared" si="8"/>
        <v>0</v>
      </c>
      <c r="GX30" s="73">
        <v>0</v>
      </c>
    </row>
    <row r="31" spans="1:206" ht="15.75" x14ac:dyDescent="0.25">
      <c r="A31" s="54">
        <v>27</v>
      </c>
      <c r="B31" s="58" t="s">
        <v>164</v>
      </c>
      <c r="C31" s="92">
        <v>3</v>
      </c>
      <c r="D31" s="130">
        <v>0</v>
      </c>
      <c r="E31" s="130"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0">
        <v>0</v>
      </c>
      <c r="P31" s="130">
        <v>0</v>
      </c>
      <c r="Q31" s="130">
        <v>0</v>
      </c>
      <c r="R31" s="130">
        <v>0</v>
      </c>
      <c r="S31" s="92">
        <v>2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0">
        <v>0</v>
      </c>
      <c r="AA31" s="175">
        <v>1</v>
      </c>
      <c r="AB31" s="130">
        <v>0</v>
      </c>
      <c r="AC31" s="130">
        <v>0</v>
      </c>
      <c r="AD31" s="130">
        <v>0</v>
      </c>
      <c r="AE31" s="130">
        <v>0</v>
      </c>
      <c r="AF31" s="130">
        <v>0</v>
      </c>
      <c r="AG31" s="130">
        <v>0</v>
      </c>
      <c r="AH31" s="130">
        <v>0</v>
      </c>
      <c r="AI31" s="92">
        <v>2</v>
      </c>
      <c r="AJ31" s="130">
        <v>0</v>
      </c>
      <c r="AK31" s="130">
        <v>0</v>
      </c>
      <c r="AL31" s="130">
        <v>0</v>
      </c>
      <c r="AM31" s="130">
        <v>0</v>
      </c>
      <c r="AN31" s="130">
        <v>0</v>
      </c>
      <c r="AO31" s="130">
        <v>0</v>
      </c>
      <c r="AP31" s="130">
        <v>0</v>
      </c>
      <c r="AQ31" s="130">
        <v>0</v>
      </c>
      <c r="AR31" s="130">
        <v>0</v>
      </c>
      <c r="AS31" s="130">
        <v>0</v>
      </c>
      <c r="AT31" s="130">
        <v>0</v>
      </c>
      <c r="AU31" s="130">
        <v>0</v>
      </c>
      <c r="AV31" s="130">
        <v>0</v>
      </c>
      <c r="AW31" s="130">
        <v>0</v>
      </c>
      <c r="AX31" s="130">
        <v>0</v>
      </c>
      <c r="AY31" s="92">
        <v>0</v>
      </c>
      <c r="AZ31" s="130">
        <v>0</v>
      </c>
      <c r="BA31" s="130">
        <v>0</v>
      </c>
      <c r="BB31" s="130">
        <v>0</v>
      </c>
      <c r="BC31" s="130">
        <v>0</v>
      </c>
      <c r="BD31" s="130">
        <v>0</v>
      </c>
      <c r="BE31" s="130">
        <v>0</v>
      </c>
      <c r="BF31" s="130">
        <v>0</v>
      </c>
      <c r="BG31" s="130">
        <v>0</v>
      </c>
      <c r="BH31" s="130">
        <v>0</v>
      </c>
      <c r="BI31" s="130">
        <v>0</v>
      </c>
      <c r="BJ31" s="130">
        <v>0</v>
      </c>
      <c r="BK31" s="130">
        <v>0</v>
      </c>
      <c r="BL31" s="130">
        <v>0</v>
      </c>
      <c r="BM31" s="130">
        <v>0</v>
      </c>
      <c r="BN31" s="130">
        <v>0</v>
      </c>
      <c r="BO31" s="92">
        <v>0</v>
      </c>
      <c r="BP31" s="130">
        <v>0</v>
      </c>
      <c r="BQ31" s="130">
        <v>0</v>
      </c>
      <c r="BR31" s="130">
        <v>0</v>
      </c>
      <c r="BS31" s="130">
        <v>0</v>
      </c>
      <c r="BT31" s="130">
        <v>0</v>
      </c>
      <c r="BU31" s="130">
        <v>0</v>
      </c>
      <c r="BV31" s="130">
        <v>0</v>
      </c>
      <c r="BW31" s="130">
        <v>0</v>
      </c>
      <c r="BX31" s="130">
        <v>0</v>
      </c>
      <c r="BY31" s="130">
        <v>0</v>
      </c>
      <c r="BZ31" s="130">
        <v>0</v>
      </c>
      <c r="CA31" s="130">
        <v>0</v>
      </c>
      <c r="CB31" s="130">
        <v>0</v>
      </c>
      <c r="CC31" s="130">
        <v>0</v>
      </c>
      <c r="CD31" s="130">
        <v>0</v>
      </c>
      <c r="CE31" s="92">
        <v>1</v>
      </c>
      <c r="CF31" s="130">
        <v>0</v>
      </c>
      <c r="CG31" s="130">
        <v>0</v>
      </c>
      <c r="CH31" s="130">
        <v>0</v>
      </c>
      <c r="CI31" s="130">
        <v>0</v>
      </c>
      <c r="CJ31" s="130">
        <v>0</v>
      </c>
      <c r="CK31" s="130">
        <v>0</v>
      </c>
      <c r="CL31" s="130">
        <v>0</v>
      </c>
      <c r="CM31" s="130">
        <v>0</v>
      </c>
      <c r="CN31" s="130">
        <v>0</v>
      </c>
      <c r="CO31" s="130">
        <v>0</v>
      </c>
      <c r="CP31" s="130">
        <v>0</v>
      </c>
      <c r="CQ31" s="130">
        <v>0</v>
      </c>
      <c r="CR31" s="130">
        <v>0</v>
      </c>
      <c r="CS31" s="130">
        <v>0</v>
      </c>
      <c r="CT31" s="130">
        <v>0</v>
      </c>
      <c r="CU31" s="92">
        <v>0</v>
      </c>
      <c r="CV31" s="130">
        <v>0</v>
      </c>
      <c r="CW31" s="130">
        <v>0</v>
      </c>
      <c r="CX31" s="130">
        <v>0</v>
      </c>
      <c r="CY31" s="130">
        <v>0</v>
      </c>
      <c r="CZ31" s="130">
        <v>0</v>
      </c>
      <c r="DA31" s="130">
        <v>0</v>
      </c>
      <c r="DB31" s="130">
        <v>0</v>
      </c>
      <c r="DC31" s="130">
        <v>0</v>
      </c>
      <c r="DD31" s="130">
        <v>0</v>
      </c>
      <c r="DE31" s="130">
        <v>0</v>
      </c>
      <c r="DF31" s="130">
        <v>0</v>
      </c>
      <c r="DG31" s="130">
        <v>0</v>
      </c>
      <c r="DH31" s="130">
        <v>0</v>
      </c>
      <c r="DI31" s="130">
        <v>0</v>
      </c>
      <c r="DJ31" s="130">
        <v>0</v>
      </c>
      <c r="DK31" s="148">
        <v>1</v>
      </c>
      <c r="DL31" s="130">
        <v>0</v>
      </c>
      <c r="DM31" s="130">
        <v>0</v>
      </c>
      <c r="DN31" s="130">
        <v>0</v>
      </c>
      <c r="DO31" s="130">
        <v>0</v>
      </c>
      <c r="DP31" s="130">
        <v>0</v>
      </c>
      <c r="DQ31" s="130">
        <v>0</v>
      </c>
      <c r="DR31" s="130">
        <v>0</v>
      </c>
      <c r="DS31" s="130">
        <v>2</v>
      </c>
      <c r="DT31" s="130">
        <v>0</v>
      </c>
      <c r="DU31" s="130">
        <v>0</v>
      </c>
      <c r="DV31" s="130">
        <v>0</v>
      </c>
      <c r="DW31" s="130">
        <v>0</v>
      </c>
      <c r="DX31" s="130">
        <v>0</v>
      </c>
      <c r="DY31" s="130">
        <v>0</v>
      </c>
      <c r="DZ31" s="130">
        <v>0</v>
      </c>
      <c r="EA31" s="92">
        <v>0</v>
      </c>
      <c r="EB31" s="130">
        <v>0</v>
      </c>
      <c r="EC31" s="130">
        <v>0</v>
      </c>
      <c r="ED31" s="130">
        <v>0</v>
      </c>
      <c r="EE31" s="130">
        <v>0</v>
      </c>
      <c r="EF31" s="130">
        <v>0</v>
      </c>
      <c r="EG31" s="130">
        <v>0</v>
      </c>
      <c r="EH31" s="130">
        <v>0</v>
      </c>
      <c r="EI31" s="130">
        <v>0</v>
      </c>
      <c r="EJ31" s="130">
        <v>0</v>
      </c>
      <c r="EK31" s="130">
        <v>0</v>
      </c>
      <c r="EL31" s="130">
        <v>0</v>
      </c>
      <c r="EM31" s="130">
        <v>0</v>
      </c>
      <c r="EN31" s="130">
        <v>0</v>
      </c>
      <c r="EO31" s="130">
        <v>0</v>
      </c>
      <c r="EP31" s="130">
        <v>0</v>
      </c>
      <c r="EQ31" s="92">
        <v>0</v>
      </c>
      <c r="ER31" s="130">
        <v>0</v>
      </c>
      <c r="ES31" s="130">
        <v>0</v>
      </c>
      <c r="ET31" s="130">
        <v>0</v>
      </c>
      <c r="EU31" s="130">
        <v>0</v>
      </c>
      <c r="EV31" s="130">
        <v>0</v>
      </c>
      <c r="EW31" s="130">
        <v>0</v>
      </c>
      <c r="EX31" s="130">
        <v>0</v>
      </c>
      <c r="EY31" s="130">
        <v>4</v>
      </c>
      <c r="EZ31" s="130">
        <v>0</v>
      </c>
      <c r="FA31" s="130">
        <v>0</v>
      </c>
      <c r="FB31" s="130">
        <v>0</v>
      </c>
      <c r="FC31" s="130">
        <v>0</v>
      </c>
      <c r="FD31" s="130">
        <v>0</v>
      </c>
      <c r="FE31" s="130">
        <v>0</v>
      </c>
      <c r="FF31" s="130">
        <v>0</v>
      </c>
      <c r="FG31" s="92">
        <v>0</v>
      </c>
      <c r="FH31" s="130">
        <v>0</v>
      </c>
      <c r="FI31" s="130">
        <v>0</v>
      </c>
      <c r="FJ31" s="130">
        <v>0</v>
      </c>
      <c r="FK31" s="130">
        <v>0</v>
      </c>
      <c r="FL31" s="130">
        <v>0</v>
      </c>
      <c r="FM31" s="130">
        <v>0</v>
      </c>
      <c r="FN31" s="130">
        <v>0</v>
      </c>
      <c r="FO31" s="130">
        <v>3</v>
      </c>
      <c r="FP31" s="130">
        <v>0</v>
      </c>
      <c r="FQ31" s="130">
        <v>0</v>
      </c>
      <c r="FR31" s="130">
        <v>0</v>
      </c>
      <c r="FS31" s="130">
        <v>0</v>
      </c>
      <c r="FT31" s="130">
        <v>0</v>
      </c>
      <c r="FU31" s="130">
        <v>0</v>
      </c>
      <c r="FV31" s="130">
        <v>0</v>
      </c>
      <c r="FW31" s="92">
        <v>40</v>
      </c>
      <c r="FX31" s="130">
        <v>2</v>
      </c>
      <c r="FY31" s="130">
        <v>0</v>
      </c>
      <c r="FZ31" s="130">
        <v>0</v>
      </c>
      <c r="GA31" s="130">
        <v>0</v>
      </c>
      <c r="GB31" s="130">
        <v>0</v>
      </c>
      <c r="GC31" s="130">
        <v>0</v>
      </c>
      <c r="GD31" s="130">
        <v>0</v>
      </c>
      <c r="GE31" s="130">
        <v>0</v>
      </c>
      <c r="GF31" s="130">
        <v>0</v>
      </c>
      <c r="GG31" s="130">
        <v>0</v>
      </c>
      <c r="GH31" s="130">
        <v>0</v>
      </c>
      <c r="GI31" s="130">
        <v>0</v>
      </c>
      <c r="GJ31" s="130">
        <v>0</v>
      </c>
      <c r="GK31" s="130">
        <v>0</v>
      </c>
      <c r="GL31" s="130">
        <v>0</v>
      </c>
      <c r="GM31" s="73">
        <f t="shared" si="0"/>
        <v>59</v>
      </c>
      <c r="GN31" s="73">
        <f t="shared" si="1"/>
        <v>2</v>
      </c>
      <c r="GO31" s="73">
        <f t="shared" si="2"/>
        <v>3.3898305084745763E-2</v>
      </c>
      <c r="GP31" s="73">
        <f t="shared" si="3"/>
        <v>0</v>
      </c>
      <c r="GQ31" s="73">
        <f t="shared" si="4"/>
        <v>0</v>
      </c>
      <c r="GR31" s="73">
        <v>0</v>
      </c>
      <c r="GS31" s="73">
        <f t="shared" si="5"/>
        <v>0</v>
      </c>
      <c r="GT31" s="73">
        <f t="shared" si="6"/>
        <v>0</v>
      </c>
      <c r="GU31" s="73">
        <v>0</v>
      </c>
      <c r="GV31" s="73">
        <f t="shared" si="7"/>
        <v>0</v>
      </c>
      <c r="GW31" s="73">
        <f t="shared" si="8"/>
        <v>0</v>
      </c>
      <c r="GX31" s="73">
        <v>0</v>
      </c>
    </row>
    <row r="32" spans="1:206" ht="15.75" x14ac:dyDescent="0.25">
      <c r="A32" s="54">
        <v>28</v>
      </c>
      <c r="B32" s="58" t="s">
        <v>165</v>
      </c>
      <c r="C32" s="89">
        <v>2</v>
      </c>
      <c r="D32" s="130">
        <v>0</v>
      </c>
      <c r="E32" s="130"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1</v>
      </c>
      <c r="L32" s="130">
        <v>0</v>
      </c>
      <c r="M32" s="130">
        <v>0</v>
      </c>
      <c r="N32" s="130">
        <v>0</v>
      </c>
      <c r="O32" s="130">
        <v>0</v>
      </c>
      <c r="P32" s="130">
        <v>0</v>
      </c>
      <c r="Q32" s="130">
        <v>0</v>
      </c>
      <c r="R32" s="130">
        <v>0</v>
      </c>
      <c r="S32" s="130">
        <v>2</v>
      </c>
      <c r="T32" s="130">
        <v>1</v>
      </c>
      <c r="U32" s="130">
        <v>0</v>
      </c>
      <c r="V32" s="130">
        <v>0</v>
      </c>
      <c r="W32" s="130">
        <v>0</v>
      </c>
      <c r="X32" s="130">
        <v>0</v>
      </c>
      <c r="Y32" s="130">
        <v>0</v>
      </c>
      <c r="Z32" s="130">
        <v>0</v>
      </c>
      <c r="AA32" s="130">
        <v>2</v>
      </c>
      <c r="AB32" s="130">
        <v>1</v>
      </c>
      <c r="AC32" s="130">
        <v>0</v>
      </c>
      <c r="AD32" s="130">
        <v>0</v>
      </c>
      <c r="AE32" s="130">
        <v>0</v>
      </c>
      <c r="AF32" s="130">
        <v>0</v>
      </c>
      <c r="AG32" s="130">
        <v>0</v>
      </c>
      <c r="AH32" s="130">
        <v>0</v>
      </c>
      <c r="AI32" s="130">
        <v>1</v>
      </c>
      <c r="AJ32" s="130">
        <v>0</v>
      </c>
      <c r="AK32" s="130">
        <v>0</v>
      </c>
      <c r="AL32" s="130">
        <v>0</v>
      </c>
      <c r="AM32" s="130">
        <v>0</v>
      </c>
      <c r="AN32" s="130">
        <v>0</v>
      </c>
      <c r="AO32" s="130">
        <v>0</v>
      </c>
      <c r="AP32" s="130">
        <v>0</v>
      </c>
      <c r="AQ32" s="130">
        <v>2</v>
      </c>
      <c r="AR32" s="130">
        <v>1</v>
      </c>
      <c r="AS32" s="130">
        <v>0</v>
      </c>
      <c r="AT32" s="130">
        <v>0</v>
      </c>
      <c r="AU32" s="130">
        <v>0</v>
      </c>
      <c r="AV32" s="130">
        <v>0</v>
      </c>
      <c r="AW32" s="130">
        <v>0</v>
      </c>
      <c r="AX32" s="130">
        <v>0</v>
      </c>
      <c r="AY32" s="130">
        <v>1</v>
      </c>
      <c r="AZ32" s="130">
        <v>0</v>
      </c>
      <c r="BA32" s="130">
        <v>0</v>
      </c>
      <c r="BB32" s="130">
        <v>0</v>
      </c>
      <c r="BC32" s="130">
        <v>0</v>
      </c>
      <c r="BD32" s="130">
        <v>0</v>
      </c>
      <c r="BE32" s="130">
        <v>0</v>
      </c>
      <c r="BF32" s="130">
        <v>0</v>
      </c>
      <c r="BG32" s="130">
        <v>2</v>
      </c>
      <c r="BH32" s="130">
        <v>0</v>
      </c>
      <c r="BI32" s="130">
        <v>0</v>
      </c>
      <c r="BJ32" s="130">
        <v>0</v>
      </c>
      <c r="BK32" s="130">
        <v>0</v>
      </c>
      <c r="BL32" s="130">
        <v>0</v>
      </c>
      <c r="BM32" s="130">
        <v>0</v>
      </c>
      <c r="BN32" s="130">
        <v>0</v>
      </c>
      <c r="BO32" s="130">
        <v>2</v>
      </c>
      <c r="BP32" s="130">
        <v>0</v>
      </c>
      <c r="BQ32" s="130">
        <v>0</v>
      </c>
      <c r="BR32" s="130">
        <v>0</v>
      </c>
      <c r="BS32" s="130">
        <v>0</v>
      </c>
      <c r="BT32" s="130">
        <v>0</v>
      </c>
      <c r="BU32" s="130">
        <v>0</v>
      </c>
      <c r="BV32" s="130">
        <v>0</v>
      </c>
      <c r="BW32" s="130">
        <v>0</v>
      </c>
      <c r="BX32" s="130">
        <v>0</v>
      </c>
      <c r="BY32" s="130">
        <v>0</v>
      </c>
      <c r="BZ32" s="130">
        <v>0</v>
      </c>
      <c r="CA32" s="130">
        <v>0</v>
      </c>
      <c r="CB32" s="130">
        <v>0</v>
      </c>
      <c r="CC32" s="130">
        <v>0</v>
      </c>
      <c r="CD32" s="130">
        <v>0</v>
      </c>
      <c r="CE32" s="130">
        <v>2</v>
      </c>
      <c r="CF32" s="130">
        <v>0</v>
      </c>
      <c r="CG32" s="130">
        <v>0</v>
      </c>
      <c r="CH32" s="130">
        <v>0</v>
      </c>
      <c r="CI32" s="130">
        <v>0</v>
      </c>
      <c r="CJ32" s="130">
        <v>0</v>
      </c>
      <c r="CK32" s="130">
        <v>0</v>
      </c>
      <c r="CL32" s="130">
        <v>0</v>
      </c>
      <c r="CM32" s="174">
        <v>3</v>
      </c>
      <c r="CN32" s="130">
        <v>0</v>
      </c>
      <c r="CO32" s="130">
        <v>0</v>
      </c>
      <c r="CP32" s="130">
        <v>0</v>
      </c>
      <c r="CQ32" s="130">
        <v>0</v>
      </c>
      <c r="CR32" s="130">
        <v>0</v>
      </c>
      <c r="CS32" s="130">
        <v>0</v>
      </c>
      <c r="CT32" s="130">
        <v>0</v>
      </c>
      <c r="CU32" s="130">
        <v>0</v>
      </c>
      <c r="CV32" s="130">
        <v>0</v>
      </c>
      <c r="CW32" s="130">
        <v>0</v>
      </c>
      <c r="CX32" s="130">
        <v>0</v>
      </c>
      <c r="CY32" s="130">
        <v>0</v>
      </c>
      <c r="CZ32" s="130">
        <v>0</v>
      </c>
      <c r="DA32" s="130">
        <v>0</v>
      </c>
      <c r="DB32" s="130">
        <v>0</v>
      </c>
      <c r="DC32" s="130">
        <v>0</v>
      </c>
      <c r="DD32" s="130">
        <v>0</v>
      </c>
      <c r="DE32" s="130">
        <v>0</v>
      </c>
      <c r="DF32" s="130">
        <v>0</v>
      </c>
      <c r="DG32" s="130">
        <v>0</v>
      </c>
      <c r="DH32" s="130">
        <v>0</v>
      </c>
      <c r="DI32" s="130">
        <v>0</v>
      </c>
      <c r="DJ32" s="130">
        <v>0</v>
      </c>
      <c r="DK32" s="130">
        <v>1</v>
      </c>
      <c r="DL32" s="130">
        <v>0</v>
      </c>
      <c r="DM32" s="130">
        <v>0</v>
      </c>
      <c r="DN32" s="130">
        <v>0</v>
      </c>
      <c r="DO32" s="130">
        <v>0</v>
      </c>
      <c r="DP32" s="130">
        <v>0</v>
      </c>
      <c r="DQ32" s="130">
        <v>0</v>
      </c>
      <c r="DR32" s="130">
        <v>0</v>
      </c>
      <c r="DS32" s="130">
        <v>1</v>
      </c>
      <c r="DT32" s="130">
        <v>0</v>
      </c>
      <c r="DU32" s="130">
        <v>0</v>
      </c>
      <c r="DV32" s="130">
        <v>0</v>
      </c>
      <c r="DW32" s="130">
        <v>0</v>
      </c>
      <c r="DX32" s="130">
        <v>0</v>
      </c>
      <c r="DY32" s="130">
        <v>0</v>
      </c>
      <c r="DZ32" s="130">
        <v>0</v>
      </c>
      <c r="EA32" s="130">
        <v>0</v>
      </c>
      <c r="EB32" s="130">
        <v>0</v>
      </c>
      <c r="EC32" s="130">
        <v>0</v>
      </c>
      <c r="ED32" s="130">
        <v>0</v>
      </c>
      <c r="EE32" s="130">
        <v>0</v>
      </c>
      <c r="EF32" s="130">
        <v>0</v>
      </c>
      <c r="EG32" s="130">
        <v>0</v>
      </c>
      <c r="EH32" s="130">
        <v>0</v>
      </c>
      <c r="EI32" s="130">
        <v>3</v>
      </c>
      <c r="EJ32" s="130">
        <v>3</v>
      </c>
      <c r="EK32" s="130">
        <v>1</v>
      </c>
      <c r="EL32" s="130">
        <v>0</v>
      </c>
      <c r="EM32" s="130">
        <v>0</v>
      </c>
      <c r="EN32" s="130">
        <v>0</v>
      </c>
      <c r="EO32" s="130">
        <v>0</v>
      </c>
      <c r="EP32" s="130">
        <v>0</v>
      </c>
      <c r="EQ32" s="130">
        <v>1</v>
      </c>
      <c r="ER32" s="130">
        <v>0</v>
      </c>
      <c r="ES32" s="130">
        <v>0</v>
      </c>
      <c r="ET32" s="130">
        <v>0</v>
      </c>
      <c r="EU32" s="130">
        <v>0</v>
      </c>
      <c r="EV32" s="130">
        <v>0</v>
      </c>
      <c r="EW32" s="130">
        <v>0</v>
      </c>
      <c r="EX32" s="130">
        <v>0</v>
      </c>
      <c r="EY32" s="130">
        <v>2</v>
      </c>
      <c r="EZ32" s="130">
        <v>2</v>
      </c>
      <c r="FA32" s="130">
        <v>1</v>
      </c>
      <c r="FB32" s="130">
        <v>0</v>
      </c>
      <c r="FC32" s="130">
        <v>0</v>
      </c>
      <c r="FD32" s="130">
        <v>0</v>
      </c>
      <c r="FE32" s="130">
        <v>0</v>
      </c>
      <c r="FF32" s="130">
        <v>0</v>
      </c>
      <c r="FG32" s="130">
        <v>0</v>
      </c>
      <c r="FH32" s="130">
        <v>0</v>
      </c>
      <c r="FI32" s="130">
        <v>0</v>
      </c>
      <c r="FJ32" s="130">
        <v>0</v>
      </c>
      <c r="FK32" s="130">
        <v>0</v>
      </c>
      <c r="FL32" s="130">
        <v>0</v>
      </c>
      <c r="FM32" s="130">
        <v>0</v>
      </c>
      <c r="FN32" s="130">
        <v>0</v>
      </c>
      <c r="FO32" s="130">
        <v>2</v>
      </c>
      <c r="FP32" s="130">
        <v>1</v>
      </c>
      <c r="FQ32" s="130">
        <v>0</v>
      </c>
      <c r="FR32" s="130">
        <v>0</v>
      </c>
      <c r="FS32" s="130">
        <v>0</v>
      </c>
      <c r="FT32" s="130">
        <v>0</v>
      </c>
      <c r="FU32" s="130">
        <v>0</v>
      </c>
      <c r="FV32" s="130">
        <v>0</v>
      </c>
      <c r="FW32" s="130">
        <v>2</v>
      </c>
      <c r="FX32" s="130">
        <v>1</v>
      </c>
      <c r="FY32" s="130">
        <v>0</v>
      </c>
      <c r="FZ32" s="130">
        <v>0</v>
      </c>
      <c r="GA32" s="130">
        <v>0</v>
      </c>
      <c r="GB32" s="130">
        <v>0</v>
      </c>
      <c r="GC32" s="130">
        <v>0</v>
      </c>
      <c r="GD32" s="130">
        <v>0</v>
      </c>
      <c r="GE32" s="130">
        <v>2</v>
      </c>
      <c r="GF32" s="130">
        <v>0</v>
      </c>
      <c r="GG32" s="130">
        <v>0</v>
      </c>
      <c r="GH32" s="130">
        <v>0</v>
      </c>
      <c r="GI32" s="130">
        <v>0</v>
      </c>
      <c r="GJ32" s="130">
        <v>0</v>
      </c>
      <c r="GK32" s="130">
        <v>0</v>
      </c>
      <c r="GL32" s="130">
        <v>0</v>
      </c>
      <c r="GM32" s="73">
        <f t="shared" si="0"/>
        <v>34</v>
      </c>
      <c r="GN32" s="73">
        <f t="shared" si="1"/>
        <v>10</v>
      </c>
      <c r="GO32" s="73">
        <f t="shared" si="2"/>
        <v>0.29411764705882354</v>
      </c>
      <c r="GP32" s="73">
        <f t="shared" si="3"/>
        <v>2</v>
      </c>
      <c r="GQ32" s="73">
        <f t="shared" si="4"/>
        <v>0</v>
      </c>
      <c r="GR32" s="73">
        <f t="shared" si="9"/>
        <v>0</v>
      </c>
      <c r="GS32" s="73">
        <f t="shared" si="5"/>
        <v>0</v>
      </c>
      <c r="GT32" s="73">
        <f t="shared" si="6"/>
        <v>0</v>
      </c>
      <c r="GU32" s="73">
        <v>0</v>
      </c>
      <c r="GV32" s="73">
        <f t="shared" si="7"/>
        <v>0</v>
      </c>
      <c r="GW32" s="73">
        <f t="shared" si="8"/>
        <v>0</v>
      </c>
      <c r="GX32" s="73">
        <v>0</v>
      </c>
    </row>
    <row r="33" spans="1:206" ht="15.75" x14ac:dyDescent="0.25">
      <c r="A33" s="54">
        <v>29</v>
      </c>
      <c r="B33" s="58" t="s">
        <v>166</v>
      </c>
      <c r="C33" s="89">
        <v>6</v>
      </c>
      <c r="D33" s="130">
        <v>1</v>
      </c>
      <c r="E33" s="130">
        <v>1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4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1</v>
      </c>
      <c r="T33" s="130">
        <v>1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75">
        <v>1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2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1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0</v>
      </c>
      <c r="AZ33" s="130">
        <v>0</v>
      </c>
      <c r="BA33" s="130">
        <v>0</v>
      </c>
      <c r="BB33" s="130">
        <v>0</v>
      </c>
      <c r="BC33" s="130">
        <v>0</v>
      </c>
      <c r="BD33" s="130">
        <v>0</v>
      </c>
      <c r="BE33" s="130">
        <v>0</v>
      </c>
      <c r="BF33" s="130">
        <v>0</v>
      </c>
      <c r="BG33" s="130">
        <v>0</v>
      </c>
      <c r="BH33" s="130">
        <v>0</v>
      </c>
      <c r="BI33" s="130">
        <v>0</v>
      </c>
      <c r="BJ33" s="130">
        <v>0</v>
      </c>
      <c r="BK33" s="130">
        <v>0</v>
      </c>
      <c r="BL33" s="130">
        <v>0</v>
      </c>
      <c r="BM33" s="130">
        <v>0</v>
      </c>
      <c r="BN33" s="130">
        <v>0</v>
      </c>
      <c r="BO33" s="130">
        <v>0</v>
      </c>
      <c r="BP33" s="130">
        <v>0</v>
      </c>
      <c r="BQ33" s="130">
        <v>0</v>
      </c>
      <c r="BR33" s="130">
        <v>0</v>
      </c>
      <c r="BS33" s="130">
        <v>0</v>
      </c>
      <c r="BT33" s="130">
        <v>0</v>
      </c>
      <c r="BU33" s="130">
        <v>0</v>
      </c>
      <c r="BV33" s="130">
        <v>0</v>
      </c>
      <c r="BW33" s="130">
        <v>2</v>
      </c>
      <c r="BX33" s="130">
        <v>0</v>
      </c>
      <c r="BY33" s="130">
        <v>0</v>
      </c>
      <c r="BZ33" s="130">
        <v>0</v>
      </c>
      <c r="CA33" s="130">
        <v>0</v>
      </c>
      <c r="CB33" s="130">
        <v>0</v>
      </c>
      <c r="CC33" s="130">
        <v>0</v>
      </c>
      <c r="CD33" s="130">
        <v>0</v>
      </c>
      <c r="CE33" s="130">
        <v>0</v>
      </c>
      <c r="CF33" s="130">
        <v>0</v>
      </c>
      <c r="CG33" s="130">
        <v>0</v>
      </c>
      <c r="CH33" s="130">
        <v>0</v>
      </c>
      <c r="CI33" s="130">
        <v>0</v>
      </c>
      <c r="CJ33" s="130">
        <v>0</v>
      </c>
      <c r="CK33" s="130">
        <v>0</v>
      </c>
      <c r="CL33" s="130">
        <v>0</v>
      </c>
      <c r="CM33" s="130">
        <v>1</v>
      </c>
      <c r="CN33" s="130">
        <v>0</v>
      </c>
      <c r="CO33" s="130">
        <v>0</v>
      </c>
      <c r="CP33" s="130">
        <v>0</v>
      </c>
      <c r="CQ33" s="130">
        <v>0</v>
      </c>
      <c r="CR33" s="130">
        <v>0</v>
      </c>
      <c r="CS33" s="130">
        <v>0</v>
      </c>
      <c r="CT33" s="130">
        <v>0</v>
      </c>
      <c r="CU33" s="130">
        <v>0</v>
      </c>
      <c r="CV33" s="130">
        <v>0</v>
      </c>
      <c r="CW33" s="130">
        <v>0</v>
      </c>
      <c r="CX33" s="130">
        <v>0</v>
      </c>
      <c r="CY33" s="130">
        <v>0</v>
      </c>
      <c r="CZ33" s="130">
        <v>0</v>
      </c>
      <c r="DA33" s="130">
        <v>0</v>
      </c>
      <c r="DB33" s="130">
        <v>0</v>
      </c>
      <c r="DC33" s="130">
        <v>0</v>
      </c>
      <c r="DD33" s="130">
        <v>0</v>
      </c>
      <c r="DE33" s="130">
        <v>0</v>
      </c>
      <c r="DF33" s="130">
        <v>0</v>
      </c>
      <c r="DG33" s="130">
        <v>0</v>
      </c>
      <c r="DH33" s="130">
        <v>0</v>
      </c>
      <c r="DI33" s="130">
        <v>0</v>
      </c>
      <c r="DJ33" s="130">
        <v>0</v>
      </c>
      <c r="DK33" s="210">
        <v>2</v>
      </c>
      <c r="DL33" s="130">
        <v>0</v>
      </c>
      <c r="DM33" s="130">
        <v>0</v>
      </c>
      <c r="DN33" s="130">
        <v>0</v>
      </c>
      <c r="DO33" s="130">
        <v>0</v>
      </c>
      <c r="DP33" s="130">
        <v>0</v>
      </c>
      <c r="DQ33" s="130">
        <v>0</v>
      </c>
      <c r="DR33" s="130">
        <v>0</v>
      </c>
      <c r="DS33" s="130">
        <v>2</v>
      </c>
      <c r="DT33" s="130">
        <v>1</v>
      </c>
      <c r="DU33" s="130">
        <v>1</v>
      </c>
      <c r="DV33" s="130">
        <v>0</v>
      </c>
      <c r="DW33" s="130">
        <v>0</v>
      </c>
      <c r="DX33" s="130">
        <v>0</v>
      </c>
      <c r="DY33" s="130">
        <v>0</v>
      </c>
      <c r="DZ33" s="130">
        <v>0</v>
      </c>
      <c r="EA33" s="130">
        <v>0</v>
      </c>
      <c r="EB33" s="130">
        <v>0</v>
      </c>
      <c r="EC33" s="130">
        <v>0</v>
      </c>
      <c r="ED33" s="130">
        <v>0</v>
      </c>
      <c r="EE33" s="130">
        <v>0</v>
      </c>
      <c r="EF33" s="130">
        <v>0</v>
      </c>
      <c r="EG33" s="130">
        <v>0</v>
      </c>
      <c r="EH33" s="130">
        <v>0</v>
      </c>
      <c r="EI33" s="130">
        <v>1</v>
      </c>
      <c r="EJ33" s="130">
        <v>0</v>
      </c>
      <c r="EK33" s="130">
        <v>0</v>
      </c>
      <c r="EL33" s="130">
        <v>0</v>
      </c>
      <c r="EM33" s="130">
        <v>0</v>
      </c>
      <c r="EN33" s="130">
        <v>0</v>
      </c>
      <c r="EO33" s="130">
        <v>0</v>
      </c>
      <c r="EP33" s="130">
        <v>0</v>
      </c>
      <c r="EQ33" s="130">
        <v>1</v>
      </c>
      <c r="ER33" s="130">
        <v>0</v>
      </c>
      <c r="ES33" s="130">
        <v>0</v>
      </c>
      <c r="ET33" s="130">
        <v>0</v>
      </c>
      <c r="EU33" s="130">
        <v>0</v>
      </c>
      <c r="EV33" s="130">
        <v>0</v>
      </c>
      <c r="EW33" s="130">
        <v>0</v>
      </c>
      <c r="EX33" s="130">
        <v>0</v>
      </c>
      <c r="EY33" s="130">
        <v>1</v>
      </c>
      <c r="EZ33" s="130">
        <v>0</v>
      </c>
      <c r="FA33" s="130">
        <v>0</v>
      </c>
      <c r="FB33" s="130">
        <v>0</v>
      </c>
      <c r="FC33" s="130">
        <v>0</v>
      </c>
      <c r="FD33" s="130">
        <v>0</v>
      </c>
      <c r="FE33" s="130">
        <v>0</v>
      </c>
      <c r="FF33" s="130">
        <v>0</v>
      </c>
      <c r="FG33" s="130">
        <v>0</v>
      </c>
      <c r="FH33" s="130">
        <v>0</v>
      </c>
      <c r="FI33" s="130">
        <v>0</v>
      </c>
      <c r="FJ33" s="130">
        <v>0</v>
      </c>
      <c r="FK33" s="130">
        <v>0</v>
      </c>
      <c r="FL33" s="130">
        <v>0</v>
      </c>
      <c r="FM33" s="130">
        <v>0</v>
      </c>
      <c r="FN33" s="130">
        <v>0</v>
      </c>
      <c r="FO33" s="130">
        <v>5</v>
      </c>
      <c r="FP33" s="130">
        <v>1</v>
      </c>
      <c r="FQ33" s="130">
        <v>0</v>
      </c>
      <c r="FR33" s="130">
        <v>0</v>
      </c>
      <c r="FS33" s="130">
        <v>0</v>
      </c>
      <c r="FT33" s="130">
        <v>0</v>
      </c>
      <c r="FU33" s="130">
        <v>0</v>
      </c>
      <c r="FV33" s="130">
        <v>0</v>
      </c>
      <c r="FW33" s="130">
        <v>1</v>
      </c>
      <c r="FX33" s="130">
        <v>0</v>
      </c>
      <c r="FY33" s="130">
        <v>0</v>
      </c>
      <c r="FZ33" s="130">
        <v>0</v>
      </c>
      <c r="GA33" s="130">
        <v>0</v>
      </c>
      <c r="GB33" s="130">
        <v>0</v>
      </c>
      <c r="GC33" s="130">
        <v>0</v>
      </c>
      <c r="GD33" s="130">
        <v>0</v>
      </c>
      <c r="GE33" s="130">
        <v>0</v>
      </c>
      <c r="GF33" s="130">
        <v>0</v>
      </c>
      <c r="GG33" s="130">
        <v>0</v>
      </c>
      <c r="GH33" s="130">
        <v>0</v>
      </c>
      <c r="GI33" s="130">
        <v>0</v>
      </c>
      <c r="GJ33" s="130">
        <v>0</v>
      </c>
      <c r="GK33" s="130">
        <v>0</v>
      </c>
      <c r="GL33" s="130">
        <v>0</v>
      </c>
      <c r="GM33" s="73">
        <f t="shared" si="0"/>
        <v>31</v>
      </c>
      <c r="GN33" s="73">
        <f t="shared" si="1"/>
        <v>4</v>
      </c>
      <c r="GO33" s="73">
        <f t="shared" si="2"/>
        <v>0.12903225806451613</v>
      </c>
      <c r="GP33" s="73">
        <f t="shared" si="3"/>
        <v>2</v>
      </c>
      <c r="GQ33" s="73">
        <f t="shared" si="4"/>
        <v>0</v>
      </c>
      <c r="GR33" s="73">
        <f t="shared" si="9"/>
        <v>0</v>
      </c>
      <c r="GS33" s="73">
        <f t="shared" si="5"/>
        <v>0</v>
      </c>
      <c r="GT33" s="73">
        <f t="shared" si="6"/>
        <v>0</v>
      </c>
      <c r="GU33" s="73">
        <v>0</v>
      </c>
      <c r="GV33" s="73">
        <f t="shared" si="7"/>
        <v>0</v>
      </c>
      <c r="GW33" s="73">
        <f t="shared" si="8"/>
        <v>0</v>
      </c>
      <c r="GX33" s="73">
        <v>0</v>
      </c>
    </row>
    <row r="34" spans="1:206" ht="15.75" x14ac:dyDescent="0.25">
      <c r="A34" s="54">
        <v>30</v>
      </c>
      <c r="B34" s="58" t="s">
        <v>167</v>
      </c>
      <c r="C34" s="89">
        <v>5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30">
        <v>0</v>
      </c>
      <c r="BC34" s="130">
        <v>0</v>
      </c>
      <c r="BD34" s="130">
        <v>0</v>
      </c>
      <c r="BE34" s="130">
        <v>0</v>
      </c>
      <c r="BF34" s="130">
        <v>0</v>
      </c>
      <c r="BG34" s="130">
        <v>2</v>
      </c>
      <c r="BH34" s="130">
        <v>0</v>
      </c>
      <c r="BI34" s="130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30">
        <v>0</v>
      </c>
      <c r="BP34" s="130">
        <v>0</v>
      </c>
      <c r="BQ34" s="130">
        <v>0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1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1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2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  <c r="DC34" s="130">
        <v>0</v>
      </c>
      <c r="DD34" s="130">
        <v>0</v>
      </c>
      <c r="DE34" s="130">
        <v>0</v>
      </c>
      <c r="DF34" s="130">
        <v>0</v>
      </c>
      <c r="DG34" s="130">
        <v>0</v>
      </c>
      <c r="DH34" s="130">
        <v>0</v>
      </c>
      <c r="DI34" s="130">
        <v>0</v>
      </c>
      <c r="DJ34" s="130">
        <v>0</v>
      </c>
      <c r="DK34" s="130">
        <v>0</v>
      </c>
      <c r="DL34" s="130">
        <v>2</v>
      </c>
      <c r="DM34" s="130">
        <v>0</v>
      </c>
      <c r="DN34" s="130">
        <v>0</v>
      </c>
      <c r="DO34" s="130">
        <v>0</v>
      </c>
      <c r="DP34" s="130">
        <v>0</v>
      </c>
      <c r="DQ34" s="130">
        <v>0</v>
      </c>
      <c r="DR34" s="130">
        <v>0</v>
      </c>
      <c r="DS34" s="130">
        <v>1</v>
      </c>
      <c r="DT34" s="130">
        <v>0</v>
      </c>
      <c r="DU34" s="130">
        <v>0</v>
      </c>
      <c r="DV34" s="130">
        <v>0</v>
      </c>
      <c r="DW34" s="130">
        <v>0</v>
      </c>
      <c r="DX34" s="130">
        <v>0</v>
      </c>
      <c r="DY34" s="130">
        <v>0</v>
      </c>
      <c r="DZ34" s="130">
        <v>0</v>
      </c>
      <c r="EA34" s="130">
        <v>0</v>
      </c>
      <c r="EB34" s="130">
        <v>0</v>
      </c>
      <c r="EC34" s="130">
        <v>0</v>
      </c>
      <c r="ED34" s="130">
        <v>0</v>
      </c>
      <c r="EE34" s="130">
        <v>0</v>
      </c>
      <c r="EF34" s="130">
        <v>0</v>
      </c>
      <c r="EG34" s="130">
        <v>0</v>
      </c>
      <c r="EH34" s="130">
        <v>0</v>
      </c>
      <c r="EI34" s="130">
        <v>2</v>
      </c>
      <c r="EJ34" s="130">
        <v>0</v>
      </c>
      <c r="EK34" s="130">
        <v>0</v>
      </c>
      <c r="EL34" s="130">
        <v>0</v>
      </c>
      <c r="EM34" s="130">
        <v>0</v>
      </c>
      <c r="EN34" s="130">
        <v>0</v>
      </c>
      <c r="EO34" s="130">
        <v>0</v>
      </c>
      <c r="EP34" s="130">
        <v>0</v>
      </c>
      <c r="EQ34" s="130">
        <v>0</v>
      </c>
      <c r="ER34" s="130">
        <v>0</v>
      </c>
      <c r="ES34" s="130">
        <v>0</v>
      </c>
      <c r="ET34" s="130">
        <v>0</v>
      </c>
      <c r="EU34" s="130">
        <v>0</v>
      </c>
      <c r="EV34" s="130">
        <v>0</v>
      </c>
      <c r="EW34" s="130">
        <v>0</v>
      </c>
      <c r="EX34" s="130">
        <v>0</v>
      </c>
      <c r="EY34" s="130">
        <v>1</v>
      </c>
      <c r="EZ34" s="130">
        <v>1</v>
      </c>
      <c r="FA34" s="130">
        <v>0</v>
      </c>
      <c r="FB34" s="130">
        <v>0</v>
      </c>
      <c r="FC34" s="130">
        <v>0</v>
      </c>
      <c r="FD34" s="130">
        <v>0</v>
      </c>
      <c r="FE34" s="130">
        <v>0</v>
      </c>
      <c r="FF34" s="130">
        <v>0</v>
      </c>
      <c r="FG34" s="130">
        <v>1</v>
      </c>
      <c r="FH34" s="130">
        <v>0</v>
      </c>
      <c r="FI34" s="130">
        <v>0</v>
      </c>
      <c r="FJ34" s="130">
        <v>0</v>
      </c>
      <c r="FK34" s="130">
        <v>0</v>
      </c>
      <c r="FL34" s="130">
        <v>0</v>
      </c>
      <c r="FM34" s="130">
        <v>0</v>
      </c>
      <c r="FN34" s="130">
        <v>0</v>
      </c>
      <c r="FO34" s="130">
        <v>0</v>
      </c>
      <c r="FP34" s="130">
        <v>0</v>
      </c>
      <c r="FQ34" s="130">
        <v>0</v>
      </c>
      <c r="FR34" s="130">
        <v>0</v>
      </c>
      <c r="FS34" s="130">
        <v>0</v>
      </c>
      <c r="FT34" s="130">
        <v>0</v>
      </c>
      <c r="FU34" s="130">
        <v>0</v>
      </c>
      <c r="FV34" s="130">
        <v>0</v>
      </c>
      <c r="FW34" s="130">
        <v>1</v>
      </c>
      <c r="FX34" s="130">
        <v>0</v>
      </c>
      <c r="FY34" s="130">
        <v>0</v>
      </c>
      <c r="FZ34" s="130">
        <v>0</v>
      </c>
      <c r="GA34" s="130">
        <v>0</v>
      </c>
      <c r="GB34" s="130">
        <v>0</v>
      </c>
      <c r="GC34" s="130">
        <v>0</v>
      </c>
      <c r="GD34" s="130">
        <v>0</v>
      </c>
      <c r="GE34" s="130">
        <v>0</v>
      </c>
      <c r="GF34" s="130">
        <v>0</v>
      </c>
      <c r="GG34" s="130">
        <v>0</v>
      </c>
      <c r="GH34" s="130">
        <v>0</v>
      </c>
      <c r="GI34" s="130">
        <v>0</v>
      </c>
      <c r="GJ34" s="130">
        <v>0</v>
      </c>
      <c r="GK34" s="130">
        <v>0</v>
      </c>
      <c r="GL34" s="130">
        <v>0</v>
      </c>
      <c r="GM34" s="73">
        <f t="shared" si="0"/>
        <v>17</v>
      </c>
      <c r="GN34" s="73">
        <f t="shared" si="1"/>
        <v>3</v>
      </c>
      <c r="GO34" s="73">
        <f t="shared" si="2"/>
        <v>0.17647058823529413</v>
      </c>
      <c r="GP34" s="73">
        <f t="shared" si="3"/>
        <v>0</v>
      </c>
      <c r="GQ34" s="73">
        <f t="shared" si="4"/>
        <v>0</v>
      </c>
      <c r="GR34" s="73">
        <v>0</v>
      </c>
      <c r="GS34" s="73">
        <f t="shared" si="5"/>
        <v>0</v>
      </c>
      <c r="GT34" s="73">
        <f t="shared" si="6"/>
        <v>0</v>
      </c>
      <c r="GU34" s="73">
        <v>0</v>
      </c>
      <c r="GV34" s="73">
        <f t="shared" si="7"/>
        <v>0</v>
      </c>
      <c r="GW34" s="73">
        <f t="shared" si="8"/>
        <v>0</v>
      </c>
      <c r="GX34" s="73">
        <v>0</v>
      </c>
    </row>
    <row r="35" spans="1:206" ht="15.75" x14ac:dyDescent="0.25">
      <c r="A35" s="54">
        <v>31</v>
      </c>
      <c r="B35" s="58" t="s">
        <v>168</v>
      </c>
      <c r="C35" s="89">
        <v>2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2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1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2</v>
      </c>
      <c r="Z35" s="130">
        <v>0</v>
      </c>
      <c r="AA35" s="175">
        <v>2</v>
      </c>
      <c r="AB35" s="130">
        <v>0</v>
      </c>
      <c r="AC35" s="130">
        <v>0</v>
      </c>
      <c r="AD35" s="130">
        <v>0</v>
      </c>
      <c r="AE35" s="130">
        <v>0</v>
      </c>
      <c r="AF35" s="130">
        <v>0</v>
      </c>
      <c r="AG35" s="130">
        <v>0</v>
      </c>
      <c r="AH35" s="130">
        <v>0</v>
      </c>
      <c r="AI35" s="130">
        <v>1</v>
      </c>
      <c r="AJ35" s="130">
        <v>0</v>
      </c>
      <c r="AK35" s="130">
        <v>0</v>
      </c>
      <c r="AL35" s="130">
        <v>0</v>
      </c>
      <c r="AM35" s="130">
        <v>0</v>
      </c>
      <c r="AN35" s="130">
        <v>0</v>
      </c>
      <c r="AO35" s="130">
        <v>0</v>
      </c>
      <c r="AP35" s="130">
        <v>0</v>
      </c>
      <c r="AQ35" s="130">
        <v>1</v>
      </c>
      <c r="AR35" s="130"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30">
        <v>0</v>
      </c>
      <c r="BC35" s="130">
        <v>0</v>
      </c>
      <c r="BD35" s="130">
        <v>0</v>
      </c>
      <c r="BE35" s="130">
        <v>0</v>
      </c>
      <c r="BF35" s="130">
        <v>0</v>
      </c>
      <c r="BG35" s="130">
        <v>2</v>
      </c>
      <c r="BH35" s="130">
        <v>0</v>
      </c>
      <c r="BI35" s="130">
        <v>0</v>
      </c>
      <c r="BJ35" s="130">
        <v>0</v>
      </c>
      <c r="BK35" s="130">
        <v>0</v>
      </c>
      <c r="BL35" s="130">
        <v>0</v>
      </c>
      <c r="BM35" s="130">
        <v>0</v>
      </c>
      <c r="BN35" s="130">
        <v>0</v>
      </c>
      <c r="BO35" s="130">
        <v>0</v>
      </c>
      <c r="BP35" s="130">
        <v>0</v>
      </c>
      <c r="BQ35" s="130">
        <v>0</v>
      </c>
      <c r="BR35" s="130">
        <v>0</v>
      </c>
      <c r="BS35" s="130">
        <v>0</v>
      </c>
      <c r="BT35" s="130">
        <v>0</v>
      </c>
      <c r="BU35" s="130">
        <v>0</v>
      </c>
      <c r="BV35" s="130">
        <v>0</v>
      </c>
      <c r="BW35" s="130">
        <v>0</v>
      </c>
      <c r="BX35" s="130">
        <v>0</v>
      </c>
      <c r="BY35" s="130">
        <v>0</v>
      </c>
      <c r="BZ35" s="130">
        <v>0</v>
      </c>
      <c r="CA35" s="130">
        <v>0</v>
      </c>
      <c r="CB35" s="130">
        <v>0</v>
      </c>
      <c r="CC35" s="130">
        <v>0</v>
      </c>
      <c r="CD35" s="130">
        <v>0</v>
      </c>
      <c r="CE35" s="130">
        <v>1</v>
      </c>
      <c r="CF35" s="130">
        <v>0</v>
      </c>
      <c r="CG35" s="130">
        <v>0</v>
      </c>
      <c r="CH35" s="130">
        <v>0</v>
      </c>
      <c r="CI35" s="130">
        <v>0</v>
      </c>
      <c r="CJ35" s="130">
        <v>0</v>
      </c>
      <c r="CK35" s="130">
        <v>0</v>
      </c>
      <c r="CL35" s="130">
        <v>0</v>
      </c>
      <c r="CM35" s="130">
        <v>1</v>
      </c>
      <c r="CN35" s="130">
        <v>0</v>
      </c>
      <c r="CO35" s="130">
        <v>0</v>
      </c>
      <c r="CP35" s="130">
        <v>0</v>
      </c>
      <c r="CQ35" s="130">
        <v>0</v>
      </c>
      <c r="CR35" s="130">
        <v>0</v>
      </c>
      <c r="CS35" s="130">
        <v>0</v>
      </c>
      <c r="CT35" s="130">
        <v>0</v>
      </c>
      <c r="CU35" s="130">
        <v>0</v>
      </c>
      <c r="CV35" s="130">
        <v>0</v>
      </c>
      <c r="CW35" s="130">
        <v>0</v>
      </c>
      <c r="CX35" s="130">
        <v>0</v>
      </c>
      <c r="CY35" s="130">
        <v>0</v>
      </c>
      <c r="CZ35" s="130">
        <v>0</v>
      </c>
      <c r="DA35" s="130">
        <v>0</v>
      </c>
      <c r="DB35" s="130">
        <v>0</v>
      </c>
      <c r="DC35" s="130">
        <v>0</v>
      </c>
      <c r="DD35" s="130">
        <v>0</v>
      </c>
      <c r="DE35" s="130">
        <v>0</v>
      </c>
      <c r="DF35" s="130">
        <v>0</v>
      </c>
      <c r="DG35" s="130">
        <v>0</v>
      </c>
      <c r="DH35" s="130">
        <v>0</v>
      </c>
      <c r="DI35" s="130">
        <v>0</v>
      </c>
      <c r="DJ35" s="130">
        <v>0</v>
      </c>
      <c r="DK35" s="130">
        <v>1</v>
      </c>
      <c r="DL35" s="130">
        <v>0</v>
      </c>
      <c r="DM35" s="130">
        <v>0</v>
      </c>
      <c r="DN35" s="130">
        <v>0</v>
      </c>
      <c r="DO35" s="130">
        <v>0</v>
      </c>
      <c r="DP35" s="130">
        <v>0</v>
      </c>
      <c r="DQ35" s="130">
        <v>0</v>
      </c>
      <c r="DR35" s="130">
        <v>0</v>
      </c>
      <c r="DS35" s="130">
        <v>1</v>
      </c>
      <c r="DT35" s="130">
        <v>0</v>
      </c>
      <c r="DU35" s="130">
        <v>0</v>
      </c>
      <c r="DV35" s="130">
        <v>0</v>
      </c>
      <c r="DW35" s="130">
        <v>0</v>
      </c>
      <c r="DX35" s="130">
        <v>0</v>
      </c>
      <c r="DY35" s="130">
        <v>0</v>
      </c>
      <c r="DZ35" s="130">
        <v>0</v>
      </c>
      <c r="EA35" s="130">
        <v>1</v>
      </c>
      <c r="EB35" s="130">
        <v>0</v>
      </c>
      <c r="EC35" s="130">
        <v>0</v>
      </c>
      <c r="ED35" s="130">
        <v>0</v>
      </c>
      <c r="EE35" s="130">
        <v>0</v>
      </c>
      <c r="EF35" s="130">
        <v>0</v>
      </c>
      <c r="EG35" s="130">
        <v>0</v>
      </c>
      <c r="EH35" s="130">
        <v>0</v>
      </c>
      <c r="EI35" s="130">
        <v>0</v>
      </c>
      <c r="EJ35" s="130">
        <v>0</v>
      </c>
      <c r="EK35" s="130">
        <v>0</v>
      </c>
      <c r="EL35" s="130">
        <v>0</v>
      </c>
      <c r="EM35" s="130">
        <v>0</v>
      </c>
      <c r="EN35" s="130">
        <v>0</v>
      </c>
      <c r="EO35" s="130">
        <v>0</v>
      </c>
      <c r="EP35" s="130">
        <v>0</v>
      </c>
      <c r="EQ35" s="130">
        <v>0</v>
      </c>
      <c r="ER35" s="130">
        <v>0</v>
      </c>
      <c r="ES35" s="130">
        <v>0</v>
      </c>
      <c r="ET35" s="130">
        <v>0</v>
      </c>
      <c r="EU35" s="130">
        <v>0</v>
      </c>
      <c r="EV35" s="130">
        <v>0</v>
      </c>
      <c r="EW35" s="130">
        <v>0</v>
      </c>
      <c r="EX35" s="130">
        <v>0</v>
      </c>
      <c r="EY35" s="130">
        <v>1</v>
      </c>
      <c r="EZ35" s="130">
        <v>0</v>
      </c>
      <c r="FA35" s="130">
        <v>0</v>
      </c>
      <c r="FB35" s="130">
        <v>0</v>
      </c>
      <c r="FC35" s="130">
        <v>0</v>
      </c>
      <c r="FD35" s="130">
        <v>0</v>
      </c>
      <c r="FE35" s="130">
        <v>0</v>
      </c>
      <c r="FF35" s="130">
        <v>0</v>
      </c>
      <c r="FG35" s="130">
        <v>0</v>
      </c>
      <c r="FH35" s="130">
        <v>0</v>
      </c>
      <c r="FI35" s="130">
        <v>0</v>
      </c>
      <c r="FJ35" s="130">
        <v>0</v>
      </c>
      <c r="FK35" s="130">
        <v>0</v>
      </c>
      <c r="FL35" s="130">
        <v>0</v>
      </c>
      <c r="FM35" s="130">
        <v>0</v>
      </c>
      <c r="FN35" s="130">
        <v>0</v>
      </c>
      <c r="FO35" s="130">
        <v>2</v>
      </c>
      <c r="FP35" s="130">
        <v>2</v>
      </c>
      <c r="FQ35" s="130">
        <v>0</v>
      </c>
      <c r="FR35" s="130">
        <v>0</v>
      </c>
      <c r="FS35" s="130">
        <v>0</v>
      </c>
      <c r="FT35" s="130">
        <v>0</v>
      </c>
      <c r="FU35" s="130">
        <v>0</v>
      </c>
      <c r="FV35" s="130">
        <v>0</v>
      </c>
      <c r="FW35" s="130">
        <v>1</v>
      </c>
      <c r="FX35" s="130">
        <v>1</v>
      </c>
      <c r="FY35" s="130">
        <v>0</v>
      </c>
      <c r="FZ35" s="130">
        <v>0</v>
      </c>
      <c r="GA35" s="130">
        <v>0</v>
      </c>
      <c r="GB35" s="130">
        <v>0</v>
      </c>
      <c r="GC35" s="130">
        <v>0</v>
      </c>
      <c r="GD35" s="130">
        <v>0</v>
      </c>
      <c r="GE35" s="130">
        <v>1</v>
      </c>
      <c r="GF35" s="130">
        <v>0</v>
      </c>
      <c r="GG35" s="130">
        <v>0</v>
      </c>
      <c r="GH35" s="130">
        <v>0</v>
      </c>
      <c r="GI35" s="130">
        <v>0</v>
      </c>
      <c r="GJ35" s="130">
        <v>0</v>
      </c>
      <c r="GK35" s="130">
        <v>0</v>
      </c>
      <c r="GL35" s="130">
        <v>0</v>
      </c>
      <c r="GM35" s="73">
        <f t="shared" si="0"/>
        <v>21</v>
      </c>
      <c r="GN35" s="73">
        <f t="shared" si="1"/>
        <v>3</v>
      </c>
      <c r="GO35" s="73">
        <f t="shared" si="2"/>
        <v>0.14285714285714285</v>
      </c>
      <c r="GP35" s="73">
        <f t="shared" si="3"/>
        <v>0</v>
      </c>
      <c r="GQ35" s="73">
        <f t="shared" si="4"/>
        <v>0</v>
      </c>
      <c r="GR35" s="73">
        <v>0</v>
      </c>
      <c r="GS35" s="73">
        <f t="shared" si="5"/>
        <v>0</v>
      </c>
      <c r="GT35" s="73">
        <f t="shared" si="6"/>
        <v>0</v>
      </c>
      <c r="GU35" s="73">
        <v>0</v>
      </c>
      <c r="GV35" s="73">
        <f t="shared" si="7"/>
        <v>2</v>
      </c>
      <c r="GW35" s="73">
        <f t="shared" si="8"/>
        <v>0</v>
      </c>
      <c r="GX35" s="73">
        <f t="shared" ref="GX35" si="20">GW35/GV35</f>
        <v>0</v>
      </c>
    </row>
    <row r="36" spans="1:206" ht="15.75" x14ac:dyDescent="0.25">
      <c r="A36" s="54">
        <v>32</v>
      </c>
      <c r="B36" s="58" t="s">
        <v>169</v>
      </c>
      <c r="C36" s="92">
        <v>2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92">
        <v>1</v>
      </c>
      <c r="T36" s="130">
        <v>1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2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92">
        <v>1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1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92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92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92">
        <v>2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92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  <c r="DA36" s="130">
        <v>0</v>
      </c>
      <c r="DB36" s="130">
        <v>0</v>
      </c>
      <c r="DC36" s="130">
        <v>0</v>
      </c>
      <c r="DD36" s="130">
        <v>0</v>
      </c>
      <c r="DE36" s="130">
        <v>0</v>
      </c>
      <c r="DF36" s="130">
        <v>0</v>
      </c>
      <c r="DG36" s="130">
        <v>0</v>
      </c>
      <c r="DH36" s="130">
        <v>0</v>
      </c>
      <c r="DI36" s="130">
        <v>0</v>
      </c>
      <c r="DJ36" s="130">
        <v>0</v>
      </c>
      <c r="DK36" s="148">
        <v>1</v>
      </c>
      <c r="DL36" s="130">
        <v>0</v>
      </c>
      <c r="DM36" s="130">
        <v>0</v>
      </c>
      <c r="DN36" s="130">
        <v>0</v>
      </c>
      <c r="DO36" s="130">
        <v>0</v>
      </c>
      <c r="DP36" s="130">
        <v>0</v>
      </c>
      <c r="DQ36" s="130">
        <v>0</v>
      </c>
      <c r="DR36" s="130">
        <v>0</v>
      </c>
      <c r="DS36" s="130">
        <v>1</v>
      </c>
      <c r="DT36" s="130">
        <v>1</v>
      </c>
      <c r="DU36" s="130">
        <v>0</v>
      </c>
      <c r="DV36" s="130">
        <v>0</v>
      </c>
      <c r="DW36" s="130">
        <v>0</v>
      </c>
      <c r="DX36" s="130">
        <v>0</v>
      </c>
      <c r="DY36" s="130">
        <v>0</v>
      </c>
      <c r="DZ36" s="130">
        <v>0</v>
      </c>
      <c r="EA36" s="92">
        <v>0</v>
      </c>
      <c r="EB36" s="130">
        <v>0</v>
      </c>
      <c r="EC36" s="130">
        <v>0</v>
      </c>
      <c r="ED36" s="130">
        <v>0</v>
      </c>
      <c r="EE36" s="130">
        <v>0</v>
      </c>
      <c r="EF36" s="130">
        <v>0</v>
      </c>
      <c r="EG36" s="130">
        <v>0</v>
      </c>
      <c r="EH36" s="130">
        <v>0</v>
      </c>
      <c r="EI36" s="130">
        <v>0</v>
      </c>
      <c r="EJ36" s="130">
        <v>0</v>
      </c>
      <c r="EK36" s="130">
        <v>0</v>
      </c>
      <c r="EL36" s="130">
        <v>0</v>
      </c>
      <c r="EM36" s="130">
        <v>0</v>
      </c>
      <c r="EN36" s="130">
        <v>0</v>
      </c>
      <c r="EO36" s="130">
        <v>0</v>
      </c>
      <c r="EP36" s="130">
        <v>0</v>
      </c>
      <c r="EQ36" s="92">
        <v>0</v>
      </c>
      <c r="ER36" s="130">
        <v>0</v>
      </c>
      <c r="ES36" s="130">
        <v>0</v>
      </c>
      <c r="ET36" s="130">
        <v>0</v>
      </c>
      <c r="EU36" s="130">
        <v>0</v>
      </c>
      <c r="EV36" s="130">
        <v>0</v>
      </c>
      <c r="EW36" s="130">
        <v>0</v>
      </c>
      <c r="EX36" s="130">
        <v>0</v>
      </c>
      <c r="EY36" s="130">
        <v>2</v>
      </c>
      <c r="EZ36" s="130">
        <v>1</v>
      </c>
      <c r="FA36" s="130">
        <v>0</v>
      </c>
      <c r="FB36" s="130">
        <v>0</v>
      </c>
      <c r="FC36" s="130">
        <v>0</v>
      </c>
      <c r="FD36" s="130">
        <v>0</v>
      </c>
      <c r="FE36" s="130">
        <v>0</v>
      </c>
      <c r="FF36" s="130">
        <v>0</v>
      </c>
      <c r="FG36" s="92">
        <v>0</v>
      </c>
      <c r="FH36" s="130">
        <v>0</v>
      </c>
      <c r="FI36" s="130">
        <v>0</v>
      </c>
      <c r="FJ36" s="130">
        <v>0</v>
      </c>
      <c r="FK36" s="130">
        <v>0</v>
      </c>
      <c r="FL36" s="130">
        <v>0</v>
      </c>
      <c r="FM36" s="130">
        <v>0</v>
      </c>
      <c r="FN36" s="130">
        <v>0</v>
      </c>
      <c r="FO36" s="130">
        <v>2</v>
      </c>
      <c r="FP36" s="130">
        <v>0</v>
      </c>
      <c r="FQ36" s="130">
        <v>0</v>
      </c>
      <c r="FR36" s="130">
        <v>0</v>
      </c>
      <c r="FS36" s="130">
        <v>0</v>
      </c>
      <c r="FT36" s="130">
        <v>0</v>
      </c>
      <c r="FU36" s="130">
        <v>0</v>
      </c>
      <c r="FV36" s="130">
        <v>0</v>
      </c>
      <c r="FW36" s="92">
        <v>2</v>
      </c>
      <c r="FX36" s="130">
        <v>1</v>
      </c>
      <c r="FY36" s="130">
        <v>0</v>
      </c>
      <c r="FZ36" s="130">
        <v>0</v>
      </c>
      <c r="GA36" s="130">
        <v>0</v>
      </c>
      <c r="GB36" s="130">
        <v>0</v>
      </c>
      <c r="GC36" s="130">
        <v>0</v>
      </c>
      <c r="GD36" s="130">
        <v>0</v>
      </c>
      <c r="GE36" s="130">
        <v>1</v>
      </c>
      <c r="GF36" s="130">
        <v>0</v>
      </c>
      <c r="GG36" s="130">
        <v>0</v>
      </c>
      <c r="GH36" s="130">
        <v>0</v>
      </c>
      <c r="GI36" s="130">
        <v>0</v>
      </c>
      <c r="GJ36" s="130">
        <v>0</v>
      </c>
      <c r="GK36" s="130">
        <v>0</v>
      </c>
      <c r="GL36" s="130">
        <v>0</v>
      </c>
      <c r="GM36" s="73">
        <f t="shared" si="0"/>
        <v>18</v>
      </c>
      <c r="GN36" s="73">
        <f t="shared" si="1"/>
        <v>4</v>
      </c>
      <c r="GO36" s="73">
        <f t="shared" si="2"/>
        <v>0.22222222222222221</v>
      </c>
      <c r="GP36" s="73">
        <f t="shared" si="3"/>
        <v>0</v>
      </c>
      <c r="GQ36" s="73">
        <f t="shared" si="4"/>
        <v>0</v>
      </c>
      <c r="GR36" s="73">
        <v>0</v>
      </c>
      <c r="GS36" s="73">
        <f t="shared" si="5"/>
        <v>0</v>
      </c>
      <c r="GT36" s="73">
        <f t="shared" si="6"/>
        <v>0</v>
      </c>
      <c r="GU36" s="73">
        <v>0</v>
      </c>
      <c r="GV36" s="73">
        <f t="shared" si="7"/>
        <v>0</v>
      </c>
      <c r="GW36" s="73">
        <f t="shared" si="8"/>
        <v>0</v>
      </c>
      <c r="GX36" s="73">
        <v>0</v>
      </c>
    </row>
    <row r="37" spans="1:206" ht="15.75" x14ac:dyDescent="0.25">
      <c r="A37" s="54">
        <v>33</v>
      </c>
      <c r="B37" s="58" t="s">
        <v>170</v>
      </c>
      <c r="C37" s="89">
        <v>2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1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0</v>
      </c>
      <c r="AN37" s="130">
        <v>0</v>
      </c>
      <c r="AO37" s="130">
        <v>0</v>
      </c>
      <c r="AP37" s="130">
        <v>0</v>
      </c>
      <c r="AQ37" s="130">
        <v>0</v>
      </c>
      <c r="AR37" s="130"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0</v>
      </c>
      <c r="AZ37" s="130">
        <v>0</v>
      </c>
      <c r="BA37" s="130">
        <v>0</v>
      </c>
      <c r="BB37" s="130">
        <v>0</v>
      </c>
      <c r="BC37" s="130">
        <v>0</v>
      </c>
      <c r="BD37" s="130">
        <v>0</v>
      </c>
      <c r="BE37" s="130">
        <v>0</v>
      </c>
      <c r="BF37" s="130">
        <v>0</v>
      </c>
      <c r="BG37" s="130">
        <v>1</v>
      </c>
      <c r="BH37" s="130">
        <v>0</v>
      </c>
      <c r="BI37" s="130">
        <v>0</v>
      </c>
      <c r="BJ37" s="130">
        <v>0</v>
      </c>
      <c r="BK37" s="130">
        <v>0</v>
      </c>
      <c r="BL37" s="130">
        <v>0</v>
      </c>
      <c r="BM37" s="130">
        <v>0</v>
      </c>
      <c r="BN37" s="130">
        <v>0</v>
      </c>
      <c r="BO37" s="130">
        <v>0</v>
      </c>
      <c r="BP37" s="130">
        <v>0</v>
      </c>
      <c r="BQ37" s="130">
        <v>0</v>
      </c>
      <c r="BR37" s="130">
        <v>0</v>
      </c>
      <c r="BS37" s="130">
        <v>0</v>
      </c>
      <c r="BT37" s="130">
        <v>0</v>
      </c>
      <c r="BU37" s="130">
        <v>0</v>
      </c>
      <c r="BV37" s="130">
        <v>0</v>
      </c>
      <c r="BW37" s="130">
        <v>1</v>
      </c>
      <c r="BX37" s="130">
        <v>0</v>
      </c>
      <c r="BY37" s="130">
        <v>0</v>
      </c>
      <c r="BZ37" s="130">
        <v>0</v>
      </c>
      <c r="CA37" s="130">
        <v>0</v>
      </c>
      <c r="CB37" s="130">
        <v>0</v>
      </c>
      <c r="CC37" s="130">
        <v>0</v>
      </c>
      <c r="CD37" s="130">
        <v>0</v>
      </c>
      <c r="CE37" s="130">
        <v>1</v>
      </c>
      <c r="CF37" s="130">
        <v>0</v>
      </c>
      <c r="CG37" s="130">
        <v>0</v>
      </c>
      <c r="CH37" s="130">
        <v>0</v>
      </c>
      <c r="CI37" s="130">
        <v>0</v>
      </c>
      <c r="CJ37" s="130">
        <v>0</v>
      </c>
      <c r="CK37" s="130">
        <v>0</v>
      </c>
      <c r="CL37" s="130">
        <v>0</v>
      </c>
      <c r="CM37" s="130">
        <v>0</v>
      </c>
      <c r="CN37" s="130">
        <v>0</v>
      </c>
      <c r="CO37" s="130">
        <v>0</v>
      </c>
      <c r="CP37" s="130">
        <v>0</v>
      </c>
      <c r="CQ37" s="130">
        <v>0</v>
      </c>
      <c r="CR37" s="130">
        <v>0</v>
      </c>
      <c r="CS37" s="130">
        <v>0</v>
      </c>
      <c r="CT37" s="130">
        <v>0</v>
      </c>
      <c r="CU37" s="130">
        <v>0</v>
      </c>
      <c r="CV37" s="130">
        <v>0</v>
      </c>
      <c r="CW37" s="130">
        <v>0</v>
      </c>
      <c r="CX37" s="130">
        <v>0</v>
      </c>
      <c r="CY37" s="130">
        <v>0</v>
      </c>
      <c r="CZ37" s="130">
        <v>0</v>
      </c>
      <c r="DA37" s="130">
        <v>0</v>
      </c>
      <c r="DB37" s="130">
        <v>0</v>
      </c>
      <c r="DC37" s="130">
        <v>0</v>
      </c>
      <c r="DD37" s="130">
        <v>0</v>
      </c>
      <c r="DE37" s="130">
        <v>0</v>
      </c>
      <c r="DF37" s="130">
        <v>0</v>
      </c>
      <c r="DG37" s="130">
        <v>0</v>
      </c>
      <c r="DH37" s="130">
        <v>0</v>
      </c>
      <c r="DI37" s="130">
        <v>0</v>
      </c>
      <c r="DJ37" s="130">
        <v>0</v>
      </c>
      <c r="DK37" s="130">
        <v>0</v>
      </c>
      <c r="DL37" s="130">
        <v>0</v>
      </c>
      <c r="DM37" s="130">
        <v>0</v>
      </c>
      <c r="DN37" s="130">
        <v>0</v>
      </c>
      <c r="DO37" s="130">
        <v>0</v>
      </c>
      <c r="DP37" s="130">
        <v>0</v>
      </c>
      <c r="DQ37" s="130">
        <v>0</v>
      </c>
      <c r="DR37" s="130">
        <v>0</v>
      </c>
      <c r="DS37" s="130">
        <v>0</v>
      </c>
      <c r="DT37" s="130">
        <v>0</v>
      </c>
      <c r="DU37" s="130">
        <v>0</v>
      </c>
      <c r="DV37" s="130">
        <v>0</v>
      </c>
      <c r="DW37" s="130">
        <v>0</v>
      </c>
      <c r="DX37" s="130">
        <v>0</v>
      </c>
      <c r="DY37" s="130">
        <v>0</v>
      </c>
      <c r="DZ37" s="130">
        <v>0</v>
      </c>
      <c r="EA37" s="130">
        <v>0</v>
      </c>
      <c r="EB37" s="130">
        <v>0</v>
      </c>
      <c r="EC37" s="130">
        <v>0</v>
      </c>
      <c r="ED37" s="130">
        <v>0</v>
      </c>
      <c r="EE37" s="130">
        <v>0</v>
      </c>
      <c r="EF37" s="130">
        <v>0</v>
      </c>
      <c r="EG37" s="130">
        <v>0</v>
      </c>
      <c r="EH37" s="130">
        <v>0</v>
      </c>
      <c r="EI37" s="130">
        <v>1</v>
      </c>
      <c r="EJ37" s="130">
        <v>0</v>
      </c>
      <c r="EK37" s="130">
        <v>0</v>
      </c>
      <c r="EL37" s="130">
        <v>0</v>
      </c>
      <c r="EM37" s="130">
        <v>0</v>
      </c>
      <c r="EN37" s="130">
        <v>0</v>
      </c>
      <c r="EO37" s="130">
        <v>0</v>
      </c>
      <c r="EP37" s="130">
        <v>0</v>
      </c>
      <c r="EQ37" s="130">
        <v>0</v>
      </c>
      <c r="ER37" s="130">
        <v>0</v>
      </c>
      <c r="ES37" s="130">
        <v>0</v>
      </c>
      <c r="ET37" s="130">
        <v>0</v>
      </c>
      <c r="EU37" s="130">
        <v>0</v>
      </c>
      <c r="EV37" s="130">
        <v>0</v>
      </c>
      <c r="EW37" s="130">
        <v>0</v>
      </c>
      <c r="EX37" s="130">
        <v>0</v>
      </c>
      <c r="EY37" s="130">
        <v>3</v>
      </c>
      <c r="EZ37" s="130">
        <v>0</v>
      </c>
      <c r="FA37" s="130">
        <v>0</v>
      </c>
      <c r="FB37" s="130">
        <v>0</v>
      </c>
      <c r="FC37" s="130">
        <v>0</v>
      </c>
      <c r="FD37" s="130">
        <v>0</v>
      </c>
      <c r="FE37" s="130">
        <v>0</v>
      </c>
      <c r="FF37" s="130">
        <v>0</v>
      </c>
      <c r="FG37" s="130">
        <v>1</v>
      </c>
      <c r="FH37" s="130">
        <v>0</v>
      </c>
      <c r="FI37" s="130">
        <v>0</v>
      </c>
      <c r="FJ37" s="130">
        <v>0</v>
      </c>
      <c r="FK37" s="130">
        <v>0</v>
      </c>
      <c r="FL37" s="130">
        <v>0</v>
      </c>
      <c r="FM37" s="130">
        <v>0</v>
      </c>
      <c r="FN37" s="130">
        <v>0</v>
      </c>
      <c r="FO37" s="130">
        <v>3</v>
      </c>
      <c r="FP37" s="130">
        <v>0</v>
      </c>
      <c r="FQ37" s="130">
        <v>0</v>
      </c>
      <c r="FR37" s="130">
        <v>0</v>
      </c>
      <c r="FS37" s="130">
        <v>0</v>
      </c>
      <c r="FT37" s="130">
        <v>0</v>
      </c>
      <c r="FU37" s="130">
        <v>0</v>
      </c>
      <c r="FV37" s="130">
        <v>0</v>
      </c>
      <c r="FW37" s="130">
        <v>0</v>
      </c>
      <c r="FX37" s="130">
        <v>0</v>
      </c>
      <c r="FY37" s="130">
        <v>0</v>
      </c>
      <c r="FZ37" s="130">
        <v>0</v>
      </c>
      <c r="GA37" s="130">
        <v>0</v>
      </c>
      <c r="GB37" s="130">
        <v>0</v>
      </c>
      <c r="GC37" s="130">
        <v>0</v>
      </c>
      <c r="GD37" s="130">
        <v>0</v>
      </c>
      <c r="GE37" s="130">
        <v>0</v>
      </c>
      <c r="GF37" s="130">
        <v>0</v>
      </c>
      <c r="GG37" s="130">
        <v>0</v>
      </c>
      <c r="GH37" s="130">
        <v>0</v>
      </c>
      <c r="GI37" s="130">
        <v>0</v>
      </c>
      <c r="GJ37" s="130">
        <v>0</v>
      </c>
      <c r="GK37" s="130">
        <v>0</v>
      </c>
      <c r="GL37" s="130">
        <v>0</v>
      </c>
      <c r="GM37" s="73">
        <f t="shared" si="0"/>
        <v>14</v>
      </c>
      <c r="GN37" s="73">
        <f t="shared" si="1"/>
        <v>0</v>
      </c>
      <c r="GO37" s="73">
        <f t="shared" si="2"/>
        <v>0</v>
      </c>
      <c r="GP37" s="73">
        <f t="shared" si="3"/>
        <v>0</v>
      </c>
      <c r="GQ37" s="73">
        <f t="shared" si="4"/>
        <v>0</v>
      </c>
      <c r="GR37" s="73">
        <v>0</v>
      </c>
      <c r="GS37" s="73">
        <f t="shared" si="5"/>
        <v>0</v>
      </c>
      <c r="GT37" s="73">
        <f t="shared" si="6"/>
        <v>0</v>
      </c>
      <c r="GU37" s="73">
        <v>0</v>
      </c>
      <c r="GV37" s="73">
        <f t="shared" si="7"/>
        <v>0</v>
      </c>
      <c r="GW37" s="73">
        <f t="shared" si="8"/>
        <v>0</v>
      </c>
      <c r="GX37" s="73">
        <v>0</v>
      </c>
    </row>
    <row r="38" spans="1:206" ht="15.75" x14ac:dyDescent="0.25">
      <c r="A38" s="54">
        <v>34</v>
      </c>
      <c r="B38" s="58" t="s">
        <v>171</v>
      </c>
      <c r="C38" s="89">
        <v>4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4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1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1</v>
      </c>
      <c r="AB38" s="130">
        <v>1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0</v>
      </c>
      <c r="AZ38" s="130">
        <v>0</v>
      </c>
      <c r="BA38" s="130">
        <v>0</v>
      </c>
      <c r="BB38" s="130">
        <v>0</v>
      </c>
      <c r="BC38" s="130">
        <v>0</v>
      </c>
      <c r="BD38" s="130">
        <v>0</v>
      </c>
      <c r="BE38" s="130">
        <v>0</v>
      </c>
      <c r="BF38" s="130">
        <v>0</v>
      </c>
      <c r="BG38" s="130">
        <v>1</v>
      </c>
      <c r="BH38" s="130">
        <v>0</v>
      </c>
      <c r="BI38" s="130">
        <v>0</v>
      </c>
      <c r="BJ38" s="130">
        <v>0</v>
      </c>
      <c r="BK38" s="130">
        <v>0</v>
      </c>
      <c r="BL38" s="130">
        <v>0</v>
      </c>
      <c r="BM38" s="130">
        <v>0</v>
      </c>
      <c r="BN38" s="130">
        <v>0</v>
      </c>
      <c r="BO38" s="130">
        <v>0</v>
      </c>
      <c r="BP38" s="130">
        <v>0</v>
      </c>
      <c r="BQ38" s="130">
        <v>0</v>
      </c>
      <c r="BR38" s="130">
        <v>0</v>
      </c>
      <c r="BS38" s="130">
        <v>0</v>
      </c>
      <c r="BT38" s="130">
        <v>0</v>
      </c>
      <c r="BU38" s="130">
        <v>0</v>
      </c>
      <c r="BV38" s="130">
        <v>0</v>
      </c>
      <c r="BW38" s="130">
        <v>1</v>
      </c>
      <c r="BX38" s="130">
        <v>0</v>
      </c>
      <c r="BY38" s="130">
        <v>0</v>
      </c>
      <c r="BZ38" s="130">
        <v>0</v>
      </c>
      <c r="CA38" s="130">
        <v>0</v>
      </c>
      <c r="CB38" s="130">
        <v>0</v>
      </c>
      <c r="CC38" s="130">
        <v>0</v>
      </c>
      <c r="CD38" s="130">
        <v>0</v>
      </c>
      <c r="CE38" s="130">
        <v>3</v>
      </c>
      <c r="CF38" s="130">
        <v>0</v>
      </c>
      <c r="CG38" s="130">
        <v>0</v>
      </c>
      <c r="CH38" s="130">
        <v>0</v>
      </c>
      <c r="CI38" s="130">
        <v>0</v>
      </c>
      <c r="CJ38" s="130">
        <v>0</v>
      </c>
      <c r="CK38" s="130">
        <v>0</v>
      </c>
      <c r="CL38" s="130">
        <v>0</v>
      </c>
      <c r="CM38" s="130">
        <v>1</v>
      </c>
      <c r="CN38" s="130">
        <v>0</v>
      </c>
      <c r="CO38" s="130">
        <v>0</v>
      </c>
      <c r="CP38" s="130">
        <v>0</v>
      </c>
      <c r="CQ38" s="130">
        <v>0</v>
      </c>
      <c r="CR38" s="130">
        <v>0</v>
      </c>
      <c r="CS38" s="130">
        <v>0</v>
      </c>
      <c r="CT38" s="130">
        <v>0</v>
      </c>
      <c r="CU38" s="130">
        <v>0</v>
      </c>
      <c r="CV38" s="130">
        <v>0</v>
      </c>
      <c r="CW38" s="130">
        <v>0</v>
      </c>
      <c r="CX38" s="130">
        <v>0</v>
      </c>
      <c r="CY38" s="130">
        <v>0</v>
      </c>
      <c r="CZ38" s="130">
        <v>0</v>
      </c>
      <c r="DA38" s="130">
        <v>0</v>
      </c>
      <c r="DB38" s="130">
        <v>0</v>
      </c>
      <c r="DC38" s="130">
        <v>0</v>
      </c>
      <c r="DD38" s="130">
        <v>0</v>
      </c>
      <c r="DE38" s="130">
        <v>0</v>
      </c>
      <c r="DF38" s="130">
        <v>0</v>
      </c>
      <c r="DG38" s="130">
        <v>0</v>
      </c>
      <c r="DH38" s="130">
        <v>0</v>
      </c>
      <c r="DI38" s="130">
        <v>0</v>
      </c>
      <c r="DJ38" s="130">
        <v>0</v>
      </c>
      <c r="DK38" s="130">
        <v>0</v>
      </c>
      <c r="DL38" s="130">
        <v>0</v>
      </c>
      <c r="DM38" s="130">
        <v>0</v>
      </c>
      <c r="DN38" s="130">
        <v>0</v>
      </c>
      <c r="DO38" s="130">
        <v>0</v>
      </c>
      <c r="DP38" s="130">
        <v>0</v>
      </c>
      <c r="DQ38" s="130">
        <v>0</v>
      </c>
      <c r="DR38" s="130">
        <v>0</v>
      </c>
      <c r="DS38" s="130">
        <v>1</v>
      </c>
      <c r="DT38" s="130">
        <v>0</v>
      </c>
      <c r="DU38" s="130">
        <v>0</v>
      </c>
      <c r="DV38" s="130">
        <v>0</v>
      </c>
      <c r="DW38" s="130">
        <v>0</v>
      </c>
      <c r="DX38" s="130">
        <v>0</v>
      </c>
      <c r="DY38" s="130">
        <v>0</v>
      </c>
      <c r="DZ38" s="130">
        <v>0</v>
      </c>
      <c r="EA38" s="130">
        <v>0</v>
      </c>
      <c r="EB38" s="130">
        <v>0</v>
      </c>
      <c r="EC38" s="130">
        <v>0</v>
      </c>
      <c r="ED38" s="130">
        <v>0</v>
      </c>
      <c r="EE38" s="130">
        <v>0</v>
      </c>
      <c r="EF38" s="130">
        <v>0</v>
      </c>
      <c r="EG38" s="130">
        <v>0</v>
      </c>
      <c r="EH38" s="130">
        <v>0</v>
      </c>
      <c r="EI38" s="130">
        <v>5</v>
      </c>
      <c r="EJ38" s="130">
        <v>3</v>
      </c>
      <c r="EK38" s="130">
        <v>3</v>
      </c>
      <c r="EL38" s="130">
        <v>0</v>
      </c>
      <c r="EM38" s="130">
        <v>0</v>
      </c>
      <c r="EN38" s="130">
        <v>0</v>
      </c>
      <c r="EO38" s="130">
        <v>0</v>
      </c>
      <c r="EP38" s="130">
        <v>0</v>
      </c>
      <c r="EQ38" s="130">
        <v>1</v>
      </c>
      <c r="ER38" s="130">
        <v>0</v>
      </c>
      <c r="ES38" s="130">
        <v>0</v>
      </c>
      <c r="ET38" s="130">
        <v>0</v>
      </c>
      <c r="EU38" s="130">
        <v>0</v>
      </c>
      <c r="EV38" s="130">
        <v>0</v>
      </c>
      <c r="EW38" s="130">
        <v>0</v>
      </c>
      <c r="EX38" s="130">
        <v>0</v>
      </c>
      <c r="EY38" s="130">
        <v>2</v>
      </c>
      <c r="EZ38" s="130">
        <v>0</v>
      </c>
      <c r="FA38" s="130">
        <v>0</v>
      </c>
      <c r="FB38" s="130">
        <v>0</v>
      </c>
      <c r="FC38" s="130">
        <v>0</v>
      </c>
      <c r="FD38" s="130">
        <v>0</v>
      </c>
      <c r="FE38" s="130">
        <v>0</v>
      </c>
      <c r="FF38" s="130">
        <v>0</v>
      </c>
      <c r="FG38" s="130">
        <v>0</v>
      </c>
      <c r="FH38" s="130">
        <v>0</v>
      </c>
      <c r="FI38" s="130">
        <v>0</v>
      </c>
      <c r="FJ38" s="130">
        <v>0</v>
      </c>
      <c r="FK38" s="130">
        <v>0</v>
      </c>
      <c r="FL38" s="130">
        <v>0</v>
      </c>
      <c r="FM38" s="130">
        <v>0</v>
      </c>
      <c r="FN38" s="130">
        <v>0</v>
      </c>
      <c r="FO38" s="130">
        <v>2</v>
      </c>
      <c r="FP38" s="130">
        <v>1</v>
      </c>
      <c r="FQ38" s="130">
        <v>0</v>
      </c>
      <c r="FR38" s="130">
        <v>0</v>
      </c>
      <c r="FS38" s="130">
        <v>0</v>
      </c>
      <c r="FT38" s="130">
        <v>0</v>
      </c>
      <c r="FU38" s="130">
        <v>0</v>
      </c>
      <c r="FV38" s="130">
        <v>0</v>
      </c>
      <c r="FW38" s="130">
        <v>1</v>
      </c>
      <c r="FX38" s="130">
        <v>0</v>
      </c>
      <c r="FY38" s="130">
        <v>0</v>
      </c>
      <c r="FZ38" s="130">
        <v>0</v>
      </c>
      <c r="GA38" s="130">
        <v>0</v>
      </c>
      <c r="GB38" s="130">
        <v>0</v>
      </c>
      <c r="GC38" s="130">
        <v>0</v>
      </c>
      <c r="GD38" s="130">
        <v>0</v>
      </c>
      <c r="GE38" s="210">
        <v>1</v>
      </c>
      <c r="GF38" s="130">
        <v>0</v>
      </c>
      <c r="GG38" s="130">
        <v>0</v>
      </c>
      <c r="GH38" s="130">
        <v>0</v>
      </c>
      <c r="GI38" s="130">
        <v>0</v>
      </c>
      <c r="GJ38" s="130">
        <v>0</v>
      </c>
      <c r="GK38" s="130">
        <v>0</v>
      </c>
      <c r="GL38" s="130">
        <v>0</v>
      </c>
      <c r="GM38" s="73">
        <f t="shared" si="0"/>
        <v>29</v>
      </c>
      <c r="GN38" s="73">
        <f t="shared" si="1"/>
        <v>5</v>
      </c>
      <c r="GO38" s="73">
        <f t="shared" si="2"/>
        <v>0.17241379310344829</v>
      </c>
      <c r="GP38" s="73">
        <f t="shared" si="3"/>
        <v>3</v>
      </c>
      <c r="GQ38" s="73">
        <f t="shared" si="4"/>
        <v>0</v>
      </c>
      <c r="GR38" s="73">
        <f t="shared" si="9"/>
        <v>0</v>
      </c>
      <c r="GS38" s="73">
        <f t="shared" si="5"/>
        <v>0</v>
      </c>
      <c r="GT38" s="73">
        <f t="shared" si="6"/>
        <v>0</v>
      </c>
      <c r="GU38" s="73">
        <v>0</v>
      </c>
      <c r="GV38" s="73">
        <f t="shared" si="7"/>
        <v>0</v>
      </c>
      <c r="GW38" s="73">
        <f t="shared" si="8"/>
        <v>0</v>
      </c>
      <c r="GX38" s="73">
        <v>0</v>
      </c>
    </row>
    <row r="39" spans="1:206" ht="15.75" x14ac:dyDescent="0.25">
      <c r="A39" s="54">
        <v>35</v>
      </c>
      <c r="B39" s="58" t="s">
        <v>172</v>
      </c>
      <c r="C39" s="89">
        <v>3</v>
      </c>
      <c r="D39" s="130">
        <v>0</v>
      </c>
      <c r="E39" s="130"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2</v>
      </c>
      <c r="L39" s="130">
        <v>0</v>
      </c>
      <c r="M39" s="130">
        <v>0</v>
      </c>
      <c r="N39" s="130">
        <v>0</v>
      </c>
      <c r="O39" s="130">
        <v>0</v>
      </c>
      <c r="P39" s="130">
        <v>0</v>
      </c>
      <c r="Q39" s="130">
        <v>0</v>
      </c>
      <c r="R39" s="130">
        <v>0</v>
      </c>
      <c r="S39" s="130">
        <v>1</v>
      </c>
      <c r="T39" s="130">
        <v>1</v>
      </c>
      <c r="U39" s="130">
        <v>0</v>
      </c>
      <c r="V39" s="130">
        <v>0</v>
      </c>
      <c r="W39" s="130">
        <v>0</v>
      </c>
      <c r="X39" s="130">
        <v>0</v>
      </c>
      <c r="Y39" s="130">
        <v>0</v>
      </c>
      <c r="Z39" s="130">
        <v>0</v>
      </c>
      <c r="AA39" s="130">
        <v>2</v>
      </c>
      <c r="AB39" s="130">
        <v>1</v>
      </c>
      <c r="AC39" s="130">
        <v>0</v>
      </c>
      <c r="AD39" s="130">
        <v>0</v>
      </c>
      <c r="AE39" s="130">
        <v>0</v>
      </c>
      <c r="AF39" s="130">
        <v>0</v>
      </c>
      <c r="AG39" s="130">
        <v>0</v>
      </c>
      <c r="AH39" s="130">
        <v>0</v>
      </c>
      <c r="AI39" s="130">
        <v>3</v>
      </c>
      <c r="AJ39" s="130">
        <v>0</v>
      </c>
      <c r="AK39" s="130">
        <v>0</v>
      </c>
      <c r="AL39" s="130">
        <v>0</v>
      </c>
      <c r="AM39" s="130">
        <v>0</v>
      </c>
      <c r="AN39" s="130">
        <v>0</v>
      </c>
      <c r="AO39" s="130">
        <v>0</v>
      </c>
      <c r="AP39" s="130">
        <v>0</v>
      </c>
      <c r="AQ39" s="130">
        <v>2</v>
      </c>
      <c r="AR39" s="130">
        <v>0</v>
      </c>
      <c r="AS39" s="130">
        <v>0</v>
      </c>
      <c r="AT39" s="130">
        <v>0</v>
      </c>
      <c r="AU39" s="130">
        <v>0</v>
      </c>
      <c r="AV39" s="130">
        <v>0</v>
      </c>
      <c r="AW39" s="130">
        <v>0</v>
      </c>
      <c r="AX39" s="130">
        <v>0</v>
      </c>
      <c r="AY39" s="130">
        <v>0</v>
      </c>
      <c r="AZ39" s="130">
        <v>0</v>
      </c>
      <c r="BA39" s="130">
        <v>0</v>
      </c>
      <c r="BB39" s="130">
        <v>0</v>
      </c>
      <c r="BC39" s="130">
        <v>0</v>
      </c>
      <c r="BD39" s="130">
        <v>0</v>
      </c>
      <c r="BE39" s="130">
        <v>0</v>
      </c>
      <c r="BF39" s="130">
        <v>0</v>
      </c>
      <c r="BG39" s="130">
        <v>1</v>
      </c>
      <c r="BH39" s="130">
        <v>1</v>
      </c>
      <c r="BI39" s="130">
        <v>0</v>
      </c>
      <c r="BJ39" s="130">
        <v>0</v>
      </c>
      <c r="BK39" s="130">
        <v>0</v>
      </c>
      <c r="BL39" s="130">
        <v>0</v>
      </c>
      <c r="BM39" s="130">
        <v>0</v>
      </c>
      <c r="BN39" s="130">
        <v>0</v>
      </c>
      <c r="BO39" s="130">
        <v>0</v>
      </c>
      <c r="BP39" s="130">
        <v>0</v>
      </c>
      <c r="BQ39" s="130">
        <v>0</v>
      </c>
      <c r="BR39" s="130">
        <v>0</v>
      </c>
      <c r="BS39" s="130">
        <v>0</v>
      </c>
      <c r="BT39" s="130">
        <v>0</v>
      </c>
      <c r="BU39" s="130">
        <v>0</v>
      </c>
      <c r="BV39" s="130">
        <v>0</v>
      </c>
      <c r="BW39" s="130">
        <v>1</v>
      </c>
      <c r="BX39" s="130">
        <v>0</v>
      </c>
      <c r="BY39" s="130">
        <v>0</v>
      </c>
      <c r="BZ39" s="130">
        <v>0</v>
      </c>
      <c r="CA39" s="130">
        <v>0</v>
      </c>
      <c r="CB39" s="130">
        <v>0</v>
      </c>
      <c r="CC39" s="130">
        <v>0</v>
      </c>
      <c r="CD39" s="130">
        <v>0</v>
      </c>
      <c r="CE39" s="130">
        <v>2</v>
      </c>
      <c r="CF39" s="130">
        <v>1</v>
      </c>
      <c r="CG39" s="130">
        <v>0</v>
      </c>
      <c r="CH39" s="130">
        <v>0</v>
      </c>
      <c r="CI39" s="130">
        <v>0</v>
      </c>
      <c r="CJ39" s="130">
        <v>0</v>
      </c>
      <c r="CK39" s="130">
        <v>0</v>
      </c>
      <c r="CL39" s="130">
        <v>0</v>
      </c>
      <c r="CM39" s="130">
        <v>1</v>
      </c>
      <c r="CN39" s="174">
        <v>0</v>
      </c>
      <c r="CO39" s="130">
        <v>0</v>
      </c>
      <c r="CP39" s="130">
        <v>0</v>
      </c>
      <c r="CQ39" s="130">
        <v>0</v>
      </c>
      <c r="CR39" s="130">
        <v>0</v>
      </c>
      <c r="CS39" s="130">
        <v>0</v>
      </c>
      <c r="CT39" s="130">
        <v>0</v>
      </c>
      <c r="CU39" s="130">
        <v>0</v>
      </c>
      <c r="CV39" s="130">
        <v>0</v>
      </c>
      <c r="CW39" s="130">
        <v>0</v>
      </c>
      <c r="CX39" s="130">
        <v>0</v>
      </c>
      <c r="CY39" s="130">
        <v>0</v>
      </c>
      <c r="CZ39" s="130">
        <v>0</v>
      </c>
      <c r="DA39" s="130">
        <v>0</v>
      </c>
      <c r="DB39" s="130">
        <v>0</v>
      </c>
      <c r="DC39" s="130">
        <v>0</v>
      </c>
      <c r="DD39" s="130">
        <v>0</v>
      </c>
      <c r="DE39" s="130">
        <v>0</v>
      </c>
      <c r="DF39" s="130">
        <v>0</v>
      </c>
      <c r="DG39" s="130">
        <v>0</v>
      </c>
      <c r="DH39" s="130">
        <v>0</v>
      </c>
      <c r="DI39" s="130">
        <v>0</v>
      </c>
      <c r="DJ39" s="130">
        <v>0</v>
      </c>
      <c r="DK39" s="130">
        <v>1</v>
      </c>
      <c r="DL39" s="130">
        <v>0</v>
      </c>
      <c r="DM39" s="130">
        <v>0</v>
      </c>
      <c r="DN39" s="130">
        <v>0</v>
      </c>
      <c r="DO39" s="130">
        <v>0</v>
      </c>
      <c r="DP39" s="130">
        <v>0</v>
      </c>
      <c r="DQ39" s="130">
        <v>0</v>
      </c>
      <c r="DR39" s="130">
        <v>0</v>
      </c>
      <c r="DS39" s="130">
        <v>1</v>
      </c>
      <c r="DT39" s="130">
        <v>0</v>
      </c>
      <c r="DU39" s="130">
        <v>0</v>
      </c>
      <c r="DV39" s="130">
        <v>0</v>
      </c>
      <c r="DW39" s="130">
        <v>0</v>
      </c>
      <c r="DX39" s="130">
        <v>0</v>
      </c>
      <c r="DY39" s="130">
        <v>0</v>
      </c>
      <c r="DZ39" s="130">
        <v>0</v>
      </c>
      <c r="EA39" s="130">
        <v>3</v>
      </c>
      <c r="EB39" s="130">
        <v>0</v>
      </c>
      <c r="EC39" s="130">
        <v>0</v>
      </c>
      <c r="ED39" s="130">
        <v>0</v>
      </c>
      <c r="EE39" s="130">
        <v>0</v>
      </c>
      <c r="EF39" s="130">
        <v>0</v>
      </c>
      <c r="EG39" s="130">
        <v>0</v>
      </c>
      <c r="EH39" s="130">
        <v>0</v>
      </c>
      <c r="EI39" s="130">
        <v>0</v>
      </c>
      <c r="EJ39" s="130">
        <v>0</v>
      </c>
      <c r="EK39" s="130">
        <v>0</v>
      </c>
      <c r="EL39" s="130">
        <v>0</v>
      </c>
      <c r="EM39" s="130">
        <v>0</v>
      </c>
      <c r="EN39" s="130">
        <v>0</v>
      </c>
      <c r="EO39" s="130">
        <v>0</v>
      </c>
      <c r="EP39" s="130">
        <v>0</v>
      </c>
      <c r="EQ39" s="130">
        <v>1</v>
      </c>
      <c r="ER39" s="130">
        <v>0</v>
      </c>
      <c r="ES39" s="130">
        <v>1</v>
      </c>
      <c r="ET39" s="130">
        <v>0</v>
      </c>
      <c r="EU39" s="130">
        <v>0</v>
      </c>
      <c r="EV39" s="130">
        <v>0</v>
      </c>
      <c r="EW39" s="130">
        <v>0</v>
      </c>
      <c r="EX39" s="130">
        <v>0</v>
      </c>
      <c r="EY39" s="130">
        <v>1</v>
      </c>
      <c r="EZ39" s="130">
        <v>0</v>
      </c>
      <c r="FA39" s="130">
        <v>0</v>
      </c>
      <c r="FB39" s="130">
        <v>0</v>
      </c>
      <c r="FC39" s="130">
        <v>0</v>
      </c>
      <c r="FD39" s="130">
        <v>0</v>
      </c>
      <c r="FE39" s="130">
        <v>0</v>
      </c>
      <c r="FF39" s="130">
        <v>0</v>
      </c>
      <c r="FG39" s="130">
        <v>0</v>
      </c>
      <c r="FH39" s="130">
        <v>0</v>
      </c>
      <c r="FI39" s="130">
        <v>0</v>
      </c>
      <c r="FJ39" s="130">
        <v>0</v>
      </c>
      <c r="FK39" s="130">
        <v>0</v>
      </c>
      <c r="FL39" s="130">
        <v>0</v>
      </c>
      <c r="FM39" s="130">
        <v>0</v>
      </c>
      <c r="FN39" s="130">
        <v>0</v>
      </c>
      <c r="FO39" s="130">
        <v>3</v>
      </c>
      <c r="FP39" s="130">
        <v>1</v>
      </c>
      <c r="FQ39" s="130">
        <v>0</v>
      </c>
      <c r="FR39" s="130">
        <v>0</v>
      </c>
      <c r="FS39" s="130">
        <v>0</v>
      </c>
      <c r="FT39" s="130">
        <v>0</v>
      </c>
      <c r="FU39" s="130">
        <v>0</v>
      </c>
      <c r="FV39" s="130">
        <v>0</v>
      </c>
      <c r="FW39" s="130">
        <v>1</v>
      </c>
      <c r="FX39" s="130">
        <v>0</v>
      </c>
      <c r="FY39" s="130">
        <v>0</v>
      </c>
      <c r="FZ39" s="130">
        <v>0</v>
      </c>
      <c r="GA39" s="130">
        <v>0</v>
      </c>
      <c r="GB39" s="130">
        <v>0</v>
      </c>
      <c r="GC39" s="130">
        <v>0</v>
      </c>
      <c r="GD39" s="130">
        <v>0</v>
      </c>
      <c r="GE39" s="130">
        <v>0</v>
      </c>
      <c r="GF39" s="130">
        <v>0</v>
      </c>
      <c r="GG39" s="130">
        <v>0</v>
      </c>
      <c r="GH39" s="130">
        <v>0</v>
      </c>
      <c r="GI39" s="130">
        <v>0</v>
      </c>
      <c r="GJ39" s="130">
        <v>0</v>
      </c>
      <c r="GK39" s="130">
        <v>0</v>
      </c>
      <c r="GL39" s="130">
        <v>0</v>
      </c>
      <c r="GM39" s="73">
        <f t="shared" si="0"/>
        <v>29</v>
      </c>
      <c r="GN39" s="73">
        <f t="shared" si="1"/>
        <v>5</v>
      </c>
      <c r="GO39" s="73">
        <f t="shared" si="2"/>
        <v>0.17241379310344829</v>
      </c>
      <c r="GP39" s="73">
        <f t="shared" si="3"/>
        <v>1</v>
      </c>
      <c r="GQ39" s="73">
        <f t="shared" si="4"/>
        <v>0</v>
      </c>
      <c r="GR39" s="73">
        <f t="shared" si="9"/>
        <v>0</v>
      </c>
      <c r="GS39" s="73">
        <f t="shared" si="5"/>
        <v>0</v>
      </c>
      <c r="GT39" s="73">
        <f t="shared" si="6"/>
        <v>0</v>
      </c>
      <c r="GU39" s="73">
        <v>0</v>
      </c>
      <c r="GV39" s="73">
        <f t="shared" si="7"/>
        <v>0</v>
      </c>
      <c r="GW39" s="73">
        <f t="shared" si="8"/>
        <v>0</v>
      </c>
      <c r="GX39" s="73">
        <v>0</v>
      </c>
    </row>
    <row r="40" spans="1:206" ht="15.75" x14ac:dyDescent="0.25">
      <c r="A40" s="54">
        <v>36</v>
      </c>
      <c r="B40" s="58" t="s">
        <v>173</v>
      </c>
      <c r="C40" s="130">
        <v>1</v>
      </c>
      <c r="D40" s="130">
        <v>0</v>
      </c>
      <c r="E40" s="130">
        <v>0</v>
      </c>
      <c r="F40" s="130">
        <v>0</v>
      </c>
      <c r="G40" s="130">
        <v>0</v>
      </c>
      <c r="H40" s="130">
        <v>0</v>
      </c>
      <c r="I40" s="130">
        <v>0</v>
      </c>
      <c r="J40" s="130">
        <v>0</v>
      </c>
      <c r="K40" s="130">
        <v>2</v>
      </c>
      <c r="L40" s="130">
        <v>0</v>
      </c>
      <c r="M40" s="130">
        <v>0</v>
      </c>
      <c r="N40" s="130">
        <v>0</v>
      </c>
      <c r="O40" s="130">
        <v>0</v>
      </c>
      <c r="P40" s="130">
        <v>0</v>
      </c>
      <c r="Q40" s="130">
        <v>0</v>
      </c>
      <c r="R40" s="130">
        <v>0</v>
      </c>
      <c r="S40" s="130">
        <v>1</v>
      </c>
      <c r="T40" s="130">
        <v>1</v>
      </c>
      <c r="U40" s="130">
        <v>0</v>
      </c>
      <c r="V40" s="130">
        <v>0</v>
      </c>
      <c r="W40" s="130">
        <v>0</v>
      </c>
      <c r="X40" s="130">
        <v>0</v>
      </c>
      <c r="Y40" s="130">
        <v>0</v>
      </c>
      <c r="Z40" s="130">
        <v>0</v>
      </c>
      <c r="AA40" s="130">
        <v>1</v>
      </c>
      <c r="AB40" s="130">
        <v>1</v>
      </c>
      <c r="AC40" s="130">
        <v>1</v>
      </c>
      <c r="AD40" s="130">
        <v>0</v>
      </c>
      <c r="AE40" s="130">
        <v>0</v>
      </c>
      <c r="AF40" s="130">
        <v>0</v>
      </c>
      <c r="AG40" s="130">
        <v>0</v>
      </c>
      <c r="AH40" s="130">
        <v>0</v>
      </c>
      <c r="AI40" s="130">
        <v>3</v>
      </c>
      <c r="AJ40" s="130">
        <v>0</v>
      </c>
      <c r="AK40" s="130">
        <v>0</v>
      </c>
      <c r="AL40" s="130">
        <v>0</v>
      </c>
      <c r="AM40" s="130">
        <v>0</v>
      </c>
      <c r="AN40" s="130">
        <v>0</v>
      </c>
      <c r="AO40" s="130">
        <v>0</v>
      </c>
      <c r="AP40" s="130">
        <v>0</v>
      </c>
      <c r="AQ40" s="130">
        <v>4</v>
      </c>
      <c r="AR40" s="130">
        <v>1</v>
      </c>
      <c r="AS40" s="130">
        <v>0</v>
      </c>
      <c r="AT40" s="130">
        <v>0</v>
      </c>
      <c r="AU40" s="130">
        <v>0</v>
      </c>
      <c r="AV40" s="130">
        <v>0</v>
      </c>
      <c r="AW40" s="130">
        <v>0</v>
      </c>
      <c r="AX40" s="130">
        <v>0</v>
      </c>
      <c r="AY40" s="130">
        <v>0</v>
      </c>
      <c r="AZ40" s="130">
        <v>0</v>
      </c>
      <c r="BA40" s="130">
        <v>0</v>
      </c>
      <c r="BB40" s="130">
        <v>0</v>
      </c>
      <c r="BC40" s="130">
        <v>0</v>
      </c>
      <c r="BD40" s="130">
        <v>0</v>
      </c>
      <c r="BE40" s="130">
        <v>0</v>
      </c>
      <c r="BF40" s="130">
        <v>0</v>
      </c>
      <c r="BG40" s="130">
        <v>2</v>
      </c>
      <c r="BH40" s="130">
        <v>1</v>
      </c>
      <c r="BI40" s="130">
        <v>0</v>
      </c>
      <c r="BJ40" s="130">
        <v>0</v>
      </c>
      <c r="BK40" s="130">
        <v>0</v>
      </c>
      <c r="BL40" s="130">
        <v>0</v>
      </c>
      <c r="BM40" s="130">
        <v>0</v>
      </c>
      <c r="BN40" s="130">
        <v>0</v>
      </c>
      <c r="BO40" s="130">
        <v>1</v>
      </c>
      <c r="BP40" s="130">
        <v>0</v>
      </c>
      <c r="BQ40" s="130">
        <v>0</v>
      </c>
      <c r="BR40" s="130">
        <v>0</v>
      </c>
      <c r="BS40" s="130">
        <v>0</v>
      </c>
      <c r="BT40" s="130">
        <v>0</v>
      </c>
      <c r="BU40" s="130">
        <v>0</v>
      </c>
      <c r="BV40" s="130">
        <v>0</v>
      </c>
      <c r="BW40" s="130">
        <v>1</v>
      </c>
      <c r="BX40" s="130">
        <v>1</v>
      </c>
      <c r="BY40" s="130">
        <v>0</v>
      </c>
      <c r="BZ40" s="130">
        <v>0</v>
      </c>
      <c r="CA40" s="130">
        <v>0</v>
      </c>
      <c r="CB40" s="130">
        <v>0</v>
      </c>
      <c r="CC40" s="130">
        <v>0</v>
      </c>
      <c r="CD40" s="130">
        <v>0</v>
      </c>
      <c r="CE40" s="130">
        <v>1</v>
      </c>
      <c r="CF40" s="130">
        <v>0</v>
      </c>
      <c r="CG40" s="130">
        <v>0</v>
      </c>
      <c r="CH40" s="130">
        <v>0</v>
      </c>
      <c r="CI40" s="130">
        <v>0</v>
      </c>
      <c r="CJ40" s="130">
        <v>0</v>
      </c>
      <c r="CK40" s="130">
        <v>0</v>
      </c>
      <c r="CL40" s="130">
        <v>0</v>
      </c>
      <c r="CM40" s="130">
        <v>4</v>
      </c>
      <c r="CN40" s="130">
        <v>1</v>
      </c>
      <c r="CO40" s="130">
        <v>0</v>
      </c>
      <c r="CP40" s="130">
        <v>0</v>
      </c>
      <c r="CQ40" s="130">
        <v>0</v>
      </c>
      <c r="CR40" s="130">
        <v>0</v>
      </c>
      <c r="CS40" s="130">
        <v>0</v>
      </c>
      <c r="CT40" s="130">
        <v>0</v>
      </c>
      <c r="CU40" s="130">
        <v>0</v>
      </c>
      <c r="CV40" s="130">
        <v>0</v>
      </c>
      <c r="CW40" s="130">
        <v>0</v>
      </c>
      <c r="CX40" s="130">
        <v>0</v>
      </c>
      <c r="CY40" s="130">
        <v>0</v>
      </c>
      <c r="CZ40" s="130">
        <v>0</v>
      </c>
      <c r="DA40" s="130">
        <v>0</v>
      </c>
      <c r="DB40" s="130">
        <v>0</v>
      </c>
      <c r="DC40" s="130">
        <v>2</v>
      </c>
      <c r="DD40" s="130">
        <v>0</v>
      </c>
      <c r="DE40" s="130">
        <v>0</v>
      </c>
      <c r="DF40" s="130">
        <v>0</v>
      </c>
      <c r="DG40" s="130">
        <v>0</v>
      </c>
      <c r="DH40" s="130">
        <v>0</v>
      </c>
      <c r="DI40" s="130">
        <v>0</v>
      </c>
      <c r="DJ40" s="130">
        <v>0</v>
      </c>
      <c r="DK40" s="130">
        <v>2</v>
      </c>
      <c r="DL40" s="130">
        <v>1</v>
      </c>
      <c r="DM40" s="130">
        <v>0</v>
      </c>
      <c r="DN40" s="130">
        <v>0</v>
      </c>
      <c r="DO40" s="130">
        <v>0</v>
      </c>
      <c r="DP40" s="130">
        <v>0</v>
      </c>
      <c r="DQ40" s="130">
        <v>0</v>
      </c>
      <c r="DR40" s="130">
        <v>0</v>
      </c>
      <c r="DS40" s="130">
        <v>2</v>
      </c>
      <c r="DT40" s="130">
        <v>0</v>
      </c>
      <c r="DU40" s="130">
        <v>0</v>
      </c>
      <c r="DV40" s="130">
        <v>0</v>
      </c>
      <c r="DW40" s="130">
        <v>0</v>
      </c>
      <c r="DX40" s="130">
        <v>0</v>
      </c>
      <c r="DY40" s="130">
        <v>0</v>
      </c>
      <c r="DZ40" s="130">
        <v>0</v>
      </c>
      <c r="EA40" s="130">
        <v>0</v>
      </c>
      <c r="EB40" s="130">
        <v>0</v>
      </c>
      <c r="EC40" s="130">
        <v>0</v>
      </c>
      <c r="ED40" s="130">
        <v>0</v>
      </c>
      <c r="EE40" s="130">
        <v>0</v>
      </c>
      <c r="EF40" s="130">
        <v>0</v>
      </c>
      <c r="EG40" s="130">
        <v>0</v>
      </c>
      <c r="EH40" s="130">
        <v>0</v>
      </c>
      <c r="EI40" s="130">
        <v>0</v>
      </c>
      <c r="EJ40" s="130">
        <v>0</v>
      </c>
      <c r="EK40" s="130">
        <v>0</v>
      </c>
      <c r="EL40" s="130">
        <v>0</v>
      </c>
      <c r="EM40" s="130">
        <v>0</v>
      </c>
      <c r="EN40" s="130">
        <v>0</v>
      </c>
      <c r="EO40" s="130">
        <v>0</v>
      </c>
      <c r="EP40" s="130">
        <v>0</v>
      </c>
      <c r="EQ40" s="130">
        <v>0</v>
      </c>
      <c r="ER40" s="130">
        <v>0</v>
      </c>
      <c r="ES40" s="130">
        <v>0</v>
      </c>
      <c r="ET40" s="130">
        <v>0</v>
      </c>
      <c r="EU40" s="130">
        <v>0</v>
      </c>
      <c r="EV40" s="130">
        <v>0</v>
      </c>
      <c r="EW40" s="130">
        <v>0</v>
      </c>
      <c r="EX40" s="130">
        <v>0</v>
      </c>
      <c r="EY40" s="130">
        <v>1</v>
      </c>
      <c r="EZ40" s="130">
        <v>1</v>
      </c>
      <c r="FA40" s="130">
        <v>1</v>
      </c>
      <c r="FB40" s="130">
        <v>0</v>
      </c>
      <c r="FC40" s="130">
        <v>0</v>
      </c>
      <c r="FD40" s="130">
        <v>0</v>
      </c>
      <c r="FE40" s="130">
        <v>0</v>
      </c>
      <c r="FF40" s="130">
        <v>0</v>
      </c>
      <c r="FG40" s="130">
        <v>1</v>
      </c>
      <c r="FH40" s="130">
        <v>0</v>
      </c>
      <c r="FI40" s="130">
        <v>0</v>
      </c>
      <c r="FJ40" s="130">
        <v>0</v>
      </c>
      <c r="FK40" s="130">
        <v>0</v>
      </c>
      <c r="FL40" s="130">
        <v>0</v>
      </c>
      <c r="FM40" s="130">
        <v>0</v>
      </c>
      <c r="FN40" s="130">
        <v>0</v>
      </c>
      <c r="FO40" s="130">
        <v>1</v>
      </c>
      <c r="FP40" s="130">
        <v>0</v>
      </c>
      <c r="FQ40" s="130">
        <v>0</v>
      </c>
      <c r="FR40" s="130">
        <v>0</v>
      </c>
      <c r="FS40" s="130">
        <v>0</v>
      </c>
      <c r="FT40" s="130">
        <v>0</v>
      </c>
      <c r="FU40" s="130">
        <v>0</v>
      </c>
      <c r="FV40" s="130">
        <v>0</v>
      </c>
      <c r="FW40" s="130">
        <v>2</v>
      </c>
      <c r="FX40" s="130">
        <v>1</v>
      </c>
      <c r="FY40" s="130">
        <v>1</v>
      </c>
      <c r="FZ40" s="130">
        <v>1</v>
      </c>
      <c r="GA40" s="130">
        <v>1</v>
      </c>
      <c r="GB40" s="130">
        <v>0</v>
      </c>
      <c r="GC40" s="130">
        <v>0</v>
      </c>
      <c r="GD40" s="130">
        <v>0</v>
      </c>
      <c r="GE40" s="130">
        <v>1</v>
      </c>
      <c r="GF40" s="130">
        <v>0</v>
      </c>
      <c r="GG40" s="130">
        <v>0</v>
      </c>
      <c r="GH40" s="130">
        <v>0</v>
      </c>
      <c r="GI40" s="130">
        <v>0</v>
      </c>
      <c r="GJ40" s="130">
        <v>0</v>
      </c>
      <c r="GK40" s="130">
        <v>0</v>
      </c>
      <c r="GL40" s="130">
        <v>0</v>
      </c>
      <c r="GM40" s="73">
        <f t="shared" ref="GM40:GM42" si="21">C40+K40+S40+AA40+AI40+AQ40+AY40+BG40+BO40+BW40+CE40+CM40+CU40+DC40+DK40+DS40+EA40+EI40+EQ40+EY40+FG40+FO40+FW40+GE40</f>
        <v>33</v>
      </c>
      <c r="GN40" s="73">
        <f t="shared" ref="GN40:GN42" si="22">D40+L40+T40+AB40+AJ40+AR40+AZ40+BH40+BP40+BX40+CF40+CN40+CV40+DD40+DL40+DT40+EB40+EJ40+ER40+EZ40+FH40+FP40+FX40+GF40</f>
        <v>9</v>
      </c>
      <c r="GO40" s="73">
        <f t="shared" ref="GO40:GO43" si="23">GN40/GM40</f>
        <v>0.27272727272727271</v>
      </c>
      <c r="GP40" s="73">
        <f t="shared" ref="GP40:GP42" si="24">GG40+FY40+E40+M40+U40+AC40+AK40+AS40+BA40+BI40+BQ40+BY40+CG40+CO40+CW40+DE40+DM40+DU40+EC40+EK40+ES40+FA40+FI40+FQ40</f>
        <v>3</v>
      </c>
      <c r="GQ40" s="73">
        <f t="shared" ref="GQ40:GQ42" si="25">GH40+FZ40+F40+N40+V40+AD40+AL40+AT40+BB40+BJ40+BR40+BZ40+CH40+CP40+CX40+DF40+DN40+DV40+ED40+EL40+ET40+FB40+FJ40+FR40</f>
        <v>1</v>
      </c>
      <c r="GR40" s="73">
        <f t="shared" ref="GR40:GR41" si="26">GQ40/GP40</f>
        <v>0.33333333333333331</v>
      </c>
      <c r="GS40" s="73">
        <f t="shared" ref="GS40:GS42" si="27">G40+O40+W40+AE40+AM40+AU40+BC40+BK40+BS40+CA40+CI40+CQ40+CY40+DG40+DO40+DW40+EE40+EM40+EU40+FC40+FK40+FS40+GA40+GI40</f>
        <v>1</v>
      </c>
      <c r="GT40" s="73">
        <f t="shared" ref="GT40:GT42" si="28">H40+P40+X40+AF40+AN40+AV40+BD40+BL40+BT40+CB40+CJ40+CR40+CZ40+DH40+DP40+DX40+EF40+EN40+EV40+FD40+FL40+FT40+GB40+GJ40</f>
        <v>0</v>
      </c>
      <c r="GU40" s="73">
        <f t="shared" ref="GU40" si="29">GT40/GS40</f>
        <v>0</v>
      </c>
      <c r="GV40" s="73">
        <f t="shared" ref="GV40:GV42" si="30">I40+Q40+Y40+AG40+AO40+AW40+BE40+BM40+BU40+CC40+CK40+CS40+DA40+DI40+DQ40+DY40+EG40+EO40+EW40+FE40+FM40+FU40+GC40+GK40</f>
        <v>0</v>
      </c>
      <c r="GW40" s="73">
        <f t="shared" ref="GW40:GW42" si="31">J40+R40+Z40+AH40+AP40+AX40+BF40+BN40+BV40+CD40+CL40+CT40+DB40+DJ40+DR40+DZ40+EH40+EP40+EX40+FF40+FN40+FV40+GD40+GL40</f>
        <v>0</v>
      </c>
      <c r="GX40" s="73">
        <v>0</v>
      </c>
    </row>
    <row r="41" spans="1:206" ht="15.75" x14ac:dyDescent="0.25">
      <c r="A41" s="54">
        <v>37</v>
      </c>
      <c r="B41" s="58" t="s">
        <v>174</v>
      </c>
      <c r="C41" s="89">
        <v>2</v>
      </c>
      <c r="D41" s="130">
        <v>0</v>
      </c>
      <c r="E41" s="130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1</v>
      </c>
      <c r="T41" s="130">
        <v>0</v>
      </c>
      <c r="U41" s="130">
        <v>0</v>
      </c>
      <c r="V41" s="130">
        <v>0</v>
      </c>
      <c r="W41" s="130">
        <v>0</v>
      </c>
      <c r="X41" s="130">
        <v>0</v>
      </c>
      <c r="Y41" s="130">
        <v>0</v>
      </c>
      <c r="Z41" s="130">
        <v>0</v>
      </c>
      <c r="AA41" s="130">
        <v>1</v>
      </c>
      <c r="AB41" s="130">
        <v>1</v>
      </c>
      <c r="AC41" s="130">
        <v>0</v>
      </c>
      <c r="AD41" s="130">
        <v>0</v>
      </c>
      <c r="AE41" s="130">
        <v>0</v>
      </c>
      <c r="AF41" s="130">
        <v>0</v>
      </c>
      <c r="AG41" s="130">
        <v>0</v>
      </c>
      <c r="AH41" s="130">
        <v>0</v>
      </c>
      <c r="AI41" s="130">
        <v>1</v>
      </c>
      <c r="AJ41" s="130">
        <v>0</v>
      </c>
      <c r="AK41" s="130">
        <v>0</v>
      </c>
      <c r="AL41" s="130">
        <v>0</v>
      </c>
      <c r="AM41" s="130">
        <v>0</v>
      </c>
      <c r="AN41" s="130">
        <v>0</v>
      </c>
      <c r="AO41" s="130">
        <v>0</v>
      </c>
      <c r="AP41" s="130">
        <v>0</v>
      </c>
      <c r="AQ41" s="130">
        <v>0</v>
      </c>
      <c r="AR41" s="130">
        <v>0</v>
      </c>
      <c r="AS41" s="130">
        <v>1</v>
      </c>
      <c r="AT41" s="130">
        <v>0</v>
      </c>
      <c r="AU41" s="130">
        <v>0</v>
      </c>
      <c r="AV41" s="130">
        <v>0</v>
      </c>
      <c r="AW41" s="130">
        <v>0</v>
      </c>
      <c r="AX41" s="130">
        <v>0</v>
      </c>
      <c r="AY41" s="130">
        <v>0</v>
      </c>
      <c r="AZ41" s="130">
        <v>0</v>
      </c>
      <c r="BA41" s="130">
        <v>0</v>
      </c>
      <c r="BB41" s="130">
        <v>0</v>
      </c>
      <c r="BC41" s="130">
        <v>0</v>
      </c>
      <c r="BD41" s="130">
        <v>0</v>
      </c>
      <c r="BE41" s="130">
        <v>0</v>
      </c>
      <c r="BF41" s="130">
        <v>0</v>
      </c>
      <c r="BG41" s="130">
        <v>0</v>
      </c>
      <c r="BH41" s="130">
        <v>0</v>
      </c>
      <c r="BI41" s="130">
        <v>0</v>
      </c>
      <c r="BJ41" s="130">
        <v>0</v>
      </c>
      <c r="BK41" s="130">
        <v>0</v>
      </c>
      <c r="BL41" s="130">
        <v>0</v>
      </c>
      <c r="BM41" s="130">
        <v>0</v>
      </c>
      <c r="BN41" s="130">
        <v>0</v>
      </c>
      <c r="BO41" s="175">
        <v>2</v>
      </c>
      <c r="BP41" s="130">
        <v>0</v>
      </c>
      <c r="BQ41" s="130">
        <v>0</v>
      </c>
      <c r="BR41" s="130">
        <v>0</v>
      </c>
      <c r="BS41" s="130">
        <v>0</v>
      </c>
      <c r="BT41" s="130">
        <v>0</v>
      </c>
      <c r="BU41" s="130">
        <v>0</v>
      </c>
      <c r="BV41" s="130">
        <v>0</v>
      </c>
      <c r="BW41" s="130">
        <v>1</v>
      </c>
      <c r="BX41" s="130">
        <v>1</v>
      </c>
      <c r="BY41" s="130">
        <v>0</v>
      </c>
      <c r="BZ41" s="130">
        <v>0</v>
      </c>
      <c r="CA41" s="130">
        <v>0</v>
      </c>
      <c r="CB41" s="130">
        <v>0</v>
      </c>
      <c r="CC41" s="130">
        <v>0</v>
      </c>
      <c r="CD41" s="130">
        <v>0</v>
      </c>
      <c r="CE41" s="130">
        <v>2</v>
      </c>
      <c r="CF41" s="130">
        <v>0</v>
      </c>
      <c r="CG41" s="130">
        <v>0</v>
      </c>
      <c r="CH41" s="130">
        <v>0</v>
      </c>
      <c r="CI41" s="130">
        <v>0</v>
      </c>
      <c r="CJ41" s="130">
        <v>0</v>
      </c>
      <c r="CK41" s="130">
        <v>0</v>
      </c>
      <c r="CL41" s="130">
        <v>0</v>
      </c>
      <c r="CM41" s="174">
        <v>0</v>
      </c>
      <c r="CN41" s="130">
        <v>0</v>
      </c>
      <c r="CO41" s="130">
        <v>0</v>
      </c>
      <c r="CP41" s="130">
        <v>0</v>
      </c>
      <c r="CQ41" s="130">
        <v>0</v>
      </c>
      <c r="CR41" s="130">
        <v>0</v>
      </c>
      <c r="CS41" s="130">
        <v>0</v>
      </c>
      <c r="CT41" s="130">
        <v>0</v>
      </c>
      <c r="CU41" s="130">
        <v>0</v>
      </c>
      <c r="CV41" s="130">
        <v>0</v>
      </c>
      <c r="CW41" s="130">
        <v>0</v>
      </c>
      <c r="CX41" s="130">
        <v>0</v>
      </c>
      <c r="CY41" s="130">
        <v>0</v>
      </c>
      <c r="CZ41" s="130">
        <v>0</v>
      </c>
      <c r="DA41" s="130">
        <v>0</v>
      </c>
      <c r="DB41" s="130">
        <v>0</v>
      </c>
      <c r="DC41" s="130">
        <v>1</v>
      </c>
      <c r="DD41" s="130">
        <v>0</v>
      </c>
      <c r="DE41" s="130">
        <v>0</v>
      </c>
      <c r="DF41" s="130">
        <v>0</v>
      </c>
      <c r="DG41" s="130">
        <v>0</v>
      </c>
      <c r="DH41" s="130">
        <v>0</v>
      </c>
      <c r="DI41" s="130">
        <v>0</v>
      </c>
      <c r="DJ41" s="130">
        <v>0</v>
      </c>
      <c r="DK41" s="130">
        <v>0</v>
      </c>
      <c r="DL41" s="130">
        <v>0</v>
      </c>
      <c r="DM41" s="130">
        <v>0</v>
      </c>
      <c r="DN41" s="130">
        <v>0</v>
      </c>
      <c r="DO41" s="130">
        <v>0</v>
      </c>
      <c r="DP41" s="130">
        <v>0</v>
      </c>
      <c r="DQ41" s="130">
        <v>0</v>
      </c>
      <c r="DR41" s="130">
        <v>0</v>
      </c>
      <c r="DS41" s="130">
        <v>1</v>
      </c>
      <c r="DT41" s="130">
        <v>1</v>
      </c>
      <c r="DU41" s="130">
        <v>0</v>
      </c>
      <c r="DV41" s="130">
        <v>0</v>
      </c>
      <c r="DW41" s="130">
        <v>0</v>
      </c>
      <c r="DX41" s="130">
        <v>0</v>
      </c>
      <c r="DY41" s="130">
        <v>0</v>
      </c>
      <c r="DZ41" s="130">
        <v>0</v>
      </c>
      <c r="EA41" s="130">
        <v>0</v>
      </c>
      <c r="EB41" s="130">
        <v>0</v>
      </c>
      <c r="EC41" s="130">
        <v>0</v>
      </c>
      <c r="ED41" s="130">
        <v>0</v>
      </c>
      <c r="EE41" s="130">
        <v>0</v>
      </c>
      <c r="EF41" s="130">
        <v>0</v>
      </c>
      <c r="EG41" s="130">
        <v>0</v>
      </c>
      <c r="EH41" s="130">
        <v>0</v>
      </c>
      <c r="EI41" s="130">
        <v>0</v>
      </c>
      <c r="EJ41" s="130">
        <v>0</v>
      </c>
      <c r="EK41" s="130">
        <v>0</v>
      </c>
      <c r="EL41" s="130">
        <v>0</v>
      </c>
      <c r="EM41" s="130">
        <v>0</v>
      </c>
      <c r="EN41" s="130">
        <v>0</v>
      </c>
      <c r="EO41" s="130">
        <v>0</v>
      </c>
      <c r="EP41" s="130">
        <v>0</v>
      </c>
      <c r="EQ41" s="130">
        <v>0</v>
      </c>
      <c r="ER41" s="130">
        <v>0</v>
      </c>
      <c r="ES41" s="130">
        <v>0</v>
      </c>
      <c r="ET41" s="130">
        <v>0</v>
      </c>
      <c r="EU41" s="130">
        <v>0</v>
      </c>
      <c r="EV41" s="130">
        <v>0</v>
      </c>
      <c r="EW41" s="130">
        <v>0</v>
      </c>
      <c r="EX41" s="130">
        <v>0</v>
      </c>
      <c r="EY41" s="130">
        <v>2</v>
      </c>
      <c r="EZ41" s="130">
        <v>0</v>
      </c>
      <c r="FA41" s="130">
        <v>0</v>
      </c>
      <c r="FB41" s="130">
        <v>0</v>
      </c>
      <c r="FC41" s="130">
        <v>0</v>
      </c>
      <c r="FD41" s="130">
        <v>0</v>
      </c>
      <c r="FE41" s="130">
        <v>0</v>
      </c>
      <c r="FF41" s="130">
        <v>0</v>
      </c>
      <c r="FG41" s="130">
        <v>3</v>
      </c>
      <c r="FH41" s="130">
        <v>0</v>
      </c>
      <c r="FI41" s="130">
        <v>0</v>
      </c>
      <c r="FJ41" s="130">
        <v>0</v>
      </c>
      <c r="FK41" s="130">
        <v>0</v>
      </c>
      <c r="FL41" s="130">
        <v>0</v>
      </c>
      <c r="FM41" s="130">
        <v>0</v>
      </c>
      <c r="FN41" s="130">
        <v>0</v>
      </c>
      <c r="FO41" s="130">
        <v>2</v>
      </c>
      <c r="FP41" s="130">
        <v>0</v>
      </c>
      <c r="FQ41" s="130">
        <v>1</v>
      </c>
      <c r="FR41" s="130">
        <v>0</v>
      </c>
      <c r="FS41" s="130">
        <v>0</v>
      </c>
      <c r="FT41" s="130">
        <v>0</v>
      </c>
      <c r="FU41" s="130">
        <v>0</v>
      </c>
      <c r="FV41" s="130">
        <v>0</v>
      </c>
      <c r="FW41" s="130">
        <v>2</v>
      </c>
      <c r="FX41" s="130">
        <v>1</v>
      </c>
      <c r="FY41" s="130">
        <v>0</v>
      </c>
      <c r="FZ41" s="130">
        <v>0</v>
      </c>
      <c r="GA41" s="130">
        <v>0</v>
      </c>
      <c r="GB41" s="130">
        <v>0</v>
      </c>
      <c r="GC41" s="130">
        <v>0</v>
      </c>
      <c r="GD41" s="130">
        <v>0</v>
      </c>
      <c r="GE41" s="130">
        <v>1</v>
      </c>
      <c r="GF41" s="130">
        <v>0</v>
      </c>
      <c r="GG41" s="130">
        <v>0</v>
      </c>
      <c r="GH41" s="130">
        <v>0</v>
      </c>
      <c r="GI41" s="130">
        <v>0</v>
      </c>
      <c r="GJ41" s="130">
        <v>0</v>
      </c>
      <c r="GK41" s="130">
        <v>0</v>
      </c>
      <c r="GL41" s="130">
        <v>0</v>
      </c>
      <c r="GM41" s="73">
        <f t="shared" si="21"/>
        <v>22</v>
      </c>
      <c r="GN41" s="73">
        <f t="shared" si="22"/>
        <v>4</v>
      </c>
      <c r="GO41" s="73">
        <f t="shared" si="23"/>
        <v>0.18181818181818182</v>
      </c>
      <c r="GP41" s="73">
        <f t="shared" si="24"/>
        <v>2</v>
      </c>
      <c r="GQ41" s="73">
        <f t="shared" si="25"/>
        <v>0</v>
      </c>
      <c r="GR41" s="73">
        <f t="shared" si="26"/>
        <v>0</v>
      </c>
      <c r="GS41" s="73">
        <f t="shared" si="27"/>
        <v>0</v>
      </c>
      <c r="GT41" s="73">
        <f t="shared" si="28"/>
        <v>0</v>
      </c>
      <c r="GU41" s="73">
        <v>0</v>
      </c>
      <c r="GV41" s="73">
        <f t="shared" si="30"/>
        <v>0</v>
      </c>
      <c r="GW41" s="73">
        <f t="shared" si="31"/>
        <v>0</v>
      </c>
      <c r="GX41" s="73">
        <v>0</v>
      </c>
    </row>
    <row r="42" spans="1:206" ht="15.75" x14ac:dyDescent="0.25">
      <c r="A42" s="54">
        <v>38</v>
      </c>
      <c r="B42" s="58" t="s">
        <v>158</v>
      </c>
      <c r="C42" s="89">
        <v>0</v>
      </c>
      <c r="D42" s="130">
        <v>0</v>
      </c>
      <c r="E42" s="130"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  <c r="L42" s="130">
        <v>0</v>
      </c>
      <c r="M42" s="130">
        <v>0</v>
      </c>
      <c r="N42" s="130">
        <v>0</v>
      </c>
      <c r="O42" s="130">
        <v>0</v>
      </c>
      <c r="P42" s="130">
        <v>0</v>
      </c>
      <c r="Q42" s="130">
        <v>0</v>
      </c>
      <c r="R42" s="130">
        <v>0</v>
      </c>
      <c r="S42" s="130">
        <v>1</v>
      </c>
      <c r="T42" s="130">
        <v>0</v>
      </c>
      <c r="U42" s="130">
        <v>0</v>
      </c>
      <c r="V42" s="130">
        <v>0</v>
      </c>
      <c r="W42" s="130">
        <v>0</v>
      </c>
      <c r="X42" s="130">
        <v>0</v>
      </c>
      <c r="Y42" s="130">
        <v>0</v>
      </c>
      <c r="Z42" s="130">
        <v>0</v>
      </c>
      <c r="AA42" s="175">
        <v>1</v>
      </c>
      <c r="AB42" s="175">
        <v>1</v>
      </c>
      <c r="AC42" s="130">
        <v>0</v>
      </c>
      <c r="AD42" s="130">
        <v>0</v>
      </c>
      <c r="AE42" s="130">
        <v>0</v>
      </c>
      <c r="AF42" s="130">
        <v>0</v>
      </c>
      <c r="AG42" s="130">
        <v>0</v>
      </c>
      <c r="AH42" s="130">
        <v>0</v>
      </c>
      <c r="AI42" s="130">
        <v>3</v>
      </c>
      <c r="AJ42" s="130">
        <v>0</v>
      </c>
      <c r="AK42" s="130">
        <v>0</v>
      </c>
      <c r="AL42" s="130">
        <v>0</v>
      </c>
      <c r="AM42" s="130">
        <v>0</v>
      </c>
      <c r="AN42" s="130">
        <v>0</v>
      </c>
      <c r="AO42" s="130">
        <v>0</v>
      </c>
      <c r="AP42" s="130">
        <v>0</v>
      </c>
      <c r="AQ42" s="130">
        <v>3</v>
      </c>
      <c r="AR42" s="130">
        <v>0</v>
      </c>
      <c r="AS42" s="130">
        <v>0</v>
      </c>
      <c r="AT42" s="130">
        <v>0</v>
      </c>
      <c r="AU42" s="130">
        <v>0</v>
      </c>
      <c r="AV42" s="130">
        <v>0</v>
      </c>
      <c r="AW42" s="130">
        <v>0</v>
      </c>
      <c r="AX42" s="130">
        <v>0</v>
      </c>
      <c r="AY42" s="130">
        <v>0</v>
      </c>
      <c r="AZ42" s="130">
        <v>0</v>
      </c>
      <c r="BA42" s="130">
        <v>0</v>
      </c>
      <c r="BB42" s="130">
        <v>0</v>
      </c>
      <c r="BC42" s="130">
        <v>0</v>
      </c>
      <c r="BD42" s="130">
        <v>0</v>
      </c>
      <c r="BE42" s="130">
        <v>0</v>
      </c>
      <c r="BF42" s="130">
        <v>0</v>
      </c>
      <c r="BG42" s="130">
        <v>1</v>
      </c>
      <c r="BH42" s="130">
        <v>0</v>
      </c>
      <c r="BI42" s="130">
        <v>0</v>
      </c>
      <c r="BJ42" s="130">
        <v>0</v>
      </c>
      <c r="BK42" s="130">
        <v>0</v>
      </c>
      <c r="BL42" s="130">
        <v>0</v>
      </c>
      <c r="BM42" s="130">
        <v>0</v>
      </c>
      <c r="BN42" s="130">
        <v>0</v>
      </c>
      <c r="BO42" s="175">
        <v>1</v>
      </c>
      <c r="BP42" s="175">
        <v>0</v>
      </c>
      <c r="BQ42" s="130">
        <v>0</v>
      </c>
      <c r="BR42" s="130">
        <v>0</v>
      </c>
      <c r="BS42" s="130">
        <v>0</v>
      </c>
      <c r="BT42" s="130">
        <v>0</v>
      </c>
      <c r="BU42" s="130">
        <v>0</v>
      </c>
      <c r="BV42" s="130">
        <v>0</v>
      </c>
      <c r="BW42" s="130">
        <v>0</v>
      </c>
      <c r="BX42" s="130">
        <v>0</v>
      </c>
      <c r="BY42" s="130">
        <v>0</v>
      </c>
      <c r="BZ42" s="130">
        <v>0</v>
      </c>
      <c r="CA42" s="130">
        <v>0</v>
      </c>
      <c r="CB42" s="130">
        <v>0</v>
      </c>
      <c r="CC42" s="130">
        <v>0</v>
      </c>
      <c r="CD42" s="130">
        <v>0</v>
      </c>
      <c r="CE42" s="130">
        <v>0</v>
      </c>
      <c r="CF42" s="130">
        <v>0</v>
      </c>
      <c r="CG42" s="130">
        <v>0</v>
      </c>
      <c r="CH42" s="130">
        <v>0</v>
      </c>
      <c r="CI42" s="130">
        <v>0</v>
      </c>
      <c r="CJ42" s="130">
        <v>0</v>
      </c>
      <c r="CK42" s="130">
        <v>0</v>
      </c>
      <c r="CL42" s="130">
        <v>0</v>
      </c>
      <c r="CM42" s="174">
        <v>1</v>
      </c>
      <c r="CN42" s="130">
        <v>0</v>
      </c>
      <c r="CO42" s="130">
        <v>0</v>
      </c>
      <c r="CP42" s="130">
        <v>0</v>
      </c>
      <c r="CQ42" s="130">
        <v>0</v>
      </c>
      <c r="CR42" s="130">
        <v>0</v>
      </c>
      <c r="CS42" s="130">
        <v>0</v>
      </c>
      <c r="CT42" s="130">
        <v>0</v>
      </c>
      <c r="CU42" s="130">
        <v>0</v>
      </c>
      <c r="CV42" s="130">
        <v>0</v>
      </c>
      <c r="CW42" s="130">
        <v>0</v>
      </c>
      <c r="CX42" s="130">
        <v>0</v>
      </c>
      <c r="CY42" s="130">
        <v>0</v>
      </c>
      <c r="CZ42" s="130">
        <v>0</v>
      </c>
      <c r="DA42" s="130">
        <v>0</v>
      </c>
      <c r="DB42" s="130">
        <v>0</v>
      </c>
      <c r="DC42" s="130">
        <v>1</v>
      </c>
      <c r="DD42" s="130">
        <v>1</v>
      </c>
      <c r="DE42" s="130">
        <v>0</v>
      </c>
      <c r="DF42" s="130">
        <v>0</v>
      </c>
      <c r="DG42" s="130">
        <v>0</v>
      </c>
      <c r="DH42" s="130">
        <v>0</v>
      </c>
      <c r="DI42" s="130">
        <v>0</v>
      </c>
      <c r="DJ42" s="130">
        <v>0</v>
      </c>
      <c r="DK42" s="130">
        <v>1</v>
      </c>
      <c r="DL42" s="130">
        <v>0</v>
      </c>
      <c r="DM42" s="130">
        <v>0</v>
      </c>
      <c r="DN42" s="130">
        <v>0</v>
      </c>
      <c r="DO42" s="130">
        <v>0</v>
      </c>
      <c r="DP42" s="130">
        <v>0</v>
      </c>
      <c r="DQ42" s="130">
        <v>0</v>
      </c>
      <c r="DR42" s="130">
        <v>0</v>
      </c>
      <c r="DS42" s="130">
        <v>1</v>
      </c>
      <c r="DT42" s="130">
        <v>0</v>
      </c>
      <c r="DU42" s="130">
        <v>0</v>
      </c>
      <c r="DV42" s="130">
        <v>0</v>
      </c>
      <c r="DW42" s="130">
        <v>0</v>
      </c>
      <c r="DX42" s="130">
        <v>0</v>
      </c>
      <c r="DY42" s="130">
        <v>0</v>
      </c>
      <c r="DZ42" s="130">
        <v>0</v>
      </c>
      <c r="EA42" s="130">
        <v>0</v>
      </c>
      <c r="EB42" s="130">
        <v>0</v>
      </c>
      <c r="EC42" s="130">
        <v>0</v>
      </c>
      <c r="ED42" s="130">
        <v>0</v>
      </c>
      <c r="EE42" s="130">
        <v>0</v>
      </c>
      <c r="EF42" s="130">
        <v>0</v>
      </c>
      <c r="EG42" s="130">
        <v>0</v>
      </c>
      <c r="EH42" s="130">
        <v>0</v>
      </c>
      <c r="EI42" s="130">
        <v>0</v>
      </c>
      <c r="EJ42" s="130">
        <v>0</v>
      </c>
      <c r="EK42" s="130">
        <v>0</v>
      </c>
      <c r="EL42" s="130">
        <v>0</v>
      </c>
      <c r="EM42" s="130">
        <v>0</v>
      </c>
      <c r="EN42" s="130">
        <v>0</v>
      </c>
      <c r="EO42" s="130">
        <v>0</v>
      </c>
      <c r="EP42" s="130">
        <v>0</v>
      </c>
      <c r="EQ42" s="130">
        <v>0</v>
      </c>
      <c r="ER42" s="130">
        <v>0</v>
      </c>
      <c r="ES42" s="130">
        <v>0</v>
      </c>
      <c r="ET42" s="130">
        <v>0</v>
      </c>
      <c r="EU42" s="130">
        <v>0</v>
      </c>
      <c r="EV42" s="130">
        <v>0</v>
      </c>
      <c r="EW42" s="130">
        <v>0</v>
      </c>
      <c r="EX42" s="130">
        <v>0</v>
      </c>
      <c r="EY42" s="130">
        <v>2</v>
      </c>
      <c r="EZ42" s="130">
        <v>0</v>
      </c>
      <c r="FA42" s="130">
        <v>0</v>
      </c>
      <c r="FB42" s="130">
        <v>0</v>
      </c>
      <c r="FC42" s="130">
        <v>0</v>
      </c>
      <c r="FD42" s="130">
        <v>0</v>
      </c>
      <c r="FE42" s="130">
        <v>0</v>
      </c>
      <c r="FF42" s="130">
        <v>0</v>
      </c>
      <c r="FG42" s="130">
        <v>0</v>
      </c>
      <c r="FH42" s="130">
        <v>0</v>
      </c>
      <c r="FI42" s="130">
        <v>0</v>
      </c>
      <c r="FJ42" s="130">
        <v>0</v>
      </c>
      <c r="FK42" s="130">
        <v>0</v>
      </c>
      <c r="FL42" s="130">
        <v>0</v>
      </c>
      <c r="FM42" s="130">
        <v>0</v>
      </c>
      <c r="FN42" s="130">
        <v>0</v>
      </c>
      <c r="FO42" s="130">
        <v>3</v>
      </c>
      <c r="FP42" s="130">
        <v>1</v>
      </c>
      <c r="FQ42" s="130">
        <v>0</v>
      </c>
      <c r="FR42" s="130">
        <v>0</v>
      </c>
      <c r="FS42" s="130">
        <v>0</v>
      </c>
      <c r="FT42" s="130">
        <v>0</v>
      </c>
      <c r="FU42" s="130">
        <v>0</v>
      </c>
      <c r="FV42" s="130">
        <v>0</v>
      </c>
      <c r="FW42" s="130">
        <v>2</v>
      </c>
      <c r="FX42" s="130">
        <v>0</v>
      </c>
      <c r="FY42" s="130">
        <v>0</v>
      </c>
      <c r="FZ42" s="130">
        <v>0</v>
      </c>
      <c r="GA42" s="130">
        <v>0</v>
      </c>
      <c r="GB42" s="130">
        <v>0</v>
      </c>
      <c r="GC42" s="130">
        <v>0</v>
      </c>
      <c r="GD42" s="130">
        <v>0</v>
      </c>
      <c r="GE42" s="210">
        <v>1</v>
      </c>
      <c r="GF42" s="210">
        <v>1</v>
      </c>
      <c r="GG42" s="130">
        <v>0</v>
      </c>
      <c r="GH42" s="130">
        <v>0</v>
      </c>
      <c r="GI42" s="130">
        <v>0</v>
      </c>
      <c r="GJ42" s="130">
        <v>0</v>
      </c>
      <c r="GK42" s="130">
        <v>0</v>
      </c>
      <c r="GL42" s="130">
        <v>0</v>
      </c>
      <c r="GM42" s="73">
        <f t="shared" si="21"/>
        <v>22</v>
      </c>
      <c r="GN42" s="73">
        <f t="shared" si="22"/>
        <v>4</v>
      </c>
      <c r="GO42" s="73">
        <f t="shared" si="23"/>
        <v>0.18181818181818182</v>
      </c>
      <c r="GP42" s="73">
        <f t="shared" si="24"/>
        <v>0</v>
      </c>
      <c r="GQ42" s="73">
        <f t="shared" si="25"/>
        <v>0</v>
      </c>
      <c r="GR42" s="73">
        <v>0</v>
      </c>
      <c r="GS42" s="73">
        <f t="shared" si="27"/>
        <v>0</v>
      </c>
      <c r="GT42" s="73">
        <f t="shared" si="28"/>
        <v>0</v>
      </c>
      <c r="GU42" s="73">
        <v>0</v>
      </c>
      <c r="GV42" s="73">
        <f t="shared" si="30"/>
        <v>0</v>
      </c>
      <c r="GW42" s="73">
        <f t="shared" si="31"/>
        <v>0</v>
      </c>
      <c r="GX42" s="73">
        <v>0</v>
      </c>
    </row>
    <row r="43" spans="1:206" ht="15.75" x14ac:dyDescent="0.25">
      <c r="A43" s="308" t="s">
        <v>120</v>
      </c>
      <c r="B43" s="308"/>
      <c r="C43" s="139">
        <f>SUM(C5:C42)</f>
        <v>106</v>
      </c>
      <c r="D43" s="139">
        <f t="shared" ref="D43:BO43" si="32">SUM(D5:D42)</f>
        <v>16</v>
      </c>
      <c r="E43" s="139">
        <f t="shared" si="32"/>
        <v>1</v>
      </c>
      <c r="F43" s="139">
        <f t="shared" si="32"/>
        <v>0</v>
      </c>
      <c r="G43" s="139">
        <f t="shared" si="32"/>
        <v>0</v>
      </c>
      <c r="H43" s="139">
        <f t="shared" si="32"/>
        <v>0</v>
      </c>
      <c r="I43" s="139">
        <f t="shared" si="32"/>
        <v>0</v>
      </c>
      <c r="J43" s="139">
        <f t="shared" si="32"/>
        <v>0</v>
      </c>
      <c r="K43" s="139">
        <f t="shared" si="32"/>
        <v>58</v>
      </c>
      <c r="L43" s="139">
        <f t="shared" si="32"/>
        <v>0</v>
      </c>
      <c r="M43" s="139">
        <f t="shared" si="32"/>
        <v>0</v>
      </c>
      <c r="N43" s="139">
        <f t="shared" si="32"/>
        <v>0</v>
      </c>
      <c r="O43" s="139">
        <f t="shared" si="32"/>
        <v>0</v>
      </c>
      <c r="P43" s="139">
        <f t="shared" si="32"/>
        <v>0</v>
      </c>
      <c r="Q43" s="139">
        <f t="shared" si="32"/>
        <v>0</v>
      </c>
      <c r="R43" s="139">
        <f t="shared" si="32"/>
        <v>0</v>
      </c>
      <c r="S43" s="139">
        <f t="shared" si="32"/>
        <v>44</v>
      </c>
      <c r="T43" s="139">
        <f t="shared" si="32"/>
        <v>15</v>
      </c>
      <c r="U43" s="139">
        <f t="shared" si="32"/>
        <v>1</v>
      </c>
      <c r="V43" s="139">
        <f t="shared" si="32"/>
        <v>1</v>
      </c>
      <c r="W43" s="139">
        <f t="shared" si="32"/>
        <v>0</v>
      </c>
      <c r="X43" s="139">
        <f t="shared" si="32"/>
        <v>0</v>
      </c>
      <c r="Y43" s="139">
        <f t="shared" si="32"/>
        <v>2</v>
      </c>
      <c r="Z43" s="139">
        <f t="shared" si="32"/>
        <v>0</v>
      </c>
      <c r="AA43" s="139">
        <f t="shared" si="32"/>
        <v>60</v>
      </c>
      <c r="AB43" s="139">
        <f t="shared" si="32"/>
        <v>19</v>
      </c>
      <c r="AC43" s="139">
        <f t="shared" si="32"/>
        <v>1</v>
      </c>
      <c r="AD43" s="139">
        <f t="shared" si="32"/>
        <v>0</v>
      </c>
      <c r="AE43" s="139">
        <f t="shared" si="32"/>
        <v>0</v>
      </c>
      <c r="AF43" s="139">
        <f t="shared" si="32"/>
        <v>0</v>
      </c>
      <c r="AG43" s="139">
        <f t="shared" si="32"/>
        <v>0</v>
      </c>
      <c r="AH43" s="139">
        <f t="shared" si="32"/>
        <v>0</v>
      </c>
      <c r="AI43" s="139">
        <f t="shared" si="32"/>
        <v>55</v>
      </c>
      <c r="AJ43" s="139">
        <f t="shared" si="32"/>
        <v>12</v>
      </c>
      <c r="AK43" s="139">
        <f t="shared" si="32"/>
        <v>1</v>
      </c>
      <c r="AL43" s="139">
        <f t="shared" si="32"/>
        <v>0</v>
      </c>
      <c r="AM43" s="139">
        <f t="shared" si="32"/>
        <v>0</v>
      </c>
      <c r="AN43" s="139">
        <f t="shared" si="32"/>
        <v>0</v>
      </c>
      <c r="AO43" s="139">
        <f t="shared" si="32"/>
        <v>0</v>
      </c>
      <c r="AP43" s="139">
        <f t="shared" si="32"/>
        <v>0</v>
      </c>
      <c r="AQ43" s="139">
        <f t="shared" si="32"/>
        <v>59</v>
      </c>
      <c r="AR43" s="139">
        <f t="shared" si="32"/>
        <v>18</v>
      </c>
      <c r="AS43" s="139">
        <f t="shared" si="32"/>
        <v>2</v>
      </c>
      <c r="AT43" s="139">
        <f t="shared" si="32"/>
        <v>0</v>
      </c>
      <c r="AU43" s="139">
        <f t="shared" si="32"/>
        <v>0</v>
      </c>
      <c r="AV43" s="139">
        <f t="shared" si="32"/>
        <v>0</v>
      </c>
      <c r="AW43" s="139">
        <f t="shared" si="32"/>
        <v>0</v>
      </c>
      <c r="AX43" s="139">
        <f t="shared" si="32"/>
        <v>0</v>
      </c>
      <c r="AY43" s="139">
        <f t="shared" si="32"/>
        <v>6</v>
      </c>
      <c r="AZ43" s="139">
        <f t="shared" si="32"/>
        <v>0</v>
      </c>
      <c r="BA43" s="139">
        <f t="shared" si="32"/>
        <v>0</v>
      </c>
      <c r="BB43" s="139">
        <f t="shared" si="32"/>
        <v>0</v>
      </c>
      <c r="BC43" s="139">
        <f t="shared" si="32"/>
        <v>0</v>
      </c>
      <c r="BD43" s="139">
        <f t="shared" si="32"/>
        <v>0</v>
      </c>
      <c r="BE43" s="139">
        <f t="shared" si="32"/>
        <v>0</v>
      </c>
      <c r="BF43" s="139">
        <f t="shared" si="32"/>
        <v>0</v>
      </c>
      <c r="BG43" s="139">
        <f t="shared" si="32"/>
        <v>59</v>
      </c>
      <c r="BH43" s="139">
        <f t="shared" si="32"/>
        <v>20</v>
      </c>
      <c r="BI43" s="139">
        <f t="shared" si="32"/>
        <v>3</v>
      </c>
      <c r="BJ43" s="139">
        <f t="shared" si="32"/>
        <v>0</v>
      </c>
      <c r="BK43" s="139">
        <f t="shared" si="32"/>
        <v>0</v>
      </c>
      <c r="BL43" s="139">
        <f t="shared" si="32"/>
        <v>0</v>
      </c>
      <c r="BM43" s="139">
        <f t="shared" si="32"/>
        <v>0</v>
      </c>
      <c r="BN43" s="139">
        <f t="shared" si="32"/>
        <v>0</v>
      </c>
      <c r="BO43" s="139">
        <f t="shared" si="32"/>
        <v>19</v>
      </c>
      <c r="BP43" s="139">
        <f t="shared" ref="BP43:EA43" si="33">SUM(BP5:BP42)</f>
        <v>7</v>
      </c>
      <c r="BQ43" s="139">
        <f t="shared" si="33"/>
        <v>0</v>
      </c>
      <c r="BR43" s="139">
        <f t="shared" si="33"/>
        <v>0</v>
      </c>
      <c r="BS43" s="139">
        <f t="shared" si="33"/>
        <v>0</v>
      </c>
      <c r="BT43" s="139">
        <f t="shared" si="33"/>
        <v>0</v>
      </c>
      <c r="BU43" s="139">
        <f t="shared" si="33"/>
        <v>0</v>
      </c>
      <c r="BV43" s="139">
        <f t="shared" si="33"/>
        <v>0</v>
      </c>
      <c r="BW43" s="139">
        <f t="shared" si="33"/>
        <v>19</v>
      </c>
      <c r="BX43" s="139">
        <f t="shared" si="33"/>
        <v>3</v>
      </c>
      <c r="BY43" s="139">
        <f t="shared" si="33"/>
        <v>0</v>
      </c>
      <c r="BZ43" s="139">
        <f t="shared" si="33"/>
        <v>0</v>
      </c>
      <c r="CA43" s="139">
        <f t="shared" si="33"/>
        <v>1</v>
      </c>
      <c r="CB43" s="139">
        <f t="shared" si="33"/>
        <v>0</v>
      </c>
      <c r="CC43" s="139">
        <f t="shared" si="33"/>
        <v>0</v>
      </c>
      <c r="CD43" s="139">
        <f t="shared" si="33"/>
        <v>0</v>
      </c>
      <c r="CE43" s="139">
        <f t="shared" si="33"/>
        <v>46</v>
      </c>
      <c r="CF43" s="139">
        <f t="shared" si="33"/>
        <v>6</v>
      </c>
      <c r="CG43" s="139">
        <f t="shared" si="33"/>
        <v>3</v>
      </c>
      <c r="CH43" s="139">
        <f t="shared" si="33"/>
        <v>0</v>
      </c>
      <c r="CI43" s="139">
        <f t="shared" si="33"/>
        <v>0</v>
      </c>
      <c r="CJ43" s="139">
        <f t="shared" si="33"/>
        <v>0</v>
      </c>
      <c r="CK43" s="139">
        <f t="shared" si="33"/>
        <v>0</v>
      </c>
      <c r="CL43" s="139">
        <f t="shared" si="33"/>
        <v>0</v>
      </c>
      <c r="CM43" s="139">
        <f t="shared" si="33"/>
        <v>35</v>
      </c>
      <c r="CN43" s="139">
        <f t="shared" si="33"/>
        <v>7</v>
      </c>
      <c r="CO43" s="139">
        <f t="shared" si="33"/>
        <v>1</v>
      </c>
      <c r="CP43" s="139">
        <f t="shared" si="33"/>
        <v>0</v>
      </c>
      <c r="CQ43" s="139">
        <f t="shared" si="33"/>
        <v>0</v>
      </c>
      <c r="CR43" s="139">
        <f t="shared" si="33"/>
        <v>0</v>
      </c>
      <c r="CS43" s="139">
        <f t="shared" si="33"/>
        <v>0</v>
      </c>
      <c r="CT43" s="139">
        <f t="shared" si="33"/>
        <v>0</v>
      </c>
      <c r="CU43" s="139">
        <f t="shared" si="33"/>
        <v>3</v>
      </c>
      <c r="CV43" s="139">
        <f t="shared" si="33"/>
        <v>0</v>
      </c>
      <c r="CW43" s="139">
        <f t="shared" si="33"/>
        <v>0</v>
      </c>
      <c r="CX43" s="139">
        <f t="shared" si="33"/>
        <v>0</v>
      </c>
      <c r="CY43" s="139">
        <f t="shared" si="33"/>
        <v>0</v>
      </c>
      <c r="CZ43" s="139">
        <f t="shared" si="33"/>
        <v>0</v>
      </c>
      <c r="DA43" s="139">
        <f t="shared" si="33"/>
        <v>0</v>
      </c>
      <c r="DB43" s="139">
        <f t="shared" si="33"/>
        <v>0</v>
      </c>
      <c r="DC43" s="139">
        <f t="shared" si="33"/>
        <v>15</v>
      </c>
      <c r="DD43" s="139">
        <f t="shared" si="33"/>
        <v>8</v>
      </c>
      <c r="DE43" s="139">
        <f t="shared" si="33"/>
        <v>0</v>
      </c>
      <c r="DF43" s="139">
        <f t="shared" si="33"/>
        <v>0</v>
      </c>
      <c r="DG43" s="139">
        <f t="shared" si="33"/>
        <v>0</v>
      </c>
      <c r="DH43" s="139">
        <f t="shared" si="33"/>
        <v>0</v>
      </c>
      <c r="DI43" s="139">
        <f t="shared" si="33"/>
        <v>0</v>
      </c>
      <c r="DJ43" s="139">
        <f t="shared" si="33"/>
        <v>0</v>
      </c>
      <c r="DK43" s="139">
        <f t="shared" si="33"/>
        <v>31</v>
      </c>
      <c r="DL43" s="139">
        <f t="shared" si="33"/>
        <v>13</v>
      </c>
      <c r="DM43" s="139">
        <f t="shared" si="33"/>
        <v>3</v>
      </c>
      <c r="DN43" s="139">
        <f t="shared" si="33"/>
        <v>2</v>
      </c>
      <c r="DO43" s="139">
        <f t="shared" si="33"/>
        <v>0</v>
      </c>
      <c r="DP43" s="139">
        <f t="shared" si="33"/>
        <v>0</v>
      </c>
      <c r="DQ43" s="139">
        <f t="shared" si="33"/>
        <v>0</v>
      </c>
      <c r="DR43" s="139">
        <f t="shared" si="33"/>
        <v>0</v>
      </c>
      <c r="DS43" s="139">
        <f t="shared" si="33"/>
        <v>49</v>
      </c>
      <c r="DT43" s="139">
        <f t="shared" si="33"/>
        <v>17</v>
      </c>
      <c r="DU43" s="139">
        <f t="shared" si="33"/>
        <v>5</v>
      </c>
      <c r="DV43" s="139">
        <f t="shared" si="33"/>
        <v>4</v>
      </c>
      <c r="DW43" s="139">
        <f t="shared" si="33"/>
        <v>1</v>
      </c>
      <c r="DX43" s="139">
        <f t="shared" si="33"/>
        <v>0</v>
      </c>
      <c r="DY43" s="139">
        <f t="shared" si="33"/>
        <v>0</v>
      </c>
      <c r="DZ43" s="139">
        <f t="shared" si="33"/>
        <v>0</v>
      </c>
      <c r="EA43" s="139">
        <f t="shared" si="33"/>
        <v>14</v>
      </c>
      <c r="EB43" s="139">
        <f t="shared" ref="EB43:GM43" si="34">SUM(EB5:EB42)</f>
        <v>4</v>
      </c>
      <c r="EC43" s="139">
        <f t="shared" si="34"/>
        <v>1</v>
      </c>
      <c r="ED43" s="139">
        <f t="shared" si="34"/>
        <v>0</v>
      </c>
      <c r="EE43" s="139">
        <f t="shared" si="34"/>
        <v>0</v>
      </c>
      <c r="EF43" s="139">
        <f t="shared" si="34"/>
        <v>0</v>
      </c>
      <c r="EG43" s="139">
        <f t="shared" si="34"/>
        <v>0</v>
      </c>
      <c r="EH43" s="139">
        <f t="shared" si="34"/>
        <v>0</v>
      </c>
      <c r="EI43" s="139">
        <f t="shared" si="34"/>
        <v>37</v>
      </c>
      <c r="EJ43" s="139">
        <f t="shared" si="34"/>
        <v>22</v>
      </c>
      <c r="EK43" s="139">
        <f t="shared" si="34"/>
        <v>8</v>
      </c>
      <c r="EL43" s="139">
        <f t="shared" si="34"/>
        <v>1</v>
      </c>
      <c r="EM43" s="139">
        <f t="shared" si="34"/>
        <v>0</v>
      </c>
      <c r="EN43" s="139">
        <f t="shared" si="34"/>
        <v>0</v>
      </c>
      <c r="EO43" s="139">
        <f t="shared" si="34"/>
        <v>0</v>
      </c>
      <c r="EP43" s="139">
        <f t="shared" si="34"/>
        <v>0</v>
      </c>
      <c r="EQ43" s="139">
        <f t="shared" si="34"/>
        <v>18</v>
      </c>
      <c r="ER43" s="139">
        <f t="shared" si="34"/>
        <v>2</v>
      </c>
      <c r="ES43" s="139">
        <f t="shared" si="34"/>
        <v>3</v>
      </c>
      <c r="ET43" s="139">
        <f t="shared" si="34"/>
        <v>0</v>
      </c>
      <c r="EU43" s="139">
        <f t="shared" si="34"/>
        <v>0</v>
      </c>
      <c r="EV43" s="139">
        <f t="shared" si="34"/>
        <v>0</v>
      </c>
      <c r="EW43" s="139">
        <f t="shared" si="34"/>
        <v>0</v>
      </c>
      <c r="EX43" s="139">
        <f t="shared" si="34"/>
        <v>0</v>
      </c>
      <c r="EY43" s="139">
        <f t="shared" si="34"/>
        <v>60</v>
      </c>
      <c r="EZ43" s="139">
        <f t="shared" si="34"/>
        <v>11</v>
      </c>
      <c r="FA43" s="139">
        <f t="shared" si="34"/>
        <v>4</v>
      </c>
      <c r="FB43" s="139">
        <f t="shared" si="34"/>
        <v>1</v>
      </c>
      <c r="FC43" s="139">
        <f t="shared" si="34"/>
        <v>0</v>
      </c>
      <c r="FD43" s="139">
        <f t="shared" si="34"/>
        <v>0</v>
      </c>
      <c r="FE43" s="139">
        <f t="shared" si="34"/>
        <v>0</v>
      </c>
      <c r="FF43" s="139">
        <f t="shared" si="34"/>
        <v>0</v>
      </c>
      <c r="FG43" s="139">
        <f t="shared" si="34"/>
        <v>10</v>
      </c>
      <c r="FH43" s="139">
        <f t="shared" si="34"/>
        <v>1</v>
      </c>
      <c r="FI43" s="139">
        <f t="shared" si="34"/>
        <v>1</v>
      </c>
      <c r="FJ43" s="139">
        <f t="shared" si="34"/>
        <v>0</v>
      </c>
      <c r="FK43" s="139">
        <f t="shared" si="34"/>
        <v>0</v>
      </c>
      <c r="FL43" s="139">
        <f t="shared" si="34"/>
        <v>0</v>
      </c>
      <c r="FM43" s="139">
        <f t="shared" si="34"/>
        <v>0</v>
      </c>
      <c r="FN43" s="139">
        <f t="shared" si="34"/>
        <v>0</v>
      </c>
      <c r="FO43" s="139">
        <f t="shared" si="34"/>
        <v>81</v>
      </c>
      <c r="FP43" s="139">
        <f t="shared" si="34"/>
        <v>26</v>
      </c>
      <c r="FQ43" s="139">
        <f t="shared" si="34"/>
        <v>3</v>
      </c>
      <c r="FR43" s="139">
        <f t="shared" si="34"/>
        <v>0</v>
      </c>
      <c r="FS43" s="139">
        <f t="shared" si="34"/>
        <v>0</v>
      </c>
      <c r="FT43" s="139">
        <f t="shared" si="34"/>
        <v>0</v>
      </c>
      <c r="FU43" s="139">
        <f t="shared" si="34"/>
        <v>0</v>
      </c>
      <c r="FV43" s="139">
        <f t="shared" si="34"/>
        <v>0</v>
      </c>
      <c r="FW43" s="139">
        <f t="shared" si="34"/>
        <v>107</v>
      </c>
      <c r="FX43" s="139">
        <f t="shared" si="34"/>
        <v>22</v>
      </c>
      <c r="FY43" s="139">
        <f t="shared" si="34"/>
        <v>4</v>
      </c>
      <c r="FZ43" s="139">
        <f t="shared" si="34"/>
        <v>4</v>
      </c>
      <c r="GA43" s="139">
        <f t="shared" si="34"/>
        <v>4</v>
      </c>
      <c r="GB43" s="139">
        <f t="shared" si="34"/>
        <v>0</v>
      </c>
      <c r="GC43" s="139">
        <f t="shared" si="34"/>
        <v>0</v>
      </c>
      <c r="GD43" s="139">
        <f t="shared" si="34"/>
        <v>0</v>
      </c>
      <c r="GE43" s="139">
        <f t="shared" si="34"/>
        <v>31</v>
      </c>
      <c r="GF43" s="139">
        <f t="shared" si="34"/>
        <v>3</v>
      </c>
      <c r="GG43" s="139">
        <f t="shared" si="34"/>
        <v>1</v>
      </c>
      <c r="GH43" s="139">
        <f t="shared" si="34"/>
        <v>0</v>
      </c>
      <c r="GI43" s="139">
        <f t="shared" si="34"/>
        <v>0</v>
      </c>
      <c r="GJ43" s="139">
        <f t="shared" si="34"/>
        <v>0</v>
      </c>
      <c r="GK43" s="139">
        <f t="shared" si="34"/>
        <v>0</v>
      </c>
      <c r="GL43" s="139">
        <f t="shared" si="34"/>
        <v>0</v>
      </c>
      <c r="GM43" s="139">
        <f t="shared" si="34"/>
        <v>1022</v>
      </c>
      <c r="GN43" s="139">
        <f t="shared" ref="GN43:GW43" si="35">SUM(GN5:GN42)</f>
        <v>252</v>
      </c>
      <c r="GO43" s="140">
        <f t="shared" si="23"/>
        <v>0.24657534246575341</v>
      </c>
      <c r="GP43" s="139">
        <f t="shared" si="35"/>
        <v>46</v>
      </c>
      <c r="GQ43" s="139">
        <f t="shared" si="35"/>
        <v>13</v>
      </c>
      <c r="GR43" s="140">
        <f>GQ43/GP43</f>
        <v>0.28260869565217389</v>
      </c>
      <c r="GS43" s="139">
        <f t="shared" si="35"/>
        <v>6</v>
      </c>
      <c r="GT43" s="139">
        <f t="shared" si="35"/>
        <v>0</v>
      </c>
      <c r="GU43" s="140">
        <f>GT43/GS43</f>
        <v>0</v>
      </c>
      <c r="GV43" s="139">
        <f t="shared" si="35"/>
        <v>2</v>
      </c>
      <c r="GW43" s="139">
        <f t="shared" si="35"/>
        <v>0</v>
      </c>
      <c r="GX43" s="140">
        <f>GW43/GV43</f>
        <v>0</v>
      </c>
    </row>
    <row r="46" spans="1:206" ht="21" customHeight="1" x14ac:dyDescent="0.25">
      <c r="A46" s="54">
        <v>1</v>
      </c>
      <c r="B46" s="58" t="s">
        <v>177</v>
      </c>
      <c r="C46" s="89">
        <v>12</v>
      </c>
      <c r="D46" s="130">
        <v>3</v>
      </c>
      <c r="E46" s="130"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130"/>
      <c r="CY46" s="130"/>
      <c r="CZ46" s="130"/>
      <c r="DA46" s="130"/>
      <c r="DB46" s="130"/>
      <c r="DC46" s="130"/>
      <c r="DD46" s="130"/>
      <c r="DE46" s="130"/>
      <c r="DF46" s="130"/>
      <c r="DG46" s="130"/>
      <c r="DH46" s="130"/>
      <c r="DI46" s="130"/>
      <c r="DJ46" s="130"/>
      <c r="DK46" s="130"/>
      <c r="DL46" s="130"/>
      <c r="DM46" s="130"/>
      <c r="DN46" s="130"/>
      <c r="DO46" s="130"/>
      <c r="DP46" s="13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0"/>
      <c r="ED46" s="130"/>
      <c r="EE46" s="130"/>
      <c r="EF46" s="130"/>
      <c r="EG46" s="130"/>
      <c r="EH46" s="130"/>
      <c r="EI46" s="130"/>
      <c r="EJ46" s="130"/>
      <c r="EK46" s="130"/>
      <c r="EL46" s="130"/>
      <c r="EM46" s="130"/>
      <c r="EN46" s="130"/>
      <c r="EO46" s="130"/>
      <c r="EP46" s="130"/>
      <c r="EQ46" s="130"/>
      <c r="ER46" s="130"/>
      <c r="ES46" s="130"/>
      <c r="ET46" s="130"/>
      <c r="EU46" s="130"/>
      <c r="EV46" s="130"/>
      <c r="EW46" s="130"/>
      <c r="EX46" s="130"/>
      <c r="EY46" s="130"/>
      <c r="EZ46" s="130"/>
      <c r="FA46" s="130"/>
      <c r="FB46" s="130"/>
      <c r="FC46" s="130"/>
      <c r="FD46" s="130"/>
      <c r="FE46" s="130"/>
      <c r="FF46" s="130"/>
      <c r="FG46" s="130"/>
      <c r="FH46" s="130"/>
      <c r="FI46" s="130"/>
      <c r="FJ46" s="130"/>
      <c r="FK46" s="130"/>
      <c r="FL46" s="130"/>
      <c r="FM46" s="130"/>
      <c r="FN46" s="130"/>
      <c r="FO46" s="130"/>
      <c r="FP46" s="130"/>
      <c r="FQ46" s="130"/>
      <c r="FR46" s="130"/>
      <c r="FS46" s="130"/>
      <c r="FT46" s="130"/>
      <c r="FU46" s="130"/>
      <c r="FV46" s="130"/>
      <c r="FW46" s="130"/>
      <c r="FX46" s="130"/>
      <c r="FY46" s="130"/>
      <c r="FZ46" s="130"/>
      <c r="GA46" s="130"/>
      <c r="GB46" s="130"/>
      <c r="GC46" s="130"/>
      <c r="GD46" s="130"/>
      <c r="GE46" s="130"/>
      <c r="GF46" s="130"/>
      <c r="GG46" s="130"/>
      <c r="GH46" s="130"/>
      <c r="GI46" s="130"/>
      <c r="GJ46" s="130"/>
      <c r="GK46" s="130"/>
      <c r="GL46" s="130"/>
      <c r="GM46" s="73">
        <f t="shared" ref="GM46:GN48" si="36">C46+K46+S46+AA46+AI46+AQ46+AY46+BG46+BO46+BW46+CE46+CM46+CU46+DC46+DK46+DS46+EA46+EI46+EQ46+EY46+FG46+FO46+FW46+GE46</f>
        <v>12</v>
      </c>
      <c r="GN46" s="73">
        <f t="shared" si="36"/>
        <v>3</v>
      </c>
      <c r="GO46" s="73">
        <f>GN46/GM46</f>
        <v>0.25</v>
      </c>
      <c r="GP46" s="73">
        <f t="shared" ref="GP46:GQ48" si="37">GG46+FY46+E46+M46+U46+AC46+AK46+AS46+BA46+BI46+BQ46+BY46+CG46+CO46+CW46+DE46+DM46+DU46+EC46+EK46+ES46+FA46+FI46+FQ46</f>
        <v>0</v>
      </c>
      <c r="GQ46" s="73">
        <f t="shared" si="37"/>
        <v>0</v>
      </c>
      <c r="GR46" s="73">
        <v>0</v>
      </c>
      <c r="GS46" s="73">
        <f t="shared" ref="GS46:GT48" si="38">G46+O46+W46+AE46+AM46+AU46+BC46+BK46+BS46+CA46+CI46+CQ46+CY46+DG46+DO46+DW46+EE46+EM46+EU46+FC46+FK46+FS46+GA46+GI46</f>
        <v>0</v>
      </c>
      <c r="GT46" s="73">
        <f t="shared" si="38"/>
        <v>0</v>
      </c>
      <c r="GU46" s="73">
        <v>0</v>
      </c>
      <c r="GV46" s="73">
        <f t="shared" ref="GV46:GW48" si="39">I46+Q46+Y46+AG46+AO46+AW46+BE46+BM46+BU46+CC46+CK46+CS46+DA46+DI46+DQ46+DY46+EG46+EO46+EW46+FE46+FM46+FU46+GC46+GK46</f>
        <v>0</v>
      </c>
      <c r="GW46" s="73">
        <f t="shared" si="39"/>
        <v>0</v>
      </c>
      <c r="GX46" s="73">
        <v>0</v>
      </c>
    </row>
    <row r="47" spans="1:206" ht="15.75" x14ac:dyDescent="0.25">
      <c r="A47" s="54">
        <v>2</v>
      </c>
      <c r="B47" s="58" t="s">
        <v>178</v>
      </c>
      <c r="C47" s="89">
        <v>4</v>
      </c>
      <c r="D47" s="130">
        <v>1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30"/>
      <c r="EJ47" s="130"/>
      <c r="EK47" s="130"/>
      <c r="EL47" s="130"/>
      <c r="EM47" s="130"/>
      <c r="EN47" s="130"/>
      <c r="EO47" s="130"/>
      <c r="EP47" s="130"/>
      <c r="EQ47" s="130"/>
      <c r="ER47" s="130"/>
      <c r="ES47" s="130"/>
      <c r="ET47" s="130"/>
      <c r="EU47" s="130"/>
      <c r="EV47" s="130"/>
      <c r="EW47" s="130"/>
      <c r="EX47" s="130"/>
      <c r="EY47" s="130"/>
      <c r="EZ47" s="130"/>
      <c r="FA47" s="130"/>
      <c r="FB47" s="130"/>
      <c r="FC47" s="130"/>
      <c r="FD47" s="130"/>
      <c r="FE47" s="130"/>
      <c r="FF47" s="130"/>
      <c r="FG47" s="130"/>
      <c r="FH47" s="130"/>
      <c r="FI47" s="130"/>
      <c r="FJ47" s="130"/>
      <c r="FK47" s="130"/>
      <c r="FL47" s="130"/>
      <c r="FM47" s="130"/>
      <c r="FN47" s="130"/>
      <c r="FO47" s="130"/>
      <c r="FP47" s="130"/>
      <c r="FQ47" s="130"/>
      <c r="FR47" s="130"/>
      <c r="FS47" s="130"/>
      <c r="FT47" s="130"/>
      <c r="FU47" s="130"/>
      <c r="FV47" s="130"/>
      <c r="FW47" s="130"/>
      <c r="FX47" s="130"/>
      <c r="FY47" s="130"/>
      <c r="FZ47" s="130"/>
      <c r="GA47" s="130"/>
      <c r="GB47" s="130"/>
      <c r="GC47" s="130"/>
      <c r="GD47" s="130"/>
      <c r="GE47" s="130"/>
      <c r="GF47" s="130"/>
      <c r="GG47" s="130"/>
      <c r="GH47" s="130"/>
      <c r="GI47" s="130"/>
      <c r="GJ47" s="130"/>
      <c r="GK47" s="130"/>
      <c r="GL47" s="130"/>
      <c r="GM47" s="73">
        <f t="shared" si="36"/>
        <v>4</v>
      </c>
      <c r="GN47" s="73">
        <f t="shared" si="36"/>
        <v>1</v>
      </c>
      <c r="GO47" s="73">
        <f>GN47/GM47</f>
        <v>0.25</v>
      </c>
      <c r="GP47" s="73">
        <f t="shared" si="37"/>
        <v>0</v>
      </c>
      <c r="GQ47" s="73">
        <f t="shared" si="37"/>
        <v>0</v>
      </c>
      <c r="GR47" s="73">
        <v>0</v>
      </c>
      <c r="GS47" s="73">
        <f t="shared" si="38"/>
        <v>0</v>
      </c>
      <c r="GT47" s="73">
        <f t="shared" si="38"/>
        <v>0</v>
      </c>
      <c r="GU47" s="73">
        <v>0</v>
      </c>
      <c r="GV47" s="73">
        <f t="shared" si="39"/>
        <v>0</v>
      </c>
      <c r="GW47" s="73">
        <f t="shared" si="39"/>
        <v>0</v>
      </c>
      <c r="GX47" s="73">
        <v>0</v>
      </c>
    </row>
    <row r="48" spans="1:206" ht="25.5" x14ac:dyDescent="0.25">
      <c r="A48" s="54">
        <v>3</v>
      </c>
      <c r="B48" s="58" t="s">
        <v>179</v>
      </c>
      <c r="C48" s="89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131"/>
      <c r="EB48" s="131"/>
      <c r="EC48" s="131"/>
      <c r="ED48" s="131"/>
      <c r="EE48" s="131"/>
      <c r="EF48" s="131"/>
      <c r="EG48" s="131"/>
      <c r="EH48" s="131"/>
      <c r="EI48" s="131"/>
      <c r="EJ48" s="131"/>
      <c r="EK48" s="131"/>
      <c r="EL48" s="131"/>
      <c r="EM48" s="131"/>
      <c r="EN48" s="131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31"/>
      <c r="EZ48" s="131"/>
      <c r="FA48" s="131"/>
      <c r="FB48" s="131"/>
      <c r="FC48" s="131"/>
      <c r="FD48" s="131"/>
      <c r="FE48" s="131"/>
      <c r="FF48" s="131"/>
      <c r="FG48" s="131"/>
      <c r="FH48" s="131"/>
      <c r="FI48" s="131"/>
      <c r="FJ48" s="131"/>
      <c r="FK48" s="131"/>
      <c r="FL48" s="131"/>
      <c r="FM48" s="131"/>
      <c r="FN48" s="131"/>
      <c r="FO48" s="131"/>
      <c r="FP48" s="131"/>
      <c r="FQ48" s="131"/>
      <c r="FR48" s="131"/>
      <c r="FS48" s="131"/>
      <c r="FT48" s="131"/>
      <c r="FU48" s="131"/>
      <c r="FV48" s="131"/>
      <c r="FW48" s="131"/>
      <c r="FX48" s="131"/>
      <c r="FY48" s="131"/>
      <c r="FZ48" s="131"/>
      <c r="GA48" s="131"/>
      <c r="GB48" s="131"/>
      <c r="GC48" s="131"/>
      <c r="GD48" s="131"/>
      <c r="GE48" s="131"/>
      <c r="GF48" s="131"/>
      <c r="GG48" s="131"/>
      <c r="GH48" s="131"/>
      <c r="GI48" s="131"/>
      <c r="GJ48" s="131"/>
      <c r="GK48" s="131"/>
      <c r="GL48" s="131"/>
      <c r="GM48" s="73">
        <f t="shared" si="36"/>
        <v>0</v>
      </c>
      <c r="GN48" s="73">
        <f t="shared" si="36"/>
        <v>0</v>
      </c>
      <c r="GO48" s="73">
        <v>0</v>
      </c>
      <c r="GP48" s="73">
        <f t="shared" si="37"/>
        <v>0</v>
      </c>
      <c r="GQ48" s="73">
        <f t="shared" si="37"/>
        <v>0</v>
      </c>
      <c r="GR48" s="73">
        <v>0</v>
      </c>
      <c r="GS48" s="73">
        <f t="shared" si="38"/>
        <v>0</v>
      </c>
      <c r="GT48" s="73">
        <f t="shared" si="38"/>
        <v>0</v>
      </c>
      <c r="GU48" s="73">
        <v>0</v>
      </c>
      <c r="GV48" s="73">
        <f t="shared" si="39"/>
        <v>0</v>
      </c>
      <c r="GW48" s="73">
        <f t="shared" si="39"/>
        <v>0</v>
      </c>
      <c r="GX48" s="73">
        <v>0</v>
      </c>
    </row>
    <row r="49" spans="1:206" x14ac:dyDescent="0.25">
      <c r="A49" s="291" t="s">
        <v>120</v>
      </c>
      <c r="B49" s="305"/>
      <c r="C49" s="74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</row>
  </sheetData>
  <sheetProtection algorithmName="SHA-512" hashValue="LkDHeKiZtpMgPZdVvlTWlSys2QvKC0Rpx92r1QXvwBHjjqNmZT40fnxbqTa1wdZA+1nyqOINpZLLdOAwUbzA0w==" saltValue="kKrOUVSRXYpdFUesrv/p7A==" spinCount="100000" sheet="1" formatCells="0" formatColumns="0" formatRows="0" insertColumns="0" insertRows="0" insertHyperlinks="0" deleteColumns="0" deleteRows="0" sort="0" autoFilter="0" pivotTables="0"/>
  <sortState ref="B3:AE40">
    <sortCondition ref="B3"/>
  </sortState>
  <mergeCells count="130">
    <mergeCell ref="S2:Z2"/>
    <mergeCell ref="K2:R2"/>
    <mergeCell ref="GM3:GO3"/>
    <mergeCell ref="FC3:FD3"/>
    <mergeCell ref="FE3:FF3"/>
    <mergeCell ref="FG3:FH3"/>
    <mergeCell ref="FI3:FJ3"/>
    <mergeCell ref="FK3:FL3"/>
    <mergeCell ref="FM3:FN3"/>
    <mergeCell ref="EQ3:ER3"/>
    <mergeCell ref="ES3:ET3"/>
    <mergeCell ref="EU3:EV3"/>
    <mergeCell ref="EW3:EX3"/>
    <mergeCell ref="EY3:EZ3"/>
    <mergeCell ref="FA3:FB3"/>
    <mergeCell ref="EE3:EF3"/>
    <mergeCell ref="EG3:EH3"/>
    <mergeCell ref="EI3:EJ3"/>
    <mergeCell ref="EK3:EL3"/>
    <mergeCell ref="EM3:EN3"/>
    <mergeCell ref="EO3:EP3"/>
    <mergeCell ref="DS3:DT3"/>
    <mergeCell ref="DU3:DV3"/>
    <mergeCell ref="DW3:DX3"/>
    <mergeCell ref="GA3:GB3"/>
    <mergeCell ref="GC3:GD3"/>
    <mergeCell ref="FO2:FV2"/>
    <mergeCell ref="AY3:AZ3"/>
    <mergeCell ref="BA3:BB3"/>
    <mergeCell ref="BC3:BD3"/>
    <mergeCell ref="BE3:BF3"/>
    <mergeCell ref="BG3:BH3"/>
    <mergeCell ref="BI3:BJ3"/>
    <mergeCell ref="BW3:BX3"/>
    <mergeCell ref="BY3:BZ3"/>
    <mergeCell ref="CA3:CB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CU3:CV3"/>
    <mergeCell ref="CW3:CX3"/>
    <mergeCell ref="CY3:CZ3"/>
    <mergeCell ref="FY3:FZ3"/>
    <mergeCell ref="AM3:AN3"/>
    <mergeCell ref="AO3:AP3"/>
    <mergeCell ref="AQ3:AR3"/>
    <mergeCell ref="AS3:AT3"/>
    <mergeCell ref="AU3:AV3"/>
    <mergeCell ref="AW3:AX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DY3:DZ3"/>
    <mergeCell ref="EA3:EB3"/>
    <mergeCell ref="EC3:ED3"/>
    <mergeCell ref="DG3:DH3"/>
    <mergeCell ref="DI3:DJ3"/>
    <mergeCell ref="DK3:DL3"/>
    <mergeCell ref="DM3:DN3"/>
    <mergeCell ref="DO3:DP3"/>
    <mergeCell ref="K3:L3"/>
    <mergeCell ref="M3:N3"/>
    <mergeCell ref="O3:P3"/>
    <mergeCell ref="Q3:R3"/>
    <mergeCell ref="S3:T3"/>
    <mergeCell ref="U3:V3"/>
    <mergeCell ref="W3:X3"/>
    <mergeCell ref="Y3:Z3"/>
    <mergeCell ref="FW3:FX3"/>
    <mergeCell ref="DQ3:DR3"/>
    <mergeCell ref="GK3:GL3"/>
    <mergeCell ref="GP3:GR3"/>
    <mergeCell ref="GS3:GU3"/>
    <mergeCell ref="GV3:GX3"/>
    <mergeCell ref="GM2:GX2"/>
    <mergeCell ref="GE2:GL2"/>
    <mergeCell ref="E3:F3"/>
    <mergeCell ref="G3:H3"/>
    <mergeCell ref="I3:J3"/>
    <mergeCell ref="GE3:GF3"/>
    <mergeCell ref="GG3:GH3"/>
    <mergeCell ref="GI3:GJ3"/>
    <mergeCell ref="FO3:FP3"/>
    <mergeCell ref="FQ3:FR3"/>
    <mergeCell ref="FS3:FT3"/>
    <mergeCell ref="FU3:FV3"/>
    <mergeCell ref="AA3:AB3"/>
    <mergeCell ref="AC3:AD3"/>
    <mergeCell ref="AE3:AF3"/>
    <mergeCell ref="AG3:AH3"/>
    <mergeCell ref="AI3:AJ3"/>
    <mergeCell ref="AK3:AL3"/>
    <mergeCell ref="FG2:FN2"/>
    <mergeCell ref="FW2:GD2"/>
    <mergeCell ref="A49:B49"/>
    <mergeCell ref="A1:GX1"/>
    <mergeCell ref="AB2:AH2"/>
    <mergeCell ref="AJ2:AP2"/>
    <mergeCell ref="AR2:AX2"/>
    <mergeCell ref="AZ2:BF2"/>
    <mergeCell ref="BH2:BN2"/>
    <mergeCell ref="BP2:BV2"/>
    <mergeCell ref="A43:B43"/>
    <mergeCell ref="B2:B4"/>
    <mergeCell ref="A2:A4"/>
    <mergeCell ref="C3:D3"/>
    <mergeCell ref="C2:J2"/>
    <mergeCell ref="EZ2:FF2"/>
    <mergeCell ref="EI2:EP2"/>
    <mergeCell ref="EQ2:EX2"/>
    <mergeCell ref="EA2:EH2"/>
    <mergeCell ref="DS2:DZ2"/>
    <mergeCell ref="BX2:CD2"/>
    <mergeCell ref="CF2:CL2"/>
    <mergeCell ref="CN2:CT2"/>
    <mergeCell ref="CV2:DB2"/>
    <mergeCell ref="DD2:DJ2"/>
    <mergeCell ref="DL2:DR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2"/>
  <sheetViews>
    <sheetView workbookViewId="0">
      <selection activeCell="D6" sqref="D6"/>
    </sheetView>
  </sheetViews>
  <sheetFormatPr defaultRowHeight="15" x14ac:dyDescent="0.25"/>
  <cols>
    <col min="2" max="2" width="42.85546875" bestFit="1" customWidth="1"/>
  </cols>
  <sheetData>
    <row r="1" spans="1:16" ht="15" customHeight="1" x14ac:dyDescent="0.25">
      <c r="A1" s="255" t="s">
        <v>226</v>
      </c>
      <c r="B1" s="309" t="s">
        <v>4</v>
      </c>
      <c r="C1" s="322" t="s">
        <v>311</v>
      </c>
      <c r="D1" s="322"/>
      <c r="E1" s="322"/>
      <c r="F1" s="322"/>
      <c r="G1" s="322" t="s">
        <v>312</v>
      </c>
      <c r="H1" s="322"/>
      <c r="I1" s="322"/>
      <c r="J1" s="322"/>
      <c r="K1" s="320" t="s">
        <v>253</v>
      </c>
      <c r="L1" s="320"/>
      <c r="M1" s="320"/>
      <c r="N1" s="320"/>
      <c r="O1" s="320"/>
      <c r="P1" s="320"/>
    </row>
    <row r="2" spans="1:16" ht="15" customHeight="1" x14ac:dyDescent="0.25">
      <c r="A2" s="256"/>
      <c r="B2" s="310"/>
      <c r="C2" s="323" t="s">
        <v>53</v>
      </c>
      <c r="D2" s="324"/>
      <c r="E2" s="323" t="s">
        <v>313</v>
      </c>
      <c r="F2" s="324"/>
      <c r="G2" s="323" t="s">
        <v>53</v>
      </c>
      <c r="H2" s="324"/>
      <c r="I2" s="323" t="s">
        <v>313</v>
      </c>
      <c r="J2" s="324"/>
      <c r="K2" s="321" t="s">
        <v>53</v>
      </c>
      <c r="L2" s="321"/>
      <c r="M2" s="321"/>
      <c r="N2" s="321" t="s">
        <v>313</v>
      </c>
      <c r="O2" s="321"/>
      <c r="P2" s="321"/>
    </row>
    <row r="3" spans="1:16" ht="36" x14ac:dyDescent="0.25">
      <c r="A3" s="256"/>
      <c r="B3" s="310"/>
      <c r="C3" s="75" t="s">
        <v>250</v>
      </c>
      <c r="D3" s="75" t="s">
        <v>251</v>
      </c>
      <c r="E3" s="75" t="s">
        <v>250</v>
      </c>
      <c r="F3" s="75" t="s">
        <v>251</v>
      </c>
      <c r="G3" s="75" t="s">
        <v>250</v>
      </c>
      <c r="H3" s="75" t="s">
        <v>251</v>
      </c>
      <c r="I3" s="75" t="s">
        <v>250</v>
      </c>
      <c r="J3" s="75" t="s">
        <v>251</v>
      </c>
      <c r="K3" s="168" t="s">
        <v>250</v>
      </c>
      <c r="L3" s="168" t="s">
        <v>251</v>
      </c>
      <c r="M3" s="168" t="s">
        <v>252</v>
      </c>
      <c r="N3" s="168" t="s">
        <v>250</v>
      </c>
      <c r="O3" s="168" t="s">
        <v>251</v>
      </c>
      <c r="P3" s="168" t="s">
        <v>252</v>
      </c>
    </row>
    <row r="4" spans="1:16" x14ac:dyDescent="0.25">
      <c r="A4" s="54">
        <v>1</v>
      </c>
      <c r="B4" s="58" t="s">
        <v>141</v>
      </c>
      <c r="C4" s="141">
        <v>0</v>
      </c>
      <c r="D4" s="141">
        <v>0</v>
      </c>
      <c r="E4" s="142">
        <v>0</v>
      </c>
      <c r="F4" s="142">
        <v>0</v>
      </c>
      <c r="G4" s="141">
        <v>0</v>
      </c>
      <c r="H4" s="141">
        <v>0</v>
      </c>
      <c r="I4" s="142">
        <v>0</v>
      </c>
      <c r="J4" s="142">
        <v>0</v>
      </c>
      <c r="K4" s="169">
        <f>C4+G4</f>
        <v>0</v>
      </c>
      <c r="L4" s="169">
        <f>D4+H4</f>
        <v>0</v>
      </c>
      <c r="M4" s="169">
        <v>0</v>
      </c>
      <c r="N4" s="169">
        <f>E4+I4</f>
        <v>0</v>
      </c>
      <c r="O4" s="169">
        <f>F4+J4</f>
        <v>0</v>
      </c>
      <c r="P4" s="169">
        <v>0</v>
      </c>
    </row>
    <row r="5" spans="1:16" x14ac:dyDescent="0.25">
      <c r="A5" s="54">
        <v>2</v>
      </c>
      <c r="B5" s="58" t="s">
        <v>142</v>
      </c>
      <c r="C5" s="141">
        <v>0</v>
      </c>
      <c r="D5" s="141">
        <v>0</v>
      </c>
      <c r="E5" s="142">
        <v>0</v>
      </c>
      <c r="F5" s="142">
        <v>0</v>
      </c>
      <c r="G5" s="141">
        <v>1</v>
      </c>
      <c r="H5" s="141">
        <v>0</v>
      </c>
      <c r="I5" s="142">
        <v>0</v>
      </c>
      <c r="J5" s="142">
        <v>0</v>
      </c>
      <c r="K5" s="169">
        <f t="shared" ref="K5:L40" si="0">C5+G5</f>
        <v>1</v>
      </c>
      <c r="L5" s="169">
        <f t="shared" si="0"/>
        <v>0</v>
      </c>
      <c r="M5" s="169">
        <f t="shared" ref="M5:M40" si="1">L5/K5</f>
        <v>0</v>
      </c>
      <c r="N5" s="169">
        <f t="shared" ref="N5:N41" si="2">E5+I5</f>
        <v>0</v>
      </c>
      <c r="O5" s="169">
        <f t="shared" ref="O5:O41" si="3">F5+J5</f>
        <v>0</v>
      </c>
      <c r="P5" s="169">
        <v>0</v>
      </c>
    </row>
    <row r="6" spans="1:16" x14ac:dyDescent="0.25">
      <c r="A6" s="54">
        <v>3</v>
      </c>
      <c r="B6" s="58" t="s">
        <v>143</v>
      </c>
      <c r="C6" s="141">
        <v>2</v>
      </c>
      <c r="D6" s="141">
        <v>2</v>
      </c>
      <c r="E6" s="142">
        <v>2</v>
      </c>
      <c r="F6" s="142">
        <v>0</v>
      </c>
      <c r="G6" s="141">
        <v>3</v>
      </c>
      <c r="H6" s="141">
        <v>2</v>
      </c>
      <c r="I6" s="142">
        <v>1</v>
      </c>
      <c r="J6" s="142">
        <v>1</v>
      </c>
      <c r="K6" s="169">
        <f t="shared" si="0"/>
        <v>5</v>
      </c>
      <c r="L6" s="169">
        <f t="shared" si="0"/>
        <v>4</v>
      </c>
      <c r="M6" s="169">
        <f t="shared" si="1"/>
        <v>0.8</v>
      </c>
      <c r="N6" s="169">
        <f t="shared" si="2"/>
        <v>3</v>
      </c>
      <c r="O6" s="169">
        <f t="shared" si="3"/>
        <v>1</v>
      </c>
      <c r="P6" s="169">
        <f t="shared" ref="P6:P40" si="4">O6/N6</f>
        <v>0.33333333333333331</v>
      </c>
    </row>
    <row r="7" spans="1:16" x14ac:dyDescent="0.25">
      <c r="A7" s="54">
        <v>4</v>
      </c>
      <c r="B7" s="58" t="s">
        <v>144</v>
      </c>
      <c r="C7" s="141">
        <v>2</v>
      </c>
      <c r="D7" s="141">
        <v>1</v>
      </c>
      <c r="E7" s="142">
        <v>1</v>
      </c>
      <c r="F7" s="142">
        <v>0</v>
      </c>
      <c r="G7" s="141">
        <v>5</v>
      </c>
      <c r="H7" s="141">
        <v>4</v>
      </c>
      <c r="I7" s="142">
        <v>0</v>
      </c>
      <c r="J7" s="142">
        <v>0</v>
      </c>
      <c r="K7" s="169">
        <f t="shared" si="0"/>
        <v>7</v>
      </c>
      <c r="L7" s="169">
        <f t="shared" si="0"/>
        <v>5</v>
      </c>
      <c r="M7" s="169">
        <f t="shared" si="1"/>
        <v>0.7142857142857143</v>
      </c>
      <c r="N7" s="169">
        <f t="shared" si="2"/>
        <v>1</v>
      </c>
      <c r="O7" s="169">
        <f t="shared" si="3"/>
        <v>0</v>
      </c>
      <c r="P7" s="169">
        <f t="shared" si="4"/>
        <v>0</v>
      </c>
    </row>
    <row r="8" spans="1:16" x14ac:dyDescent="0.25">
      <c r="A8" s="54">
        <v>5</v>
      </c>
      <c r="B8" s="58" t="s">
        <v>145</v>
      </c>
      <c r="C8" s="141">
        <v>2</v>
      </c>
      <c r="D8" s="141">
        <v>2</v>
      </c>
      <c r="E8" s="142">
        <v>1</v>
      </c>
      <c r="F8" s="142">
        <v>0</v>
      </c>
      <c r="G8" s="141">
        <v>0</v>
      </c>
      <c r="H8" s="141">
        <v>0</v>
      </c>
      <c r="I8" s="142">
        <v>0</v>
      </c>
      <c r="J8" s="142">
        <v>0</v>
      </c>
      <c r="K8" s="169">
        <f t="shared" si="0"/>
        <v>2</v>
      </c>
      <c r="L8" s="169">
        <f t="shared" si="0"/>
        <v>2</v>
      </c>
      <c r="M8" s="169">
        <f t="shared" si="1"/>
        <v>1</v>
      </c>
      <c r="N8" s="169">
        <f t="shared" si="2"/>
        <v>1</v>
      </c>
      <c r="O8" s="169">
        <f t="shared" si="3"/>
        <v>0</v>
      </c>
      <c r="P8" s="169">
        <f t="shared" si="4"/>
        <v>0</v>
      </c>
    </row>
    <row r="9" spans="1:16" ht="25.5" x14ac:dyDescent="0.25">
      <c r="A9" s="54">
        <v>6</v>
      </c>
      <c r="B9" s="58" t="s">
        <v>180</v>
      </c>
      <c r="C9" s="141">
        <v>0</v>
      </c>
      <c r="D9" s="141">
        <v>0</v>
      </c>
      <c r="E9" s="142">
        <v>0</v>
      </c>
      <c r="F9" s="142">
        <v>0</v>
      </c>
      <c r="G9" s="141">
        <v>0</v>
      </c>
      <c r="H9" s="141">
        <v>0</v>
      </c>
      <c r="I9" s="142">
        <v>0</v>
      </c>
      <c r="J9" s="142">
        <v>0</v>
      </c>
      <c r="K9" s="169">
        <f t="shared" si="0"/>
        <v>0</v>
      </c>
      <c r="L9" s="169">
        <f t="shared" si="0"/>
        <v>0</v>
      </c>
      <c r="M9" s="169">
        <v>0</v>
      </c>
      <c r="N9" s="169">
        <f t="shared" si="2"/>
        <v>0</v>
      </c>
      <c r="O9" s="169">
        <f t="shared" si="3"/>
        <v>0</v>
      </c>
      <c r="P9" s="169">
        <v>0</v>
      </c>
    </row>
    <row r="10" spans="1:16" x14ac:dyDescent="0.25">
      <c r="A10" s="54">
        <v>7</v>
      </c>
      <c r="B10" s="59" t="s">
        <v>146</v>
      </c>
      <c r="C10" s="141">
        <v>1</v>
      </c>
      <c r="D10" s="141">
        <v>1</v>
      </c>
      <c r="E10" s="142">
        <v>1</v>
      </c>
      <c r="F10" s="142">
        <v>1</v>
      </c>
      <c r="G10" s="141">
        <v>0</v>
      </c>
      <c r="H10" s="141">
        <v>0</v>
      </c>
      <c r="I10" s="142">
        <v>0</v>
      </c>
      <c r="J10" s="142">
        <v>0</v>
      </c>
      <c r="K10" s="169">
        <f t="shared" si="0"/>
        <v>1</v>
      </c>
      <c r="L10" s="169">
        <f t="shared" si="0"/>
        <v>1</v>
      </c>
      <c r="M10" s="169">
        <f t="shared" si="1"/>
        <v>1</v>
      </c>
      <c r="N10" s="169">
        <f t="shared" si="2"/>
        <v>1</v>
      </c>
      <c r="O10" s="169">
        <f t="shared" si="3"/>
        <v>1</v>
      </c>
      <c r="P10" s="169">
        <f t="shared" si="4"/>
        <v>1</v>
      </c>
    </row>
    <row r="11" spans="1:16" x14ac:dyDescent="0.25">
      <c r="A11" s="54">
        <v>8</v>
      </c>
      <c r="B11" s="58" t="s">
        <v>147</v>
      </c>
      <c r="C11" s="141">
        <v>2</v>
      </c>
      <c r="D11" s="141">
        <v>0</v>
      </c>
      <c r="E11" s="142">
        <v>0</v>
      </c>
      <c r="F11" s="142">
        <v>0</v>
      </c>
      <c r="G11" s="141">
        <v>0</v>
      </c>
      <c r="H11" s="141">
        <v>0</v>
      </c>
      <c r="I11" s="142">
        <v>0</v>
      </c>
      <c r="J11" s="142">
        <v>0</v>
      </c>
      <c r="K11" s="169">
        <f t="shared" si="0"/>
        <v>2</v>
      </c>
      <c r="L11" s="169">
        <f t="shared" si="0"/>
        <v>0</v>
      </c>
      <c r="M11" s="169">
        <f t="shared" si="1"/>
        <v>0</v>
      </c>
      <c r="N11" s="169">
        <f t="shared" si="2"/>
        <v>0</v>
      </c>
      <c r="O11" s="169">
        <f t="shared" si="3"/>
        <v>0</v>
      </c>
      <c r="P11" s="169">
        <v>0</v>
      </c>
    </row>
    <row r="12" spans="1:16" x14ac:dyDescent="0.25">
      <c r="A12" s="54">
        <v>9</v>
      </c>
      <c r="B12" s="58" t="s">
        <v>148</v>
      </c>
      <c r="C12" s="141">
        <v>0</v>
      </c>
      <c r="D12" s="141">
        <v>0</v>
      </c>
      <c r="E12" s="142">
        <v>0</v>
      </c>
      <c r="F12" s="142">
        <v>0</v>
      </c>
      <c r="G12" s="141">
        <v>0</v>
      </c>
      <c r="H12" s="141">
        <v>0</v>
      </c>
      <c r="I12" s="142">
        <v>0</v>
      </c>
      <c r="J12" s="142">
        <v>0</v>
      </c>
      <c r="K12" s="169">
        <f t="shared" si="0"/>
        <v>0</v>
      </c>
      <c r="L12" s="169">
        <f t="shared" si="0"/>
        <v>0</v>
      </c>
      <c r="M12" s="169">
        <v>0</v>
      </c>
      <c r="N12" s="169">
        <f t="shared" si="2"/>
        <v>0</v>
      </c>
      <c r="O12" s="169">
        <f t="shared" si="3"/>
        <v>0</v>
      </c>
      <c r="P12" s="169">
        <v>0</v>
      </c>
    </row>
    <row r="13" spans="1:16" x14ac:dyDescent="0.25">
      <c r="A13" s="54">
        <v>10</v>
      </c>
      <c r="B13" s="58" t="s">
        <v>175</v>
      </c>
      <c r="C13" s="141">
        <v>0</v>
      </c>
      <c r="D13" s="141">
        <v>0</v>
      </c>
      <c r="E13" s="142">
        <v>0</v>
      </c>
      <c r="F13" s="142">
        <v>0</v>
      </c>
      <c r="G13" s="141">
        <v>0</v>
      </c>
      <c r="H13" s="141">
        <v>0</v>
      </c>
      <c r="I13" s="142">
        <v>0</v>
      </c>
      <c r="J13" s="142">
        <v>0</v>
      </c>
      <c r="K13" s="169">
        <f>C13+G13</f>
        <v>0</v>
      </c>
      <c r="L13" s="169">
        <f>D13+H13</f>
        <v>0</v>
      </c>
      <c r="M13" s="169">
        <v>0</v>
      </c>
      <c r="N13" s="169">
        <f t="shared" si="2"/>
        <v>0</v>
      </c>
      <c r="O13" s="169">
        <f t="shared" si="3"/>
        <v>0</v>
      </c>
      <c r="P13" s="169">
        <v>0</v>
      </c>
    </row>
    <row r="14" spans="1:16" x14ac:dyDescent="0.25">
      <c r="A14" s="54">
        <v>11</v>
      </c>
      <c r="B14" s="58" t="s">
        <v>149</v>
      </c>
      <c r="C14" s="141">
        <v>0</v>
      </c>
      <c r="D14" s="141">
        <v>0</v>
      </c>
      <c r="E14" s="142">
        <v>0</v>
      </c>
      <c r="F14" s="142">
        <v>0</v>
      </c>
      <c r="G14" s="141">
        <v>1</v>
      </c>
      <c r="H14" s="141">
        <v>1</v>
      </c>
      <c r="I14" s="142">
        <v>0</v>
      </c>
      <c r="J14" s="142">
        <v>0</v>
      </c>
      <c r="K14" s="169">
        <f t="shared" si="0"/>
        <v>1</v>
      </c>
      <c r="L14" s="169">
        <f t="shared" si="0"/>
        <v>1</v>
      </c>
      <c r="M14" s="169">
        <f t="shared" si="1"/>
        <v>1</v>
      </c>
      <c r="N14" s="169">
        <f t="shared" si="2"/>
        <v>0</v>
      </c>
      <c r="O14" s="169">
        <f t="shared" si="3"/>
        <v>0</v>
      </c>
      <c r="P14" s="169">
        <v>0</v>
      </c>
    </row>
    <row r="15" spans="1:16" ht="25.5" x14ac:dyDescent="0.25">
      <c r="A15" s="54">
        <v>12</v>
      </c>
      <c r="B15" s="58" t="s">
        <v>181</v>
      </c>
      <c r="C15" s="141">
        <v>1</v>
      </c>
      <c r="D15" s="141">
        <v>1</v>
      </c>
      <c r="E15" s="142">
        <v>1</v>
      </c>
      <c r="F15" s="142">
        <v>0</v>
      </c>
      <c r="G15" s="141">
        <v>0</v>
      </c>
      <c r="H15" s="141">
        <v>0</v>
      </c>
      <c r="I15" s="142">
        <v>0</v>
      </c>
      <c r="J15" s="142">
        <v>0</v>
      </c>
      <c r="K15" s="169">
        <f t="shared" si="0"/>
        <v>1</v>
      </c>
      <c r="L15" s="169">
        <f t="shared" si="0"/>
        <v>1</v>
      </c>
      <c r="M15" s="169">
        <f t="shared" si="1"/>
        <v>1</v>
      </c>
      <c r="N15" s="169">
        <f t="shared" si="2"/>
        <v>1</v>
      </c>
      <c r="O15" s="169">
        <f t="shared" si="3"/>
        <v>0</v>
      </c>
      <c r="P15" s="169">
        <f t="shared" si="4"/>
        <v>0</v>
      </c>
    </row>
    <row r="16" spans="1:16" x14ac:dyDescent="0.25">
      <c r="A16" s="54">
        <v>13</v>
      </c>
      <c r="B16" s="58" t="s">
        <v>150</v>
      </c>
      <c r="C16" s="141">
        <v>2</v>
      </c>
      <c r="D16" s="141">
        <v>2</v>
      </c>
      <c r="E16" s="142">
        <v>1</v>
      </c>
      <c r="F16" s="142">
        <v>0</v>
      </c>
      <c r="G16" s="141">
        <v>0</v>
      </c>
      <c r="H16" s="141">
        <v>0</v>
      </c>
      <c r="I16" s="142">
        <v>0</v>
      </c>
      <c r="J16" s="142">
        <v>0</v>
      </c>
      <c r="K16" s="169">
        <f t="shared" si="0"/>
        <v>2</v>
      </c>
      <c r="L16" s="169">
        <f t="shared" si="0"/>
        <v>2</v>
      </c>
      <c r="M16" s="169">
        <f t="shared" si="1"/>
        <v>1</v>
      </c>
      <c r="N16" s="169">
        <f t="shared" si="2"/>
        <v>1</v>
      </c>
      <c r="O16" s="169">
        <f t="shared" si="3"/>
        <v>0</v>
      </c>
      <c r="P16" s="169">
        <f t="shared" si="4"/>
        <v>0</v>
      </c>
    </row>
    <row r="17" spans="1:16" x14ac:dyDescent="0.25">
      <c r="A17" s="54">
        <v>14</v>
      </c>
      <c r="B17" s="58" t="s">
        <v>176</v>
      </c>
      <c r="C17" s="141">
        <v>0</v>
      </c>
      <c r="D17" s="141">
        <v>0</v>
      </c>
      <c r="E17" s="142">
        <v>0</v>
      </c>
      <c r="F17" s="142">
        <v>0</v>
      </c>
      <c r="G17" s="141">
        <v>0</v>
      </c>
      <c r="H17" s="141">
        <v>0</v>
      </c>
      <c r="I17" s="142">
        <v>0</v>
      </c>
      <c r="J17" s="142">
        <v>0</v>
      </c>
      <c r="K17" s="169">
        <f>C17+G17</f>
        <v>0</v>
      </c>
      <c r="L17" s="169">
        <f>D17+H17</f>
        <v>0</v>
      </c>
      <c r="M17" s="169">
        <v>0</v>
      </c>
      <c r="N17" s="169">
        <f t="shared" si="2"/>
        <v>0</v>
      </c>
      <c r="O17" s="169">
        <f t="shared" si="3"/>
        <v>0</v>
      </c>
      <c r="P17" s="169">
        <v>0</v>
      </c>
    </row>
    <row r="18" spans="1:16" x14ac:dyDescent="0.25">
      <c r="A18" s="54">
        <v>15</v>
      </c>
      <c r="B18" s="58" t="s">
        <v>151</v>
      </c>
      <c r="C18" s="141">
        <v>0</v>
      </c>
      <c r="D18" s="141">
        <v>0</v>
      </c>
      <c r="E18" s="142">
        <v>0</v>
      </c>
      <c r="F18" s="142">
        <v>0</v>
      </c>
      <c r="G18" s="141">
        <v>0</v>
      </c>
      <c r="H18" s="141">
        <v>0</v>
      </c>
      <c r="I18" s="142">
        <v>0</v>
      </c>
      <c r="J18" s="142">
        <v>0</v>
      </c>
      <c r="K18" s="169">
        <f t="shared" si="0"/>
        <v>0</v>
      </c>
      <c r="L18" s="169">
        <f t="shared" si="0"/>
        <v>0</v>
      </c>
      <c r="M18" s="169">
        <v>0</v>
      </c>
      <c r="N18" s="169">
        <f t="shared" si="2"/>
        <v>0</v>
      </c>
      <c r="O18" s="169">
        <f t="shared" si="3"/>
        <v>0</v>
      </c>
      <c r="P18" s="169">
        <v>0</v>
      </c>
    </row>
    <row r="19" spans="1:16" x14ac:dyDescent="0.25">
      <c r="A19" s="54">
        <v>16</v>
      </c>
      <c r="B19" s="58" t="s">
        <v>152</v>
      </c>
      <c r="C19" s="141">
        <v>2</v>
      </c>
      <c r="D19" s="141">
        <v>0</v>
      </c>
      <c r="E19" s="142">
        <v>0</v>
      </c>
      <c r="F19" s="142">
        <v>0</v>
      </c>
      <c r="G19" s="141">
        <v>0</v>
      </c>
      <c r="H19" s="141">
        <v>0</v>
      </c>
      <c r="I19" s="142">
        <v>0</v>
      </c>
      <c r="J19" s="142">
        <v>0</v>
      </c>
      <c r="K19" s="169">
        <f t="shared" si="0"/>
        <v>2</v>
      </c>
      <c r="L19" s="169">
        <f t="shared" si="0"/>
        <v>0</v>
      </c>
      <c r="M19" s="169">
        <f t="shared" si="1"/>
        <v>0</v>
      </c>
      <c r="N19" s="169">
        <f t="shared" si="2"/>
        <v>0</v>
      </c>
      <c r="O19" s="169">
        <f t="shared" si="3"/>
        <v>0</v>
      </c>
      <c r="P19" s="169">
        <v>0</v>
      </c>
    </row>
    <row r="20" spans="1:16" x14ac:dyDescent="0.25">
      <c r="A20" s="54">
        <v>17</v>
      </c>
      <c r="B20" s="58" t="s">
        <v>153</v>
      </c>
      <c r="C20" s="141">
        <v>1</v>
      </c>
      <c r="D20" s="141">
        <v>0</v>
      </c>
      <c r="E20" s="142">
        <v>0</v>
      </c>
      <c r="F20" s="142">
        <v>0</v>
      </c>
      <c r="G20" s="141">
        <v>0</v>
      </c>
      <c r="H20" s="141">
        <v>0</v>
      </c>
      <c r="I20" s="142">
        <v>0</v>
      </c>
      <c r="J20" s="142">
        <v>0</v>
      </c>
      <c r="K20" s="169">
        <f t="shared" si="0"/>
        <v>1</v>
      </c>
      <c r="L20" s="169">
        <f t="shared" si="0"/>
        <v>0</v>
      </c>
      <c r="M20" s="169">
        <f t="shared" si="1"/>
        <v>0</v>
      </c>
      <c r="N20" s="169">
        <f t="shared" si="2"/>
        <v>0</v>
      </c>
      <c r="O20" s="169">
        <f t="shared" si="3"/>
        <v>0</v>
      </c>
      <c r="P20" s="169">
        <v>0</v>
      </c>
    </row>
    <row r="21" spans="1:16" x14ac:dyDescent="0.25">
      <c r="A21" s="54">
        <v>18</v>
      </c>
      <c r="B21" s="58" t="s">
        <v>154</v>
      </c>
      <c r="C21" s="141">
        <v>0</v>
      </c>
      <c r="D21" s="141">
        <v>0</v>
      </c>
      <c r="E21" s="142">
        <v>0</v>
      </c>
      <c r="F21" s="142">
        <v>0</v>
      </c>
      <c r="G21" s="141">
        <v>0</v>
      </c>
      <c r="H21" s="141">
        <v>0</v>
      </c>
      <c r="I21" s="142">
        <v>0</v>
      </c>
      <c r="J21" s="142">
        <v>0</v>
      </c>
      <c r="K21" s="169">
        <f t="shared" si="0"/>
        <v>0</v>
      </c>
      <c r="L21" s="169">
        <f t="shared" si="0"/>
        <v>0</v>
      </c>
      <c r="M21" s="169">
        <v>0</v>
      </c>
      <c r="N21" s="169">
        <f t="shared" si="2"/>
        <v>0</v>
      </c>
      <c r="O21" s="169">
        <f t="shared" si="3"/>
        <v>0</v>
      </c>
      <c r="P21" s="169">
        <v>0</v>
      </c>
    </row>
    <row r="22" spans="1:16" x14ac:dyDescent="0.25">
      <c r="A22" s="54">
        <v>19</v>
      </c>
      <c r="B22" s="58" t="s">
        <v>155</v>
      </c>
      <c r="C22" s="141">
        <v>1</v>
      </c>
      <c r="D22" s="141">
        <v>0</v>
      </c>
      <c r="E22" s="142">
        <v>0</v>
      </c>
      <c r="F22" s="142">
        <v>0</v>
      </c>
      <c r="G22" s="141">
        <v>1</v>
      </c>
      <c r="H22" s="141">
        <v>0</v>
      </c>
      <c r="I22" s="142">
        <v>0</v>
      </c>
      <c r="J22" s="142">
        <v>0</v>
      </c>
      <c r="K22" s="169">
        <f t="shared" si="0"/>
        <v>2</v>
      </c>
      <c r="L22" s="169">
        <f t="shared" si="0"/>
        <v>0</v>
      </c>
      <c r="M22" s="169">
        <f t="shared" si="1"/>
        <v>0</v>
      </c>
      <c r="N22" s="169">
        <f t="shared" si="2"/>
        <v>0</v>
      </c>
      <c r="O22" s="169">
        <f t="shared" si="3"/>
        <v>0</v>
      </c>
      <c r="P22" s="169">
        <v>0</v>
      </c>
    </row>
    <row r="23" spans="1:16" x14ac:dyDescent="0.25">
      <c r="A23" s="54">
        <v>20</v>
      </c>
      <c r="B23" s="58" t="s">
        <v>156</v>
      </c>
      <c r="C23" s="141">
        <v>1</v>
      </c>
      <c r="D23" s="141">
        <v>0</v>
      </c>
      <c r="E23" s="142">
        <v>0</v>
      </c>
      <c r="F23" s="142">
        <v>0</v>
      </c>
      <c r="G23" s="141">
        <v>0</v>
      </c>
      <c r="H23" s="141">
        <v>0</v>
      </c>
      <c r="I23" s="142">
        <v>0</v>
      </c>
      <c r="J23" s="142">
        <v>0</v>
      </c>
      <c r="K23" s="169">
        <f t="shared" si="0"/>
        <v>1</v>
      </c>
      <c r="L23" s="169">
        <f t="shared" si="0"/>
        <v>0</v>
      </c>
      <c r="M23" s="169">
        <f t="shared" si="1"/>
        <v>0</v>
      </c>
      <c r="N23" s="169">
        <f t="shared" si="2"/>
        <v>0</v>
      </c>
      <c r="O23" s="169">
        <f t="shared" si="3"/>
        <v>0</v>
      </c>
      <c r="P23" s="169">
        <v>0</v>
      </c>
    </row>
    <row r="24" spans="1:16" x14ac:dyDescent="0.25">
      <c r="A24" s="54">
        <v>21</v>
      </c>
      <c r="B24" s="58" t="s">
        <v>157</v>
      </c>
      <c r="C24" s="141">
        <v>0</v>
      </c>
      <c r="D24" s="141">
        <v>0</v>
      </c>
      <c r="E24" s="142">
        <v>0</v>
      </c>
      <c r="F24" s="142">
        <v>0</v>
      </c>
      <c r="G24" s="141">
        <v>0</v>
      </c>
      <c r="H24" s="141">
        <v>0</v>
      </c>
      <c r="I24" s="142">
        <v>0</v>
      </c>
      <c r="J24" s="142">
        <v>0</v>
      </c>
      <c r="K24" s="169">
        <f t="shared" si="0"/>
        <v>0</v>
      </c>
      <c r="L24" s="169">
        <f t="shared" si="0"/>
        <v>0</v>
      </c>
      <c r="M24" s="169">
        <v>0</v>
      </c>
      <c r="N24" s="169">
        <f t="shared" si="2"/>
        <v>0</v>
      </c>
      <c r="O24" s="169">
        <f t="shared" si="3"/>
        <v>0</v>
      </c>
      <c r="P24" s="169">
        <v>0</v>
      </c>
    </row>
    <row r="25" spans="1:16" x14ac:dyDescent="0.25">
      <c r="A25" s="54">
        <v>22</v>
      </c>
      <c r="B25" s="58" t="s">
        <v>159</v>
      </c>
      <c r="C25" s="141">
        <v>0</v>
      </c>
      <c r="D25" s="141">
        <v>0</v>
      </c>
      <c r="E25" s="142">
        <v>0</v>
      </c>
      <c r="F25" s="142">
        <v>0</v>
      </c>
      <c r="G25" s="141">
        <v>0</v>
      </c>
      <c r="H25" s="141">
        <v>0</v>
      </c>
      <c r="I25" s="142">
        <v>0</v>
      </c>
      <c r="J25" s="142">
        <v>0</v>
      </c>
      <c r="K25" s="169">
        <f t="shared" si="0"/>
        <v>0</v>
      </c>
      <c r="L25" s="169">
        <f t="shared" si="0"/>
        <v>0</v>
      </c>
      <c r="M25" s="169">
        <v>0</v>
      </c>
      <c r="N25" s="169">
        <f t="shared" si="2"/>
        <v>0</v>
      </c>
      <c r="O25" s="169">
        <f t="shared" si="3"/>
        <v>0</v>
      </c>
      <c r="P25" s="169">
        <v>0</v>
      </c>
    </row>
    <row r="26" spans="1:16" x14ac:dyDescent="0.25">
      <c r="A26" s="54">
        <v>23</v>
      </c>
      <c r="B26" s="58" t="s">
        <v>160</v>
      </c>
      <c r="C26" s="141">
        <v>0</v>
      </c>
      <c r="D26" s="141">
        <v>0</v>
      </c>
      <c r="E26" s="142">
        <v>0</v>
      </c>
      <c r="F26" s="142">
        <v>0</v>
      </c>
      <c r="G26" s="141">
        <v>0</v>
      </c>
      <c r="H26" s="141">
        <v>0</v>
      </c>
      <c r="I26" s="142">
        <v>0</v>
      </c>
      <c r="J26" s="142">
        <v>0</v>
      </c>
      <c r="K26" s="169">
        <f t="shared" si="0"/>
        <v>0</v>
      </c>
      <c r="L26" s="169">
        <f t="shared" si="0"/>
        <v>0</v>
      </c>
      <c r="M26" s="169">
        <v>0</v>
      </c>
      <c r="N26" s="169">
        <f t="shared" si="2"/>
        <v>0</v>
      </c>
      <c r="O26" s="169">
        <f t="shared" si="3"/>
        <v>0</v>
      </c>
      <c r="P26" s="169">
        <v>0</v>
      </c>
    </row>
    <row r="27" spans="1:16" x14ac:dyDescent="0.25">
      <c r="A27" s="54">
        <v>24</v>
      </c>
      <c r="B27" s="58" t="s">
        <v>162</v>
      </c>
      <c r="C27" s="141">
        <v>0</v>
      </c>
      <c r="D27" s="141">
        <v>0</v>
      </c>
      <c r="E27" s="142">
        <v>0</v>
      </c>
      <c r="F27" s="142">
        <v>0</v>
      </c>
      <c r="G27" s="141">
        <v>2</v>
      </c>
      <c r="H27" s="141">
        <v>2</v>
      </c>
      <c r="I27" s="142">
        <v>0</v>
      </c>
      <c r="J27" s="142">
        <v>0</v>
      </c>
      <c r="K27" s="169">
        <f t="shared" si="0"/>
        <v>2</v>
      </c>
      <c r="L27" s="169">
        <f t="shared" si="0"/>
        <v>2</v>
      </c>
      <c r="M27" s="169">
        <f t="shared" si="1"/>
        <v>1</v>
      </c>
      <c r="N27" s="169">
        <f t="shared" si="2"/>
        <v>0</v>
      </c>
      <c r="O27" s="169">
        <f t="shared" si="3"/>
        <v>0</v>
      </c>
      <c r="P27" s="169">
        <v>0</v>
      </c>
    </row>
    <row r="28" spans="1:16" x14ac:dyDescent="0.25">
      <c r="A28" s="54">
        <v>25</v>
      </c>
      <c r="B28" s="58" t="s">
        <v>163</v>
      </c>
      <c r="C28" s="141">
        <v>2</v>
      </c>
      <c r="D28" s="141">
        <v>1</v>
      </c>
      <c r="E28" s="142">
        <v>0</v>
      </c>
      <c r="F28" s="142">
        <v>0</v>
      </c>
      <c r="G28" s="141">
        <v>1</v>
      </c>
      <c r="H28" s="141">
        <v>1</v>
      </c>
      <c r="I28" s="142">
        <v>1</v>
      </c>
      <c r="J28" s="142">
        <v>1</v>
      </c>
      <c r="K28" s="169">
        <f t="shared" si="0"/>
        <v>3</v>
      </c>
      <c r="L28" s="169">
        <f t="shared" si="0"/>
        <v>2</v>
      </c>
      <c r="M28" s="169">
        <f t="shared" si="1"/>
        <v>0.66666666666666663</v>
      </c>
      <c r="N28" s="169">
        <f t="shared" si="2"/>
        <v>1</v>
      </c>
      <c r="O28" s="169">
        <f t="shared" si="3"/>
        <v>1</v>
      </c>
      <c r="P28" s="169">
        <f t="shared" si="4"/>
        <v>1</v>
      </c>
    </row>
    <row r="29" spans="1:16" x14ac:dyDescent="0.25">
      <c r="A29" s="54">
        <v>26</v>
      </c>
      <c r="B29" s="58" t="s">
        <v>161</v>
      </c>
      <c r="C29" s="141">
        <v>1</v>
      </c>
      <c r="D29" s="141">
        <v>0</v>
      </c>
      <c r="E29" s="142">
        <v>0</v>
      </c>
      <c r="F29" s="142">
        <v>0</v>
      </c>
      <c r="G29" s="141">
        <v>0</v>
      </c>
      <c r="H29" s="141">
        <v>0</v>
      </c>
      <c r="I29" s="142">
        <v>0</v>
      </c>
      <c r="J29" s="142">
        <v>0</v>
      </c>
      <c r="K29" s="169">
        <f t="shared" si="0"/>
        <v>1</v>
      </c>
      <c r="L29" s="169">
        <f t="shared" si="0"/>
        <v>0</v>
      </c>
      <c r="M29" s="169">
        <f t="shared" si="1"/>
        <v>0</v>
      </c>
      <c r="N29" s="169">
        <f t="shared" si="2"/>
        <v>0</v>
      </c>
      <c r="O29" s="169">
        <f t="shared" si="3"/>
        <v>0</v>
      </c>
      <c r="P29" s="169">
        <v>0</v>
      </c>
    </row>
    <row r="30" spans="1:16" x14ac:dyDescent="0.25">
      <c r="A30" s="54">
        <v>27</v>
      </c>
      <c r="B30" s="58" t="s">
        <v>164</v>
      </c>
      <c r="C30" s="141">
        <v>0</v>
      </c>
      <c r="D30" s="141">
        <v>0</v>
      </c>
      <c r="E30" s="142">
        <v>0</v>
      </c>
      <c r="F30" s="142">
        <v>0</v>
      </c>
      <c r="G30" s="141">
        <v>0</v>
      </c>
      <c r="H30" s="141">
        <v>0</v>
      </c>
      <c r="I30" s="142">
        <v>0</v>
      </c>
      <c r="J30" s="142">
        <v>0</v>
      </c>
      <c r="K30" s="169">
        <f t="shared" si="0"/>
        <v>0</v>
      </c>
      <c r="L30" s="169">
        <f t="shared" si="0"/>
        <v>0</v>
      </c>
      <c r="M30" s="169">
        <v>0</v>
      </c>
      <c r="N30" s="169">
        <f t="shared" si="2"/>
        <v>0</v>
      </c>
      <c r="O30" s="169">
        <f t="shared" si="3"/>
        <v>0</v>
      </c>
      <c r="P30" s="169">
        <v>0</v>
      </c>
    </row>
    <row r="31" spans="1:16" x14ac:dyDescent="0.25">
      <c r="A31" s="54">
        <v>28</v>
      </c>
      <c r="B31" s="58" t="s">
        <v>165</v>
      </c>
      <c r="C31" s="141">
        <v>4</v>
      </c>
      <c r="D31" s="141">
        <v>1</v>
      </c>
      <c r="E31" s="142">
        <v>1</v>
      </c>
      <c r="F31" s="142">
        <v>1</v>
      </c>
      <c r="G31" s="141">
        <v>1</v>
      </c>
      <c r="H31" s="141">
        <v>1</v>
      </c>
      <c r="I31" s="142">
        <v>1</v>
      </c>
      <c r="J31" s="142">
        <v>1</v>
      </c>
      <c r="K31" s="169">
        <f t="shared" si="0"/>
        <v>5</v>
      </c>
      <c r="L31" s="169">
        <f t="shared" si="0"/>
        <v>2</v>
      </c>
      <c r="M31" s="169">
        <f t="shared" si="1"/>
        <v>0.4</v>
      </c>
      <c r="N31" s="169">
        <f t="shared" si="2"/>
        <v>2</v>
      </c>
      <c r="O31" s="169">
        <f t="shared" si="3"/>
        <v>2</v>
      </c>
      <c r="P31" s="169">
        <f t="shared" si="4"/>
        <v>1</v>
      </c>
    </row>
    <row r="32" spans="1:16" x14ac:dyDescent="0.25">
      <c r="A32" s="54">
        <v>29</v>
      </c>
      <c r="B32" s="58" t="s">
        <v>166</v>
      </c>
      <c r="C32" s="141">
        <v>0</v>
      </c>
      <c r="D32" s="141">
        <v>0</v>
      </c>
      <c r="E32" s="142">
        <v>0</v>
      </c>
      <c r="F32" s="142">
        <v>0</v>
      </c>
      <c r="G32" s="141">
        <v>0</v>
      </c>
      <c r="H32" s="141">
        <v>0</v>
      </c>
      <c r="I32" s="142">
        <v>0</v>
      </c>
      <c r="J32" s="142">
        <v>0</v>
      </c>
      <c r="K32" s="169">
        <f t="shared" si="0"/>
        <v>0</v>
      </c>
      <c r="L32" s="169">
        <f t="shared" si="0"/>
        <v>0</v>
      </c>
      <c r="M32" s="169">
        <v>0</v>
      </c>
      <c r="N32" s="169">
        <f t="shared" si="2"/>
        <v>0</v>
      </c>
      <c r="O32" s="169">
        <f t="shared" si="3"/>
        <v>0</v>
      </c>
      <c r="P32" s="169">
        <v>0</v>
      </c>
    </row>
    <row r="33" spans="1:16" x14ac:dyDescent="0.25">
      <c r="A33" s="54">
        <v>30</v>
      </c>
      <c r="B33" s="58" t="s">
        <v>167</v>
      </c>
      <c r="C33" s="141">
        <v>0</v>
      </c>
      <c r="D33" s="141">
        <v>0</v>
      </c>
      <c r="E33" s="142">
        <v>0</v>
      </c>
      <c r="F33" s="142">
        <v>0</v>
      </c>
      <c r="G33" s="141">
        <v>0</v>
      </c>
      <c r="H33" s="141">
        <v>0</v>
      </c>
      <c r="I33" s="142">
        <v>0</v>
      </c>
      <c r="J33" s="142">
        <v>0</v>
      </c>
      <c r="K33" s="169">
        <f t="shared" si="0"/>
        <v>0</v>
      </c>
      <c r="L33" s="169">
        <f t="shared" si="0"/>
        <v>0</v>
      </c>
      <c r="M33" s="169">
        <v>0</v>
      </c>
      <c r="N33" s="169">
        <f t="shared" si="2"/>
        <v>0</v>
      </c>
      <c r="O33" s="169">
        <f t="shared" si="3"/>
        <v>0</v>
      </c>
      <c r="P33" s="169">
        <v>0</v>
      </c>
    </row>
    <row r="34" spans="1:16" x14ac:dyDescent="0.25">
      <c r="A34" s="54">
        <v>31</v>
      </c>
      <c r="B34" s="58" t="s">
        <v>168</v>
      </c>
      <c r="C34" s="141">
        <v>0</v>
      </c>
      <c r="D34" s="141">
        <v>0</v>
      </c>
      <c r="E34" s="142">
        <v>0</v>
      </c>
      <c r="F34" s="142">
        <v>0</v>
      </c>
      <c r="G34" s="141">
        <v>0</v>
      </c>
      <c r="H34" s="141">
        <v>0</v>
      </c>
      <c r="I34" s="142">
        <v>0</v>
      </c>
      <c r="J34" s="142">
        <v>0</v>
      </c>
      <c r="K34" s="169">
        <f t="shared" si="0"/>
        <v>0</v>
      </c>
      <c r="L34" s="169">
        <f t="shared" si="0"/>
        <v>0</v>
      </c>
      <c r="M34" s="169">
        <v>0</v>
      </c>
      <c r="N34" s="169">
        <f t="shared" si="2"/>
        <v>0</v>
      </c>
      <c r="O34" s="169">
        <f t="shared" si="3"/>
        <v>0</v>
      </c>
      <c r="P34" s="169">
        <v>0</v>
      </c>
    </row>
    <row r="35" spans="1:16" x14ac:dyDescent="0.25">
      <c r="A35" s="54">
        <v>32</v>
      </c>
      <c r="B35" s="58" t="s">
        <v>169</v>
      </c>
      <c r="C35" s="141">
        <v>0</v>
      </c>
      <c r="D35" s="141">
        <v>0</v>
      </c>
      <c r="E35" s="142">
        <v>0</v>
      </c>
      <c r="F35" s="142">
        <v>0</v>
      </c>
      <c r="G35" s="141">
        <v>0</v>
      </c>
      <c r="H35" s="141">
        <v>0</v>
      </c>
      <c r="I35" s="142">
        <v>0</v>
      </c>
      <c r="J35" s="142">
        <v>0</v>
      </c>
      <c r="K35" s="169">
        <f t="shared" si="0"/>
        <v>0</v>
      </c>
      <c r="L35" s="169">
        <f t="shared" si="0"/>
        <v>0</v>
      </c>
      <c r="M35" s="169">
        <v>0</v>
      </c>
      <c r="N35" s="169">
        <f t="shared" si="2"/>
        <v>0</v>
      </c>
      <c r="O35" s="169">
        <f t="shared" si="3"/>
        <v>0</v>
      </c>
      <c r="P35" s="169">
        <v>0</v>
      </c>
    </row>
    <row r="36" spans="1:16" x14ac:dyDescent="0.25">
      <c r="A36" s="54">
        <v>33</v>
      </c>
      <c r="B36" s="58" t="s">
        <v>170</v>
      </c>
      <c r="C36" s="141">
        <v>0</v>
      </c>
      <c r="D36" s="141">
        <v>0</v>
      </c>
      <c r="E36" s="142">
        <v>0</v>
      </c>
      <c r="F36" s="142">
        <v>0</v>
      </c>
      <c r="G36" s="141">
        <v>0</v>
      </c>
      <c r="H36" s="141">
        <v>0</v>
      </c>
      <c r="I36" s="142">
        <v>0</v>
      </c>
      <c r="J36" s="142">
        <v>0</v>
      </c>
      <c r="K36" s="169">
        <f t="shared" si="0"/>
        <v>0</v>
      </c>
      <c r="L36" s="169">
        <f t="shared" si="0"/>
        <v>0</v>
      </c>
      <c r="M36" s="169">
        <v>0</v>
      </c>
      <c r="N36" s="169">
        <f t="shared" si="2"/>
        <v>0</v>
      </c>
      <c r="O36" s="169">
        <f t="shared" si="3"/>
        <v>0</v>
      </c>
      <c r="P36" s="169">
        <v>0</v>
      </c>
    </row>
    <row r="37" spans="1:16" x14ac:dyDescent="0.25">
      <c r="A37" s="54">
        <v>34</v>
      </c>
      <c r="B37" s="58" t="s">
        <v>171</v>
      </c>
      <c r="C37" s="141">
        <v>0</v>
      </c>
      <c r="D37" s="141">
        <v>0</v>
      </c>
      <c r="E37" s="142">
        <v>0</v>
      </c>
      <c r="F37" s="142">
        <v>0</v>
      </c>
      <c r="G37" s="141">
        <v>1</v>
      </c>
      <c r="H37" s="141">
        <v>0</v>
      </c>
      <c r="I37" s="142">
        <v>0</v>
      </c>
      <c r="J37" s="142">
        <v>0</v>
      </c>
      <c r="K37" s="169">
        <f t="shared" si="0"/>
        <v>1</v>
      </c>
      <c r="L37" s="169">
        <f t="shared" si="0"/>
        <v>0</v>
      </c>
      <c r="M37" s="169">
        <f t="shared" si="1"/>
        <v>0</v>
      </c>
      <c r="N37" s="169">
        <f t="shared" si="2"/>
        <v>0</v>
      </c>
      <c r="O37" s="169">
        <f t="shared" si="3"/>
        <v>0</v>
      </c>
      <c r="P37" s="169">
        <v>0</v>
      </c>
    </row>
    <row r="38" spans="1:16" x14ac:dyDescent="0.25">
      <c r="A38" s="54">
        <v>35</v>
      </c>
      <c r="B38" s="58" t="s">
        <v>172</v>
      </c>
      <c r="C38" s="141">
        <v>0</v>
      </c>
      <c r="D38" s="141">
        <v>0</v>
      </c>
      <c r="E38" s="142">
        <v>0</v>
      </c>
      <c r="F38" s="142">
        <v>0</v>
      </c>
      <c r="G38" s="141">
        <v>1</v>
      </c>
      <c r="H38" s="141">
        <v>0</v>
      </c>
      <c r="I38" s="142">
        <v>0</v>
      </c>
      <c r="J38" s="142">
        <v>0</v>
      </c>
      <c r="K38" s="169">
        <f t="shared" si="0"/>
        <v>1</v>
      </c>
      <c r="L38" s="169">
        <f t="shared" si="0"/>
        <v>0</v>
      </c>
      <c r="M38" s="169">
        <f t="shared" si="1"/>
        <v>0</v>
      </c>
      <c r="N38" s="169">
        <f t="shared" si="2"/>
        <v>0</v>
      </c>
      <c r="O38" s="169">
        <f t="shared" si="3"/>
        <v>0</v>
      </c>
      <c r="P38" s="169">
        <v>0</v>
      </c>
    </row>
    <row r="39" spans="1:16" x14ac:dyDescent="0.25">
      <c r="A39" s="54">
        <v>36</v>
      </c>
      <c r="B39" s="58" t="s">
        <v>173</v>
      </c>
      <c r="C39" s="141">
        <v>8</v>
      </c>
      <c r="D39" s="141">
        <v>4</v>
      </c>
      <c r="E39" s="142">
        <v>4</v>
      </c>
      <c r="F39" s="142">
        <v>1</v>
      </c>
      <c r="G39" s="141">
        <v>11</v>
      </c>
      <c r="H39" s="141">
        <v>9</v>
      </c>
      <c r="I39" s="142">
        <v>1</v>
      </c>
      <c r="J39" s="142">
        <v>0</v>
      </c>
      <c r="K39" s="169">
        <f t="shared" si="0"/>
        <v>19</v>
      </c>
      <c r="L39" s="169">
        <f t="shared" si="0"/>
        <v>13</v>
      </c>
      <c r="M39" s="169">
        <f t="shared" si="1"/>
        <v>0.68421052631578949</v>
      </c>
      <c r="N39" s="169">
        <f>E39+I39</f>
        <v>5</v>
      </c>
      <c r="O39" s="169">
        <f t="shared" si="3"/>
        <v>1</v>
      </c>
      <c r="P39" s="169">
        <f>O39/N39</f>
        <v>0.2</v>
      </c>
    </row>
    <row r="40" spans="1:16" x14ac:dyDescent="0.25">
      <c r="A40" s="54">
        <v>37</v>
      </c>
      <c r="B40" s="58" t="s">
        <v>174</v>
      </c>
      <c r="C40" s="141">
        <v>1</v>
      </c>
      <c r="D40" s="141">
        <v>1</v>
      </c>
      <c r="E40" s="142">
        <v>0</v>
      </c>
      <c r="F40" s="142">
        <v>0</v>
      </c>
      <c r="G40" s="141">
        <v>3</v>
      </c>
      <c r="H40" s="141">
        <v>2</v>
      </c>
      <c r="I40" s="142">
        <v>1</v>
      </c>
      <c r="J40" s="142">
        <v>0</v>
      </c>
      <c r="K40" s="169">
        <f t="shared" si="0"/>
        <v>4</v>
      </c>
      <c r="L40" s="169">
        <f t="shared" si="0"/>
        <v>3</v>
      </c>
      <c r="M40" s="169">
        <f t="shared" si="1"/>
        <v>0.75</v>
      </c>
      <c r="N40" s="169">
        <f t="shared" si="2"/>
        <v>1</v>
      </c>
      <c r="O40" s="169">
        <f t="shared" si="3"/>
        <v>0</v>
      </c>
      <c r="P40" s="169">
        <f t="shared" si="4"/>
        <v>0</v>
      </c>
    </row>
    <row r="41" spans="1:16" x14ac:dyDescent="0.25">
      <c r="A41" s="54">
        <v>38</v>
      </c>
      <c r="B41" s="58" t="s">
        <v>158</v>
      </c>
      <c r="C41" s="141">
        <v>0</v>
      </c>
      <c r="D41" s="141">
        <v>0</v>
      </c>
      <c r="E41" s="142">
        <v>0</v>
      </c>
      <c r="F41" s="142">
        <v>0</v>
      </c>
      <c r="G41" s="141">
        <v>0</v>
      </c>
      <c r="H41" s="141">
        <v>0</v>
      </c>
      <c r="I41" s="142">
        <v>0</v>
      </c>
      <c r="J41" s="142">
        <v>0</v>
      </c>
      <c r="K41" s="169">
        <f>C41+G41</f>
        <v>0</v>
      </c>
      <c r="L41" s="169">
        <f>D41+H41</f>
        <v>0</v>
      </c>
      <c r="M41" s="169">
        <v>0</v>
      </c>
      <c r="N41" s="169">
        <f t="shared" si="2"/>
        <v>0</v>
      </c>
      <c r="O41" s="169">
        <f t="shared" si="3"/>
        <v>0</v>
      </c>
      <c r="P41" s="169">
        <v>0</v>
      </c>
    </row>
    <row r="42" spans="1:16" x14ac:dyDescent="0.25">
      <c r="A42" s="291" t="s">
        <v>120</v>
      </c>
      <c r="B42" s="305"/>
      <c r="C42" s="143">
        <f>SUM(C4:C41)</f>
        <v>33</v>
      </c>
      <c r="D42" s="143">
        <f t="shared" ref="D42:O42" si="5">SUM(D4:D41)</f>
        <v>16</v>
      </c>
      <c r="E42" s="143">
        <f t="shared" si="5"/>
        <v>12</v>
      </c>
      <c r="F42" s="143">
        <f t="shared" si="5"/>
        <v>3</v>
      </c>
      <c r="G42" s="143">
        <f t="shared" si="5"/>
        <v>31</v>
      </c>
      <c r="H42" s="143">
        <f t="shared" si="5"/>
        <v>22</v>
      </c>
      <c r="I42" s="143">
        <f t="shared" si="5"/>
        <v>5</v>
      </c>
      <c r="J42" s="143">
        <f t="shared" si="5"/>
        <v>3</v>
      </c>
      <c r="K42" s="143">
        <f t="shared" si="5"/>
        <v>64</v>
      </c>
      <c r="L42" s="143">
        <f t="shared" si="5"/>
        <v>38</v>
      </c>
      <c r="M42" s="143">
        <f>AVERAGE(M4:M41)</f>
        <v>0.26355691861232028</v>
      </c>
      <c r="N42" s="143">
        <f t="shared" si="5"/>
        <v>17</v>
      </c>
      <c r="O42" s="143">
        <f t="shared" si="5"/>
        <v>6</v>
      </c>
      <c r="P42" s="143">
        <f>AVERAGE(P4:P41)</f>
        <v>9.2982456140350875E-2</v>
      </c>
    </row>
  </sheetData>
  <sheetProtection algorithmName="SHA-512" hashValue="AnkGM9meGZu8nHNKD4K/Xf+PZrXgPwNhlDSQ8IBAlkisseCpMS9gAPdJ+sBj8MEVdkQoK5KPk0TEb0pC4p7GJA==" saltValue="a0fKqS6AK0FXqkiCbD5cHQ==" spinCount="100000" sheet="1" formatCells="0" formatColumns="0" formatRows="0" insertColumns="0" insertRows="0" insertHyperlinks="0" deleteColumns="0" deleteRows="0" sort="0" autoFilter="0" pivotTables="0"/>
  <mergeCells count="12">
    <mergeCell ref="A42:B42"/>
    <mergeCell ref="C1:F1"/>
    <mergeCell ref="G1:J1"/>
    <mergeCell ref="C2:D2"/>
    <mergeCell ref="E2:F2"/>
    <mergeCell ref="G2:H2"/>
    <mergeCell ref="I2:J2"/>
    <mergeCell ref="K1:P1"/>
    <mergeCell ref="K2:M2"/>
    <mergeCell ref="N2:P2"/>
    <mergeCell ref="A1:A3"/>
    <mergeCell ref="B1:B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9997558519241921"/>
  </sheetPr>
  <dimension ref="A1:BD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1" sqref="J31"/>
    </sheetView>
  </sheetViews>
  <sheetFormatPr defaultRowHeight="15" x14ac:dyDescent="0.25"/>
  <cols>
    <col min="2" max="2" width="31.28515625" style="186" customWidth="1"/>
    <col min="3" max="3" width="10.140625" customWidth="1"/>
    <col min="56" max="56" width="9.140625" style="166"/>
  </cols>
  <sheetData>
    <row r="1" spans="1:56" ht="15.75" x14ac:dyDescent="0.25">
      <c r="A1" s="255" t="s">
        <v>226</v>
      </c>
      <c r="B1" s="328" t="s">
        <v>4</v>
      </c>
      <c r="C1" s="325" t="s">
        <v>315</v>
      </c>
      <c r="D1" s="325"/>
      <c r="E1" s="325"/>
      <c r="F1" s="325"/>
      <c r="G1" s="325" t="s">
        <v>316</v>
      </c>
      <c r="H1" s="325"/>
      <c r="I1" s="325"/>
      <c r="J1" s="325"/>
      <c r="K1" s="325" t="s">
        <v>317</v>
      </c>
      <c r="L1" s="325"/>
      <c r="M1" s="325"/>
      <c r="N1" s="325"/>
      <c r="O1" s="325" t="s">
        <v>318</v>
      </c>
      <c r="P1" s="325"/>
      <c r="Q1" s="325"/>
      <c r="R1" s="325"/>
      <c r="S1" s="325" t="s">
        <v>319</v>
      </c>
      <c r="T1" s="325"/>
      <c r="U1" s="325"/>
      <c r="V1" s="325"/>
      <c r="W1" s="325" t="s">
        <v>320</v>
      </c>
      <c r="X1" s="325"/>
      <c r="Y1" s="325"/>
      <c r="Z1" s="325"/>
      <c r="AA1" s="325" t="s">
        <v>321</v>
      </c>
      <c r="AB1" s="325"/>
      <c r="AC1" s="325"/>
      <c r="AD1" s="325"/>
      <c r="AE1" s="325"/>
      <c r="AF1" s="325"/>
      <c r="AG1" s="325" t="s">
        <v>322</v>
      </c>
      <c r="AH1" s="325"/>
      <c r="AI1" s="325"/>
      <c r="AJ1" s="325"/>
      <c r="AK1" s="325" t="s">
        <v>323</v>
      </c>
      <c r="AL1" s="325"/>
      <c r="AM1" s="325"/>
      <c r="AN1" s="325"/>
      <c r="AO1" s="325" t="s">
        <v>324</v>
      </c>
      <c r="AP1" s="325"/>
      <c r="AQ1" s="325"/>
      <c r="AR1" s="325"/>
      <c r="AS1" s="325" t="s">
        <v>325</v>
      </c>
      <c r="AT1" s="325"/>
      <c r="AU1" s="336" t="s">
        <v>253</v>
      </c>
      <c r="AV1" s="337"/>
      <c r="AW1" s="337"/>
      <c r="AX1" s="337"/>
      <c r="AY1" s="337"/>
      <c r="AZ1" s="337"/>
      <c r="BA1" s="337"/>
      <c r="BB1" s="337"/>
      <c r="BC1" s="337"/>
      <c r="BD1" s="330" t="s">
        <v>328</v>
      </c>
    </row>
    <row r="2" spans="1:56" ht="15.75" customHeight="1" x14ac:dyDescent="0.25">
      <c r="A2" s="256"/>
      <c r="B2" s="329"/>
      <c r="C2" s="326" t="s">
        <v>53</v>
      </c>
      <c r="D2" s="327"/>
      <c r="E2" s="326" t="s">
        <v>313</v>
      </c>
      <c r="F2" s="327"/>
      <c r="G2" s="326" t="s">
        <v>53</v>
      </c>
      <c r="H2" s="327"/>
      <c r="I2" s="326" t="s">
        <v>313</v>
      </c>
      <c r="J2" s="327"/>
      <c r="K2" s="326" t="s">
        <v>53</v>
      </c>
      <c r="L2" s="327"/>
      <c r="M2" s="326" t="s">
        <v>313</v>
      </c>
      <c r="N2" s="327"/>
      <c r="O2" s="326" t="s">
        <v>53</v>
      </c>
      <c r="P2" s="327"/>
      <c r="Q2" s="326" t="s">
        <v>313</v>
      </c>
      <c r="R2" s="327"/>
      <c r="S2" s="326" t="s">
        <v>53</v>
      </c>
      <c r="T2" s="327"/>
      <c r="U2" s="326" t="s">
        <v>313</v>
      </c>
      <c r="V2" s="327"/>
      <c r="W2" s="326" t="s">
        <v>53</v>
      </c>
      <c r="X2" s="327"/>
      <c r="Y2" s="326" t="s">
        <v>313</v>
      </c>
      <c r="Z2" s="327"/>
      <c r="AA2" s="326" t="s">
        <v>53</v>
      </c>
      <c r="AB2" s="327"/>
      <c r="AC2" s="326" t="s">
        <v>313</v>
      </c>
      <c r="AD2" s="327"/>
      <c r="AE2" s="333" t="s">
        <v>54</v>
      </c>
      <c r="AF2" s="334"/>
      <c r="AG2" s="326" t="s">
        <v>53</v>
      </c>
      <c r="AH2" s="327"/>
      <c r="AI2" s="326" t="s">
        <v>313</v>
      </c>
      <c r="AJ2" s="327"/>
      <c r="AK2" s="326" t="s">
        <v>53</v>
      </c>
      <c r="AL2" s="327"/>
      <c r="AM2" s="326" t="s">
        <v>313</v>
      </c>
      <c r="AN2" s="327"/>
      <c r="AO2" s="326" t="s">
        <v>313</v>
      </c>
      <c r="AP2" s="327"/>
      <c r="AQ2" s="333" t="s">
        <v>54</v>
      </c>
      <c r="AR2" s="334"/>
      <c r="AS2" s="326" t="s">
        <v>326</v>
      </c>
      <c r="AT2" s="327"/>
      <c r="AU2" s="326" t="s">
        <v>53</v>
      </c>
      <c r="AV2" s="327"/>
      <c r="AW2" s="335"/>
      <c r="AX2" s="326" t="s">
        <v>313</v>
      </c>
      <c r="AY2" s="327"/>
      <c r="AZ2" s="335"/>
      <c r="BA2" s="326" t="s">
        <v>54</v>
      </c>
      <c r="BB2" s="327"/>
      <c r="BC2" s="327"/>
      <c r="BD2" s="331"/>
    </row>
    <row r="3" spans="1:56" ht="36" x14ac:dyDescent="0.25">
      <c r="A3" s="256"/>
      <c r="B3" s="329"/>
      <c r="C3" s="75" t="s">
        <v>250</v>
      </c>
      <c r="D3" s="75" t="s">
        <v>251</v>
      </c>
      <c r="E3" s="75" t="s">
        <v>250</v>
      </c>
      <c r="F3" s="75" t="s">
        <v>251</v>
      </c>
      <c r="G3" s="75" t="s">
        <v>250</v>
      </c>
      <c r="H3" s="75" t="s">
        <v>251</v>
      </c>
      <c r="I3" s="75" t="s">
        <v>250</v>
      </c>
      <c r="J3" s="75" t="s">
        <v>251</v>
      </c>
      <c r="K3" s="75" t="s">
        <v>250</v>
      </c>
      <c r="L3" s="75" t="s">
        <v>251</v>
      </c>
      <c r="M3" s="75" t="s">
        <v>250</v>
      </c>
      <c r="N3" s="75" t="s">
        <v>251</v>
      </c>
      <c r="O3" s="75" t="s">
        <v>250</v>
      </c>
      <c r="P3" s="75" t="s">
        <v>251</v>
      </c>
      <c r="Q3" s="75" t="s">
        <v>250</v>
      </c>
      <c r="R3" s="75" t="s">
        <v>251</v>
      </c>
      <c r="S3" s="75" t="s">
        <v>250</v>
      </c>
      <c r="T3" s="75" t="s">
        <v>251</v>
      </c>
      <c r="U3" s="75" t="s">
        <v>250</v>
      </c>
      <c r="V3" s="75" t="s">
        <v>251</v>
      </c>
      <c r="W3" s="75" t="s">
        <v>250</v>
      </c>
      <c r="X3" s="75" t="s">
        <v>251</v>
      </c>
      <c r="Y3" s="75" t="s">
        <v>250</v>
      </c>
      <c r="Z3" s="75" t="s">
        <v>251</v>
      </c>
      <c r="AA3" s="75" t="s">
        <v>250</v>
      </c>
      <c r="AB3" s="75" t="s">
        <v>251</v>
      </c>
      <c r="AC3" s="75" t="s">
        <v>250</v>
      </c>
      <c r="AD3" s="75" t="s">
        <v>251</v>
      </c>
      <c r="AE3" s="75" t="s">
        <v>250</v>
      </c>
      <c r="AF3" s="75" t="s">
        <v>251</v>
      </c>
      <c r="AG3" s="75" t="s">
        <v>250</v>
      </c>
      <c r="AH3" s="75" t="s">
        <v>251</v>
      </c>
      <c r="AI3" s="75" t="s">
        <v>250</v>
      </c>
      <c r="AJ3" s="75" t="s">
        <v>251</v>
      </c>
      <c r="AK3" s="75" t="s">
        <v>250</v>
      </c>
      <c r="AL3" s="75" t="s">
        <v>251</v>
      </c>
      <c r="AM3" s="75" t="s">
        <v>250</v>
      </c>
      <c r="AN3" s="75" t="s">
        <v>251</v>
      </c>
      <c r="AO3" s="75" t="s">
        <v>250</v>
      </c>
      <c r="AP3" s="75" t="s">
        <v>251</v>
      </c>
      <c r="AQ3" s="75" t="s">
        <v>250</v>
      </c>
      <c r="AR3" s="75" t="s">
        <v>251</v>
      </c>
      <c r="AS3" s="75" t="s">
        <v>250</v>
      </c>
      <c r="AT3" s="75" t="s">
        <v>251</v>
      </c>
      <c r="AU3" s="75" t="s">
        <v>250</v>
      </c>
      <c r="AV3" s="75" t="s">
        <v>251</v>
      </c>
      <c r="AW3" s="162" t="s">
        <v>327</v>
      </c>
      <c r="AX3" s="75" t="s">
        <v>250</v>
      </c>
      <c r="AY3" s="75" t="s">
        <v>251</v>
      </c>
      <c r="AZ3" s="162" t="s">
        <v>327</v>
      </c>
      <c r="BA3" s="75" t="s">
        <v>250</v>
      </c>
      <c r="BB3" s="75" t="s">
        <v>251</v>
      </c>
      <c r="BC3" s="164" t="s">
        <v>327</v>
      </c>
      <c r="BD3" s="332"/>
    </row>
    <row r="4" spans="1:56" s="67" customFormat="1" x14ac:dyDescent="0.25">
      <c r="A4" s="54">
        <v>1</v>
      </c>
      <c r="B4" s="58" t="s">
        <v>141</v>
      </c>
      <c r="C4" s="141">
        <v>1</v>
      </c>
      <c r="D4" s="141">
        <v>0</v>
      </c>
      <c r="E4" s="142"/>
      <c r="F4" s="142"/>
      <c r="G4" s="141">
        <v>1</v>
      </c>
      <c r="H4" s="141">
        <v>0</v>
      </c>
      <c r="I4" s="142"/>
      <c r="J4" s="142"/>
      <c r="K4" s="141">
        <v>1</v>
      </c>
      <c r="L4" s="141">
        <v>0</v>
      </c>
      <c r="M4" s="142"/>
      <c r="N4" s="142"/>
      <c r="O4" s="141"/>
      <c r="P4" s="141"/>
      <c r="Q4" s="142"/>
      <c r="R4" s="142"/>
      <c r="S4" s="141">
        <v>1</v>
      </c>
      <c r="T4" s="141"/>
      <c r="U4" s="142"/>
      <c r="V4" s="142"/>
      <c r="W4" s="141">
        <v>1</v>
      </c>
      <c r="X4" s="141">
        <v>0</v>
      </c>
      <c r="Y4" s="142"/>
      <c r="Z4" s="142"/>
      <c r="AA4" s="141">
        <v>1</v>
      </c>
      <c r="AB4" s="141">
        <v>1</v>
      </c>
      <c r="AC4" s="142"/>
      <c r="AD4" s="142"/>
      <c r="AE4" s="142"/>
      <c r="AF4" s="142"/>
      <c r="AG4" s="141"/>
      <c r="AH4" s="141"/>
      <c r="AI4" s="142"/>
      <c r="AJ4" s="142"/>
      <c r="AK4" s="141">
        <v>1</v>
      </c>
      <c r="AL4" s="141">
        <v>0</v>
      </c>
      <c r="AM4" s="142"/>
      <c r="AN4" s="142"/>
      <c r="AO4" s="142"/>
      <c r="AP4" s="142"/>
      <c r="AQ4" s="142"/>
      <c r="AR4" s="142"/>
      <c r="AS4" s="142">
        <v>1</v>
      </c>
      <c r="AT4" s="142">
        <v>0</v>
      </c>
      <c r="AU4" s="163">
        <f>C4+G4+K4+O4+S4+W4+AA4+AG4+AK4+AS4</f>
        <v>8</v>
      </c>
      <c r="AV4" s="163">
        <f>D4+H4+L4+P4+T4+X4+AB4+AH4+AL4+AP4+AT4</f>
        <v>1</v>
      </c>
      <c r="AW4" s="162">
        <f>AV4/AU4</f>
        <v>0.125</v>
      </c>
      <c r="AX4" s="75">
        <f>E4+I4+M4+Q4+U4+Y4+AC4+AI4+AM4+AO4</f>
        <v>0</v>
      </c>
      <c r="AY4" s="75">
        <f>F4+J4+N4+R4+V4+Z4+AD4+AJ4+AN4+AP4</f>
        <v>0</v>
      </c>
      <c r="AZ4" s="162">
        <v>0</v>
      </c>
      <c r="BA4" s="75">
        <f>AE4+AQ4</f>
        <v>0</v>
      </c>
      <c r="BB4" s="75">
        <f>AF4+AR4</f>
        <v>0</v>
      </c>
      <c r="BC4" s="164">
        <v>0</v>
      </c>
      <c r="BD4" s="165">
        <f>AVERAGE(AW4,AZ4,BC4)</f>
        <v>4.1666666666666664E-2</v>
      </c>
    </row>
    <row r="5" spans="1:56" s="67" customFormat="1" x14ac:dyDescent="0.25">
      <c r="A5" s="54">
        <v>2</v>
      </c>
      <c r="B5" s="58" t="s">
        <v>142</v>
      </c>
      <c r="C5" s="141">
        <v>1</v>
      </c>
      <c r="D5" s="141">
        <v>0</v>
      </c>
      <c r="E5" s="142"/>
      <c r="F5" s="142"/>
      <c r="G5" s="141">
        <v>1</v>
      </c>
      <c r="H5" s="141">
        <v>0</v>
      </c>
      <c r="I5" s="142"/>
      <c r="J5" s="142"/>
      <c r="K5" s="141">
        <v>1</v>
      </c>
      <c r="L5" s="141">
        <v>0</v>
      </c>
      <c r="M5" s="142"/>
      <c r="N5" s="142"/>
      <c r="O5" s="141">
        <v>1</v>
      </c>
      <c r="P5" s="141">
        <v>1</v>
      </c>
      <c r="Q5" s="142"/>
      <c r="R5" s="142"/>
      <c r="S5" s="141">
        <v>1</v>
      </c>
      <c r="T5" s="141">
        <v>1</v>
      </c>
      <c r="U5" s="142">
        <v>1</v>
      </c>
      <c r="V5" s="142">
        <v>0</v>
      </c>
      <c r="W5" s="141">
        <v>1</v>
      </c>
      <c r="X5" s="141">
        <v>1</v>
      </c>
      <c r="Y5" s="142">
        <v>1</v>
      </c>
      <c r="Z5" s="142"/>
      <c r="AA5" s="141"/>
      <c r="AB5" s="141"/>
      <c r="AC5" s="142"/>
      <c r="AD5" s="142"/>
      <c r="AE5" s="142"/>
      <c r="AF5" s="142"/>
      <c r="AG5" s="141">
        <v>1</v>
      </c>
      <c r="AH5" s="141">
        <v>1</v>
      </c>
      <c r="AI5" s="142">
        <v>1</v>
      </c>
      <c r="AJ5" s="142">
        <v>0</v>
      </c>
      <c r="AK5" s="141">
        <v>1</v>
      </c>
      <c r="AL5" s="141">
        <v>0</v>
      </c>
      <c r="AM5" s="142"/>
      <c r="AN5" s="142"/>
      <c r="AO5" s="142">
        <v>1</v>
      </c>
      <c r="AP5" s="142">
        <v>1</v>
      </c>
      <c r="AQ5" s="142">
        <v>1</v>
      </c>
      <c r="AR5" s="142">
        <v>1</v>
      </c>
      <c r="AS5" s="142">
        <v>1</v>
      </c>
      <c r="AT5" s="142">
        <v>0</v>
      </c>
      <c r="AU5" s="163">
        <f t="shared" ref="AU5:AU41" si="0">C5+G5+K5+O5+S5+W5+AA5+AG5+AK5+AS5</f>
        <v>9</v>
      </c>
      <c r="AV5" s="163">
        <f t="shared" ref="AV5:AV41" si="1">D5+H5+L5+P5+T5+X5+AB5+AH5+AL5+AP5+AT5</f>
        <v>5</v>
      </c>
      <c r="AW5" s="162">
        <f t="shared" ref="AW5:AW41" si="2">AV5/AU5</f>
        <v>0.55555555555555558</v>
      </c>
      <c r="AX5" s="75">
        <f t="shared" ref="AX5:AX41" si="3">E5+I5+M5+Q5+U5+Y5+AC5+AI5+AM5+AO5</f>
        <v>4</v>
      </c>
      <c r="AY5" s="75">
        <f t="shared" ref="AY5:AY41" si="4">F5+J5+N5+R5+V5+Z5+AD5+AJ5+AN5+AP5</f>
        <v>1</v>
      </c>
      <c r="AZ5" s="162">
        <f t="shared" ref="AZ5:AZ39" si="5">AY5/AX5</f>
        <v>0.25</v>
      </c>
      <c r="BA5" s="75">
        <f t="shared" ref="BA5:BA40" si="6">AE5+AQ5</f>
        <v>1</v>
      </c>
      <c r="BB5" s="75">
        <f t="shared" ref="BB5:BB40" si="7">AF5+AR5</f>
        <v>1</v>
      </c>
      <c r="BC5" s="164">
        <f t="shared" ref="BC5:BC39" si="8">BB5/BA5</f>
        <v>1</v>
      </c>
      <c r="BD5" s="165">
        <f t="shared" ref="BD5:BD41" si="9">AVERAGE(AW5,AZ5,BC5)</f>
        <v>0.60185185185185186</v>
      </c>
    </row>
    <row r="6" spans="1:56" s="67" customFormat="1" ht="25.5" x14ac:dyDescent="0.25">
      <c r="A6" s="54">
        <v>3</v>
      </c>
      <c r="B6" s="58" t="s">
        <v>143</v>
      </c>
      <c r="C6" s="141">
        <v>1</v>
      </c>
      <c r="D6" s="141">
        <v>0</v>
      </c>
      <c r="E6" s="142"/>
      <c r="F6" s="142"/>
      <c r="G6" s="141">
        <v>0</v>
      </c>
      <c r="H6" s="141">
        <v>0</v>
      </c>
      <c r="I6" s="142"/>
      <c r="J6" s="142"/>
      <c r="K6" s="141">
        <v>1</v>
      </c>
      <c r="L6" s="141">
        <v>0</v>
      </c>
      <c r="M6" s="142"/>
      <c r="N6" s="142"/>
      <c r="O6" s="141">
        <v>1</v>
      </c>
      <c r="P6" s="141">
        <v>0</v>
      </c>
      <c r="Q6" s="142"/>
      <c r="R6" s="142"/>
      <c r="S6" s="141">
        <v>1</v>
      </c>
      <c r="T6" s="141">
        <v>0</v>
      </c>
      <c r="U6" s="142"/>
      <c r="V6" s="142"/>
      <c r="W6" s="141">
        <v>1</v>
      </c>
      <c r="X6" s="141">
        <v>0</v>
      </c>
      <c r="Y6" s="142"/>
      <c r="Z6" s="142"/>
      <c r="AA6" s="141"/>
      <c r="AB6" s="141"/>
      <c r="AC6" s="142"/>
      <c r="AD6" s="142"/>
      <c r="AE6" s="142"/>
      <c r="AF6" s="142"/>
      <c r="AG6" s="141">
        <v>1</v>
      </c>
      <c r="AH6" s="141">
        <v>0</v>
      </c>
      <c r="AI6" s="142"/>
      <c r="AJ6" s="142"/>
      <c r="AK6" s="141">
        <v>1</v>
      </c>
      <c r="AL6" s="141">
        <v>0</v>
      </c>
      <c r="AM6" s="142"/>
      <c r="AN6" s="142"/>
      <c r="AO6" s="142"/>
      <c r="AP6" s="142"/>
      <c r="AQ6" s="142"/>
      <c r="AR6" s="142"/>
      <c r="AS6" s="142">
        <v>1</v>
      </c>
      <c r="AT6" s="142">
        <v>0</v>
      </c>
      <c r="AU6" s="163">
        <f t="shared" si="0"/>
        <v>8</v>
      </c>
      <c r="AV6" s="163">
        <f t="shared" si="1"/>
        <v>0</v>
      </c>
      <c r="AW6" s="162">
        <f t="shared" si="2"/>
        <v>0</v>
      </c>
      <c r="AX6" s="75">
        <f t="shared" si="3"/>
        <v>0</v>
      </c>
      <c r="AY6" s="75">
        <f t="shared" si="4"/>
        <v>0</v>
      </c>
      <c r="AZ6" s="162">
        <v>0</v>
      </c>
      <c r="BA6" s="75">
        <f t="shared" si="6"/>
        <v>0</v>
      </c>
      <c r="BB6" s="75">
        <f t="shared" si="7"/>
        <v>0</v>
      </c>
      <c r="BC6" s="164">
        <v>0</v>
      </c>
      <c r="BD6" s="165">
        <f t="shared" si="9"/>
        <v>0</v>
      </c>
    </row>
    <row r="7" spans="1:56" s="67" customFormat="1" ht="25.5" x14ac:dyDescent="0.25">
      <c r="A7" s="54">
        <v>4</v>
      </c>
      <c r="B7" s="58" t="s">
        <v>144</v>
      </c>
      <c r="C7" s="141">
        <v>1</v>
      </c>
      <c r="D7" s="141">
        <v>0</v>
      </c>
      <c r="E7" s="142"/>
      <c r="F7" s="142"/>
      <c r="G7" s="141">
        <v>1</v>
      </c>
      <c r="H7" s="141">
        <v>0</v>
      </c>
      <c r="I7" s="142"/>
      <c r="J7" s="142"/>
      <c r="K7" s="141"/>
      <c r="L7" s="141">
        <v>0</v>
      </c>
      <c r="M7" s="142"/>
      <c r="N7" s="142"/>
      <c r="O7" s="141"/>
      <c r="P7" s="141"/>
      <c r="Q7" s="142"/>
      <c r="R7" s="142"/>
      <c r="S7" s="141">
        <v>1</v>
      </c>
      <c r="T7" s="141">
        <v>0</v>
      </c>
      <c r="U7" s="142"/>
      <c r="V7" s="142"/>
      <c r="W7" s="141">
        <v>1</v>
      </c>
      <c r="X7" s="141">
        <v>0</v>
      </c>
      <c r="Y7" s="142"/>
      <c r="Z7" s="142"/>
      <c r="AA7" s="141"/>
      <c r="AB7" s="141"/>
      <c r="AC7" s="142"/>
      <c r="AD7" s="142"/>
      <c r="AE7" s="142"/>
      <c r="AF7" s="142"/>
      <c r="AG7" s="141">
        <v>1</v>
      </c>
      <c r="AH7" s="141">
        <v>0</v>
      </c>
      <c r="AI7" s="142"/>
      <c r="AJ7" s="142"/>
      <c r="AK7" s="141">
        <v>1</v>
      </c>
      <c r="AL7" s="141">
        <v>0</v>
      </c>
      <c r="AM7" s="142"/>
      <c r="AN7" s="142"/>
      <c r="AO7" s="142"/>
      <c r="AP7" s="142"/>
      <c r="AQ7" s="142"/>
      <c r="AR7" s="142"/>
      <c r="AS7" s="142">
        <v>1</v>
      </c>
      <c r="AT7" s="142">
        <v>0</v>
      </c>
      <c r="AU7" s="163">
        <f t="shared" si="0"/>
        <v>7</v>
      </c>
      <c r="AV7" s="163">
        <f t="shared" si="1"/>
        <v>0</v>
      </c>
      <c r="AW7" s="162">
        <f t="shared" si="2"/>
        <v>0</v>
      </c>
      <c r="AX7" s="75">
        <f t="shared" si="3"/>
        <v>0</v>
      </c>
      <c r="AY7" s="75">
        <f t="shared" si="4"/>
        <v>0</v>
      </c>
      <c r="AZ7" s="162">
        <v>0</v>
      </c>
      <c r="BA7" s="75">
        <f t="shared" si="6"/>
        <v>0</v>
      </c>
      <c r="BB7" s="75">
        <f t="shared" si="7"/>
        <v>0</v>
      </c>
      <c r="BC7" s="164">
        <v>0</v>
      </c>
      <c r="BD7" s="165">
        <f t="shared" si="9"/>
        <v>0</v>
      </c>
    </row>
    <row r="8" spans="1:56" s="67" customFormat="1" x14ac:dyDescent="0.25">
      <c r="A8" s="54">
        <v>5</v>
      </c>
      <c r="B8" s="58" t="s">
        <v>145</v>
      </c>
      <c r="C8" s="141">
        <v>1</v>
      </c>
      <c r="D8" s="141">
        <v>0</v>
      </c>
      <c r="E8" s="142"/>
      <c r="F8" s="142"/>
      <c r="G8" s="141">
        <v>0</v>
      </c>
      <c r="H8" s="141">
        <v>0</v>
      </c>
      <c r="I8" s="142"/>
      <c r="J8" s="142"/>
      <c r="K8" s="141">
        <v>0</v>
      </c>
      <c r="L8" s="141">
        <v>0</v>
      </c>
      <c r="M8" s="142"/>
      <c r="N8" s="142"/>
      <c r="O8" s="141">
        <v>0</v>
      </c>
      <c r="P8" s="141">
        <v>0</v>
      </c>
      <c r="Q8" s="142"/>
      <c r="R8" s="142"/>
      <c r="S8" s="141">
        <v>0</v>
      </c>
      <c r="T8" s="141">
        <v>0</v>
      </c>
      <c r="U8" s="142"/>
      <c r="V8" s="142"/>
      <c r="W8" s="141">
        <v>0</v>
      </c>
      <c r="X8" s="141">
        <v>0</v>
      </c>
      <c r="Y8" s="142"/>
      <c r="Z8" s="142"/>
      <c r="AA8" s="141">
        <v>1</v>
      </c>
      <c r="AB8" s="141">
        <v>0</v>
      </c>
      <c r="AC8" s="142"/>
      <c r="AD8" s="142"/>
      <c r="AE8" s="142"/>
      <c r="AF8" s="142"/>
      <c r="AG8" s="141"/>
      <c r="AH8" s="141"/>
      <c r="AI8" s="142"/>
      <c r="AJ8" s="142"/>
      <c r="AK8" s="141">
        <v>1</v>
      </c>
      <c r="AL8" s="141">
        <v>0</v>
      </c>
      <c r="AM8" s="142"/>
      <c r="AN8" s="142"/>
      <c r="AO8" s="142"/>
      <c r="AP8" s="142"/>
      <c r="AQ8" s="142"/>
      <c r="AR8" s="142"/>
      <c r="AS8" s="142">
        <v>0</v>
      </c>
      <c r="AT8" s="142">
        <v>0</v>
      </c>
      <c r="AU8" s="163">
        <f t="shared" si="0"/>
        <v>3</v>
      </c>
      <c r="AV8" s="163">
        <f t="shared" si="1"/>
        <v>0</v>
      </c>
      <c r="AW8" s="162">
        <f t="shared" si="2"/>
        <v>0</v>
      </c>
      <c r="AX8" s="75">
        <f t="shared" si="3"/>
        <v>0</v>
      </c>
      <c r="AY8" s="75">
        <f t="shared" si="4"/>
        <v>0</v>
      </c>
      <c r="AZ8" s="162">
        <v>0</v>
      </c>
      <c r="BA8" s="75">
        <f t="shared" si="6"/>
        <v>0</v>
      </c>
      <c r="BB8" s="75">
        <f t="shared" si="7"/>
        <v>0</v>
      </c>
      <c r="BC8" s="164">
        <v>0</v>
      </c>
      <c r="BD8" s="165">
        <f t="shared" si="9"/>
        <v>0</v>
      </c>
    </row>
    <row r="9" spans="1:56" s="67" customFormat="1" ht="25.5" x14ac:dyDescent="0.25">
      <c r="A9" s="54">
        <v>6</v>
      </c>
      <c r="B9" s="58" t="s">
        <v>180</v>
      </c>
      <c r="C9" s="141">
        <v>1</v>
      </c>
      <c r="D9" s="141">
        <v>1</v>
      </c>
      <c r="E9" s="142">
        <v>1</v>
      </c>
      <c r="F9" s="142">
        <v>1</v>
      </c>
      <c r="G9" s="141">
        <v>1</v>
      </c>
      <c r="H9" s="141">
        <v>1</v>
      </c>
      <c r="I9" s="142">
        <v>1</v>
      </c>
      <c r="J9" s="142"/>
      <c r="K9" s="141">
        <v>1</v>
      </c>
      <c r="L9" s="141"/>
      <c r="M9" s="142"/>
      <c r="N9" s="142"/>
      <c r="O9" s="141">
        <v>1</v>
      </c>
      <c r="P9" s="141">
        <v>0</v>
      </c>
      <c r="Q9" s="142"/>
      <c r="R9" s="142"/>
      <c r="S9" s="141">
        <v>1</v>
      </c>
      <c r="T9" s="141">
        <v>0</v>
      </c>
      <c r="U9" s="142"/>
      <c r="V9" s="142"/>
      <c r="W9" s="141">
        <v>1</v>
      </c>
      <c r="X9" s="141">
        <v>0</v>
      </c>
      <c r="Y9" s="142"/>
      <c r="Z9" s="142"/>
      <c r="AA9" s="141"/>
      <c r="AB9" s="141"/>
      <c r="AC9" s="142"/>
      <c r="AD9" s="142"/>
      <c r="AE9" s="142"/>
      <c r="AF9" s="142"/>
      <c r="AG9" s="141">
        <v>1</v>
      </c>
      <c r="AH9" s="141">
        <v>0</v>
      </c>
      <c r="AI9" s="142"/>
      <c r="AJ9" s="142"/>
      <c r="AK9" s="141">
        <v>1</v>
      </c>
      <c r="AL9" s="141">
        <v>0</v>
      </c>
      <c r="AM9" s="142"/>
      <c r="AN9" s="142"/>
      <c r="AO9" s="142"/>
      <c r="AP9" s="142"/>
      <c r="AQ9" s="142"/>
      <c r="AR9" s="142"/>
      <c r="AS9" s="142">
        <v>1</v>
      </c>
      <c r="AT9" s="142">
        <v>0</v>
      </c>
      <c r="AU9" s="163">
        <f t="shared" si="0"/>
        <v>9</v>
      </c>
      <c r="AV9" s="163">
        <f t="shared" si="1"/>
        <v>2</v>
      </c>
      <c r="AW9" s="162">
        <f t="shared" si="2"/>
        <v>0.22222222222222221</v>
      </c>
      <c r="AX9" s="75">
        <f t="shared" si="3"/>
        <v>2</v>
      </c>
      <c r="AY9" s="75">
        <f t="shared" si="4"/>
        <v>1</v>
      </c>
      <c r="AZ9" s="162">
        <f t="shared" si="5"/>
        <v>0.5</v>
      </c>
      <c r="BA9" s="75">
        <f t="shared" si="6"/>
        <v>0</v>
      </c>
      <c r="BB9" s="75">
        <f t="shared" si="7"/>
        <v>0</v>
      </c>
      <c r="BC9" s="164">
        <v>0</v>
      </c>
      <c r="BD9" s="165">
        <f t="shared" si="9"/>
        <v>0.24074074074074073</v>
      </c>
    </row>
    <row r="10" spans="1:56" s="67" customFormat="1" x14ac:dyDescent="0.25">
      <c r="A10" s="54">
        <v>7</v>
      </c>
      <c r="B10" s="59" t="s">
        <v>146</v>
      </c>
      <c r="C10" s="141">
        <v>1</v>
      </c>
      <c r="D10" s="141">
        <v>0</v>
      </c>
      <c r="E10" s="142"/>
      <c r="F10" s="142"/>
      <c r="G10" s="141">
        <v>1</v>
      </c>
      <c r="H10" s="141">
        <v>0</v>
      </c>
      <c r="I10" s="142"/>
      <c r="J10" s="142"/>
      <c r="K10" s="141">
        <v>0</v>
      </c>
      <c r="L10" s="141">
        <v>0</v>
      </c>
      <c r="M10" s="142"/>
      <c r="N10" s="142"/>
      <c r="O10" s="141">
        <v>0</v>
      </c>
      <c r="P10" s="141">
        <v>0</v>
      </c>
      <c r="Q10" s="142"/>
      <c r="R10" s="142"/>
      <c r="S10" s="141">
        <v>0</v>
      </c>
      <c r="T10" s="141">
        <v>0</v>
      </c>
      <c r="U10" s="142"/>
      <c r="V10" s="142"/>
      <c r="W10" s="141">
        <v>0</v>
      </c>
      <c r="X10" s="141">
        <v>0</v>
      </c>
      <c r="Y10" s="142"/>
      <c r="Z10" s="142"/>
      <c r="AA10" s="141">
        <v>1</v>
      </c>
      <c r="AB10" s="141">
        <v>0</v>
      </c>
      <c r="AC10" s="142"/>
      <c r="AD10" s="142"/>
      <c r="AE10" s="142"/>
      <c r="AF10" s="142"/>
      <c r="AG10" s="141"/>
      <c r="AH10" s="141"/>
      <c r="AI10" s="142"/>
      <c r="AJ10" s="142"/>
      <c r="AK10" s="141">
        <v>1</v>
      </c>
      <c r="AL10" s="141">
        <v>0</v>
      </c>
      <c r="AM10" s="142"/>
      <c r="AN10" s="142"/>
      <c r="AO10" s="142"/>
      <c r="AP10" s="142"/>
      <c r="AQ10" s="142"/>
      <c r="AR10" s="142"/>
      <c r="AS10" s="142">
        <v>0</v>
      </c>
      <c r="AT10" s="142">
        <v>0</v>
      </c>
      <c r="AU10" s="163">
        <f t="shared" si="0"/>
        <v>4</v>
      </c>
      <c r="AV10" s="163">
        <f t="shared" si="1"/>
        <v>0</v>
      </c>
      <c r="AW10" s="162">
        <f t="shared" si="2"/>
        <v>0</v>
      </c>
      <c r="AX10" s="75">
        <f t="shared" si="3"/>
        <v>0</v>
      </c>
      <c r="AY10" s="75">
        <f t="shared" si="4"/>
        <v>0</v>
      </c>
      <c r="AZ10" s="162">
        <v>0</v>
      </c>
      <c r="BA10" s="75">
        <f t="shared" si="6"/>
        <v>0</v>
      </c>
      <c r="BB10" s="75">
        <f t="shared" si="7"/>
        <v>0</v>
      </c>
      <c r="BC10" s="164">
        <v>0</v>
      </c>
      <c r="BD10" s="165">
        <f t="shared" si="9"/>
        <v>0</v>
      </c>
    </row>
    <row r="11" spans="1:56" s="67" customFormat="1" x14ac:dyDescent="0.25">
      <c r="A11" s="54">
        <v>8</v>
      </c>
      <c r="B11" s="58" t="s">
        <v>147</v>
      </c>
      <c r="C11" s="141">
        <v>1</v>
      </c>
      <c r="D11" s="141">
        <v>0</v>
      </c>
      <c r="E11" s="142"/>
      <c r="F11" s="142"/>
      <c r="G11" s="141">
        <v>1</v>
      </c>
      <c r="H11" s="141">
        <v>0</v>
      </c>
      <c r="I11" s="142"/>
      <c r="J11" s="142"/>
      <c r="K11" s="141">
        <v>0</v>
      </c>
      <c r="L11" s="141">
        <v>0</v>
      </c>
      <c r="M11" s="142"/>
      <c r="N11" s="142"/>
      <c r="O11" s="141">
        <v>0</v>
      </c>
      <c r="P11" s="141">
        <v>0</v>
      </c>
      <c r="Q11" s="142"/>
      <c r="R11" s="142"/>
      <c r="S11" s="141">
        <v>0</v>
      </c>
      <c r="T11" s="141">
        <v>0</v>
      </c>
      <c r="U11" s="142"/>
      <c r="V11" s="142"/>
      <c r="W11" s="141">
        <v>0</v>
      </c>
      <c r="X11" s="141">
        <v>0</v>
      </c>
      <c r="Y11" s="142"/>
      <c r="Z11" s="142"/>
      <c r="AA11" s="141">
        <v>1</v>
      </c>
      <c r="AB11" s="141">
        <v>0</v>
      </c>
      <c r="AC11" s="142"/>
      <c r="AD11" s="142"/>
      <c r="AE11" s="142"/>
      <c r="AF11" s="142"/>
      <c r="AG11" s="141"/>
      <c r="AH11" s="141"/>
      <c r="AI11" s="142"/>
      <c r="AJ11" s="142"/>
      <c r="AK11" s="141">
        <v>1</v>
      </c>
      <c r="AL11" s="141">
        <v>0</v>
      </c>
      <c r="AM11" s="142"/>
      <c r="AN11" s="142"/>
      <c r="AO11" s="142"/>
      <c r="AP11" s="142"/>
      <c r="AQ11" s="142"/>
      <c r="AR11" s="142"/>
      <c r="AS11" s="142">
        <v>1</v>
      </c>
      <c r="AT11" s="142">
        <v>0</v>
      </c>
      <c r="AU11" s="163">
        <f t="shared" si="0"/>
        <v>5</v>
      </c>
      <c r="AV11" s="163">
        <f t="shared" si="1"/>
        <v>0</v>
      </c>
      <c r="AW11" s="162">
        <f t="shared" si="2"/>
        <v>0</v>
      </c>
      <c r="AX11" s="75">
        <f t="shared" si="3"/>
        <v>0</v>
      </c>
      <c r="AY11" s="75">
        <f t="shared" si="4"/>
        <v>0</v>
      </c>
      <c r="AZ11" s="162">
        <v>0</v>
      </c>
      <c r="BA11" s="75">
        <f t="shared" si="6"/>
        <v>0</v>
      </c>
      <c r="BB11" s="75">
        <f t="shared" si="7"/>
        <v>0</v>
      </c>
      <c r="BC11" s="164">
        <v>0</v>
      </c>
      <c r="BD11" s="165">
        <f t="shared" si="9"/>
        <v>0</v>
      </c>
    </row>
    <row r="12" spans="1:56" s="67" customFormat="1" x14ac:dyDescent="0.25">
      <c r="A12" s="54">
        <v>9</v>
      </c>
      <c r="B12" s="58" t="s">
        <v>148</v>
      </c>
      <c r="C12" s="141">
        <v>1</v>
      </c>
      <c r="D12" s="141">
        <v>0</v>
      </c>
      <c r="E12" s="142"/>
      <c r="F12" s="142"/>
      <c r="G12" s="141">
        <v>0</v>
      </c>
      <c r="H12" s="141">
        <v>0</v>
      </c>
      <c r="I12" s="142"/>
      <c r="J12" s="142"/>
      <c r="K12" s="141">
        <v>0</v>
      </c>
      <c r="L12" s="141">
        <v>0</v>
      </c>
      <c r="M12" s="142"/>
      <c r="N12" s="142"/>
      <c r="O12" s="141">
        <v>0</v>
      </c>
      <c r="P12" s="141">
        <v>0</v>
      </c>
      <c r="Q12" s="142"/>
      <c r="R12" s="142"/>
      <c r="S12" s="141">
        <v>0</v>
      </c>
      <c r="T12" s="141">
        <v>0</v>
      </c>
      <c r="U12" s="142"/>
      <c r="V12" s="142"/>
      <c r="W12" s="141">
        <v>0</v>
      </c>
      <c r="X12" s="141">
        <v>0</v>
      </c>
      <c r="Y12" s="142"/>
      <c r="Z12" s="142"/>
      <c r="AA12" s="141">
        <v>1</v>
      </c>
      <c r="AB12" s="141">
        <v>0</v>
      </c>
      <c r="AC12" s="142"/>
      <c r="AD12" s="142"/>
      <c r="AE12" s="142"/>
      <c r="AF12" s="142"/>
      <c r="AG12" s="141"/>
      <c r="AH12" s="141"/>
      <c r="AI12" s="142"/>
      <c r="AJ12" s="142"/>
      <c r="AK12" s="141">
        <v>1</v>
      </c>
      <c r="AL12" s="141">
        <v>0</v>
      </c>
      <c r="AM12" s="142"/>
      <c r="AN12" s="142"/>
      <c r="AO12" s="142"/>
      <c r="AP12" s="142"/>
      <c r="AQ12" s="142"/>
      <c r="AR12" s="142"/>
      <c r="AS12" s="142">
        <v>0</v>
      </c>
      <c r="AT12" s="142">
        <v>0</v>
      </c>
      <c r="AU12" s="163">
        <f t="shared" si="0"/>
        <v>3</v>
      </c>
      <c r="AV12" s="163">
        <f t="shared" si="1"/>
        <v>0</v>
      </c>
      <c r="AW12" s="162">
        <f t="shared" si="2"/>
        <v>0</v>
      </c>
      <c r="AX12" s="75">
        <f t="shared" si="3"/>
        <v>0</v>
      </c>
      <c r="AY12" s="75">
        <f t="shared" si="4"/>
        <v>0</v>
      </c>
      <c r="AZ12" s="162">
        <v>0</v>
      </c>
      <c r="BA12" s="75">
        <f t="shared" si="6"/>
        <v>0</v>
      </c>
      <c r="BB12" s="75">
        <f t="shared" si="7"/>
        <v>0</v>
      </c>
      <c r="BC12" s="164">
        <v>0</v>
      </c>
      <c r="BD12" s="165">
        <f t="shared" si="9"/>
        <v>0</v>
      </c>
    </row>
    <row r="13" spans="1:56" s="67" customFormat="1" ht="25.5" x14ac:dyDescent="0.25">
      <c r="A13" s="54">
        <v>10</v>
      </c>
      <c r="B13" s="58" t="s">
        <v>175</v>
      </c>
      <c r="C13" s="141">
        <v>1</v>
      </c>
      <c r="D13" s="141">
        <v>0</v>
      </c>
      <c r="E13" s="142"/>
      <c r="F13" s="142"/>
      <c r="G13" s="141">
        <v>1</v>
      </c>
      <c r="H13" s="141">
        <v>0</v>
      </c>
      <c r="I13" s="142"/>
      <c r="J13" s="142"/>
      <c r="K13" s="141"/>
      <c r="L13" s="141"/>
      <c r="M13" s="142"/>
      <c r="N13" s="142"/>
      <c r="O13" s="141"/>
      <c r="P13" s="141"/>
      <c r="Q13" s="142"/>
      <c r="R13" s="142"/>
      <c r="S13" s="141">
        <v>1</v>
      </c>
      <c r="T13" s="141">
        <v>0</v>
      </c>
      <c r="U13" s="142"/>
      <c r="V13" s="142"/>
      <c r="W13" s="141">
        <v>1</v>
      </c>
      <c r="X13" s="141">
        <v>0</v>
      </c>
      <c r="Y13" s="142"/>
      <c r="Z13" s="142"/>
      <c r="AA13" s="141">
        <v>1</v>
      </c>
      <c r="AB13" s="141">
        <v>0</v>
      </c>
      <c r="AC13" s="142"/>
      <c r="AD13" s="142"/>
      <c r="AE13" s="142"/>
      <c r="AF13" s="142"/>
      <c r="AG13" s="141"/>
      <c r="AH13" s="141"/>
      <c r="AI13" s="142"/>
      <c r="AJ13" s="142"/>
      <c r="AK13" s="141">
        <v>1</v>
      </c>
      <c r="AL13" s="141">
        <v>0</v>
      </c>
      <c r="AM13" s="142"/>
      <c r="AN13" s="142"/>
      <c r="AO13" s="142"/>
      <c r="AP13" s="142"/>
      <c r="AQ13" s="142"/>
      <c r="AR13" s="142"/>
      <c r="AS13" s="142">
        <v>0</v>
      </c>
      <c r="AT13" s="142">
        <v>0</v>
      </c>
      <c r="AU13" s="163">
        <f t="shared" si="0"/>
        <v>6</v>
      </c>
      <c r="AV13" s="163">
        <f t="shared" si="1"/>
        <v>0</v>
      </c>
      <c r="AW13" s="162">
        <f t="shared" si="2"/>
        <v>0</v>
      </c>
      <c r="AX13" s="75">
        <f t="shared" si="3"/>
        <v>0</v>
      </c>
      <c r="AY13" s="75">
        <f t="shared" si="4"/>
        <v>0</v>
      </c>
      <c r="AZ13" s="162">
        <v>0</v>
      </c>
      <c r="BA13" s="75">
        <f t="shared" si="6"/>
        <v>0</v>
      </c>
      <c r="BB13" s="75">
        <f t="shared" si="7"/>
        <v>0</v>
      </c>
      <c r="BC13" s="164">
        <v>0</v>
      </c>
      <c r="BD13" s="165">
        <f t="shared" si="9"/>
        <v>0</v>
      </c>
    </row>
    <row r="14" spans="1:56" s="67" customFormat="1" x14ac:dyDescent="0.25">
      <c r="A14" s="54">
        <v>11</v>
      </c>
      <c r="B14" s="58" t="s">
        <v>149</v>
      </c>
      <c r="C14" s="141">
        <v>1</v>
      </c>
      <c r="D14" s="141">
        <v>0</v>
      </c>
      <c r="E14" s="142"/>
      <c r="F14" s="142"/>
      <c r="G14" s="141">
        <v>1</v>
      </c>
      <c r="H14" s="141">
        <v>0</v>
      </c>
      <c r="I14" s="142"/>
      <c r="J14" s="142"/>
      <c r="K14" s="141"/>
      <c r="L14" s="141"/>
      <c r="M14" s="142"/>
      <c r="N14" s="142"/>
      <c r="O14" s="141"/>
      <c r="P14" s="141"/>
      <c r="Q14" s="142"/>
      <c r="R14" s="142"/>
      <c r="S14" s="141">
        <v>1</v>
      </c>
      <c r="T14" s="141">
        <v>0</v>
      </c>
      <c r="U14" s="142"/>
      <c r="V14" s="142"/>
      <c r="W14" s="141">
        <v>1</v>
      </c>
      <c r="X14" s="141">
        <v>0</v>
      </c>
      <c r="Y14" s="142"/>
      <c r="Z14" s="142"/>
      <c r="AA14" s="141"/>
      <c r="AB14" s="141"/>
      <c r="AC14" s="142"/>
      <c r="AD14" s="142"/>
      <c r="AE14" s="142"/>
      <c r="AF14" s="142"/>
      <c r="AG14" s="141">
        <v>1</v>
      </c>
      <c r="AH14" s="141">
        <v>0</v>
      </c>
      <c r="AI14" s="142"/>
      <c r="AJ14" s="142"/>
      <c r="AK14" s="141">
        <v>1</v>
      </c>
      <c r="AL14" s="141">
        <v>1</v>
      </c>
      <c r="AM14" s="142"/>
      <c r="AN14" s="142"/>
      <c r="AO14" s="142"/>
      <c r="AP14" s="142"/>
      <c r="AQ14" s="142"/>
      <c r="AR14" s="142"/>
      <c r="AS14" s="142">
        <v>1</v>
      </c>
      <c r="AT14" s="142">
        <v>1</v>
      </c>
      <c r="AU14" s="163">
        <f t="shared" si="0"/>
        <v>7</v>
      </c>
      <c r="AV14" s="163">
        <f t="shared" si="1"/>
        <v>2</v>
      </c>
      <c r="AW14" s="162">
        <f t="shared" si="2"/>
        <v>0.2857142857142857</v>
      </c>
      <c r="AX14" s="75">
        <f t="shared" si="3"/>
        <v>0</v>
      </c>
      <c r="AY14" s="75">
        <f t="shared" si="4"/>
        <v>0</v>
      </c>
      <c r="AZ14" s="162">
        <v>0</v>
      </c>
      <c r="BA14" s="75">
        <f t="shared" si="6"/>
        <v>0</v>
      </c>
      <c r="BB14" s="75">
        <f t="shared" si="7"/>
        <v>0</v>
      </c>
      <c r="BC14" s="164">
        <v>0</v>
      </c>
      <c r="BD14" s="165">
        <f t="shared" si="9"/>
        <v>9.5238095238095233E-2</v>
      </c>
    </row>
    <row r="15" spans="1:56" s="67" customFormat="1" ht="38.25" x14ac:dyDescent="0.25">
      <c r="A15" s="54">
        <v>12</v>
      </c>
      <c r="B15" s="58" t="s">
        <v>181</v>
      </c>
      <c r="C15" s="141">
        <v>1</v>
      </c>
      <c r="D15" s="141">
        <v>0</v>
      </c>
      <c r="E15" s="142"/>
      <c r="F15" s="142"/>
      <c r="G15" s="141">
        <v>1</v>
      </c>
      <c r="H15" s="141">
        <v>0</v>
      </c>
      <c r="I15" s="142"/>
      <c r="J15" s="142"/>
      <c r="K15" s="141"/>
      <c r="L15" s="141"/>
      <c r="M15" s="142"/>
      <c r="N15" s="142"/>
      <c r="O15" s="141"/>
      <c r="P15" s="141"/>
      <c r="Q15" s="142"/>
      <c r="R15" s="142"/>
      <c r="S15" s="141">
        <v>1</v>
      </c>
      <c r="T15" s="141">
        <v>0</v>
      </c>
      <c r="U15" s="142"/>
      <c r="V15" s="142"/>
      <c r="W15" s="141">
        <v>1</v>
      </c>
      <c r="X15" s="141">
        <v>0</v>
      </c>
      <c r="Y15" s="142"/>
      <c r="Z15" s="142"/>
      <c r="AA15" s="141">
        <v>1</v>
      </c>
      <c r="AB15" s="141">
        <v>0</v>
      </c>
      <c r="AC15" s="142"/>
      <c r="AD15" s="142"/>
      <c r="AE15" s="142"/>
      <c r="AF15" s="142"/>
      <c r="AG15" s="141"/>
      <c r="AH15" s="141"/>
      <c r="AI15" s="142"/>
      <c r="AJ15" s="142"/>
      <c r="AK15" s="141">
        <v>1</v>
      </c>
      <c r="AL15" s="141">
        <v>0</v>
      </c>
      <c r="AM15" s="142"/>
      <c r="AN15" s="142"/>
      <c r="AO15" s="142"/>
      <c r="AP15" s="142"/>
      <c r="AQ15" s="142"/>
      <c r="AR15" s="142"/>
      <c r="AS15" s="142">
        <v>1</v>
      </c>
      <c r="AT15" s="142">
        <v>0</v>
      </c>
      <c r="AU15" s="163">
        <f t="shared" si="0"/>
        <v>7</v>
      </c>
      <c r="AV15" s="163">
        <f t="shared" si="1"/>
        <v>0</v>
      </c>
      <c r="AW15" s="162">
        <f t="shared" si="2"/>
        <v>0</v>
      </c>
      <c r="AX15" s="75">
        <f t="shared" si="3"/>
        <v>0</v>
      </c>
      <c r="AY15" s="75">
        <f t="shared" si="4"/>
        <v>0</v>
      </c>
      <c r="AZ15" s="162">
        <v>0</v>
      </c>
      <c r="BA15" s="75">
        <f t="shared" si="6"/>
        <v>0</v>
      </c>
      <c r="BB15" s="75">
        <f t="shared" si="7"/>
        <v>0</v>
      </c>
      <c r="BC15" s="164">
        <v>0</v>
      </c>
      <c r="BD15" s="165">
        <f t="shared" si="9"/>
        <v>0</v>
      </c>
    </row>
    <row r="16" spans="1:56" s="67" customFormat="1" x14ac:dyDescent="0.25">
      <c r="A16" s="54">
        <v>13</v>
      </c>
      <c r="B16" s="58" t="s">
        <v>150</v>
      </c>
      <c r="C16" s="141">
        <v>1</v>
      </c>
      <c r="D16" s="141">
        <v>0</v>
      </c>
      <c r="E16" s="142"/>
      <c r="F16" s="142"/>
      <c r="G16" s="141">
        <v>1</v>
      </c>
      <c r="H16" s="141">
        <v>0</v>
      </c>
      <c r="I16" s="142"/>
      <c r="J16" s="142"/>
      <c r="K16" s="141"/>
      <c r="L16" s="141"/>
      <c r="M16" s="142"/>
      <c r="N16" s="142"/>
      <c r="O16" s="141"/>
      <c r="P16" s="141"/>
      <c r="Q16" s="142"/>
      <c r="R16" s="142"/>
      <c r="S16" s="141">
        <v>1</v>
      </c>
      <c r="T16" s="141">
        <v>0</v>
      </c>
      <c r="U16" s="142"/>
      <c r="V16" s="142"/>
      <c r="W16" s="141">
        <v>1</v>
      </c>
      <c r="X16" s="141">
        <v>0</v>
      </c>
      <c r="Y16" s="142"/>
      <c r="Z16" s="142"/>
      <c r="AA16" s="141">
        <v>1</v>
      </c>
      <c r="AB16" s="141">
        <v>0</v>
      </c>
      <c r="AC16" s="142"/>
      <c r="AD16" s="142"/>
      <c r="AE16" s="142"/>
      <c r="AF16" s="142"/>
      <c r="AG16" s="141"/>
      <c r="AH16" s="141"/>
      <c r="AI16" s="142"/>
      <c r="AJ16" s="142"/>
      <c r="AK16" s="141">
        <v>0</v>
      </c>
      <c r="AL16" s="141">
        <v>0</v>
      </c>
      <c r="AM16" s="142"/>
      <c r="AN16" s="142"/>
      <c r="AO16" s="142"/>
      <c r="AP16" s="142"/>
      <c r="AQ16" s="142"/>
      <c r="AR16" s="142"/>
      <c r="AS16" s="142">
        <v>0</v>
      </c>
      <c r="AT16" s="142">
        <v>0</v>
      </c>
      <c r="AU16" s="163">
        <f t="shared" si="0"/>
        <v>5</v>
      </c>
      <c r="AV16" s="163">
        <f t="shared" si="1"/>
        <v>0</v>
      </c>
      <c r="AW16" s="162">
        <f t="shared" si="2"/>
        <v>0</v>
      </c>
      <c r="AX16" s="75">
        <f t="shared" si="3"/>
        <v>0</v>
      </c>
      <c r="AY16" s="75">
        <f t="shared" si="4"/>
        <v>0</v>
      </c>
      <c r="AZ16" s="162">
        <v>0</v>
      </c>
      <c r="BA16" s="75">
        <f t="shared" si="6"/>
        <v>0</v>
      </c>
      <c r="BB16" s="75">
        <f t="shared" si="7"/>
        <v>0</v>
      </c>
      <c r="BC16" s="164">
        <v>0</v>
      </c>
      <c r="BD16" s="165">
        <f t="shared" si="9"/>
        <v>0</v>
      </c>
    </row>
    <row r="17" spans="1:56" s="67" customFormat="1" ht="25.5" x14ac:dyDescent="0.25">
      <c r="A17" s="54">
        <v>14</v>
      </c>
      <c r="B17" s="58" t="s">
        <v>176</v>
      </c>
      <c r="C17" s="141">
        <v>1</v>
      </c>
      <c r="D17" s="141">
        <v>0</v>
      </c>
      <c r="E17" s="142"/>
      <c r="F17" s="142"/>
      <c r="G17" s="141">
        <v>0</v>
      </c>
      <c r="H17" s="141">
        <v>0</v>
      </c>
      <c r="I17" s="142"/>
      <c r="J17" s="142"/>
      <c r="K17" s="141">
        <v>0</v>
      </c>
      <c r="L17" s="141">
        <v>0</v>
      </c>
      <c r="M17" s="142"/>
      <c r="N17" s="142"/>
      <c r="O17" s="141">
        <v>0</v>
      </c>
      <c r="P17" s="141">
        <v>0</v>
      </c>
      <c r="Q17" s="142"/>
      <c r="R17" s="142"/>
      <c r="S17" s="141">
        <v>0</v>
      </c>
      <c r="T17" s="141">
        <v>0</v>
      </c>
      <c r="U17" s="142"/>
      <c r="V17" s="142"/>
      <c r="W17" s="141">
        <v>0</v>
      </c>
      <c r="X17" s="141">
        <v>0</v>
      </c>
      <c r="Y17" s="142"/>
      <c r="Z17" s="142"/>
      <c r="AA17" s="141">
        <v>0</v>
      </c>
      <c r="AB17" s="141">
        <v>0</v>
      </c>
      <c r="AC17" s="142"/>
      <c r="AD17" s="142"/>
      <c r="AE17" s="142"/>
      <c r="AF17" s="142"/>
      <c r="AG17" s="141"/>
      <c r="AH17" s="141"/>
      <c r="AI17" s="142"/>
      <c r="AJ17" s="142"/>
      <c r="AK17" s="141">
        <v>0</v>
      </c>
      <c r="AL17" s="141">
        <v>0</v>
      </c>
      <c r="AM17" s="142"/>
      <c r="AN17" s="142"/>
      <c r="AO17" s="142"/>
      <c r="AP17" s="142"/>
      <c r="AQ17" s="142"/>
      <c r="AR17" s="142"/>
      <c r="AS17" s="142">
        <v>0</v>
      </c>
      <c r="AT17" s="142">
        <v>0</v>
      </c>
      <c r="AU17" s="163">
        <f t="shared" si="0"/>
        <v>1</v>
      </c>
      <c r="AV17" s="163">
        <f t="shared" si="1"/>
        <v>0</v>
      </c>
      <c r="AW17" s="162">
        <f t="shared" si="2"/>
        <v>0</v>
      </c>
      <c r="AX17" s="75">
        <f t="shared" si="3"/>
        <v>0</v>
      </c>
      <c r="AY17" s="75">
        <f t="shared" si="4"/>
        <v>0</v>
      </c>
      <c r="AZ17" s="162">
        <v>0</v>
      </c>
      <c r="BA17" s="75">
        <f t="shared" si="6"/>
        <v>0</v>
      </c>
      <c r="BB17" s="75">
        <f t="shared" si="7"/>
        <v>0</v>
      </c>
      <c r="BC17" s="164">
        <v>0</v>
      </c>
      <c r="BD17" s="165">
        <f t="shared" si="9"/>
        <v>0</v>
      </c>
    </row>
    <row r="18" spans="1:56" s="67" customFormat="1" x14ac:dyDescent="0.25">
      <c r="A18" s="54">
        <v>15</v>
      </c>
      <c r="B18" s="58" t="s">
        <v>151</v>
      </c>
      <c r="C18" s="141">
        <v>1</v>
      </c>
      <c r="D18" s="141">
        <v>0</v>
      </c>
      <c r="E18" s="142"/>
      <c r="F18" s="142"/>
      <c r="G18" s="141">
        <v>1</v>
      </c>
      <c r="H18" s="141">
        <v>0</v>
      </c>
      <c r="I18" s="142"/>
      <c r="J18" s="142"/>
      <c r="K18" s="141"/>
      <c r="L18" s="141"/>
      <c r="M18" s="142"/>
      <c r="N18" s="142"/>
      <c r="O18" s="141"/>
      <c r="P18" s="141"/>
      <c r="Q18" s="142"/>
      <c r="R18" s="142"/>
      <c r="S18" s="141">
        <v>1</v>
      </c>
      <c r="T18" s="141"/>
      <c r="U18" s="142"/>
      <c r="V18" s="142"/>
      <c r="W18" s="141">
        <v>1</v>
      </c>
      <c r="X18" s="141">
        <v>0</v>
      </c>
      <c r="Y18" s="142"/>
      <c r="Z18" s="142"/>
      <c r="AA18" s="141">
        <v>1</v>
      </c>
      <c r="AB18" s="141">
        <v>0</v>
      </c>
      <c r="AC18" s="142"/>
      <c r="AD18" s="142"/>
      <c r="AE18" s="142"/>
      <c r="AF18" s="142"/>
      <c r="AG18" s="141"/>
      <c r="AH18" s="141"/>
      <c r="AI18" s="142"/>
      <c r="AJ18" s="142"/>
      <c r="AK18" s="141">
        <v>1</v>
      </c>
      <c r="AL18" s="141">
        <v>0</v>
      </c>
      <c r="AM18" s="142"/>
      <c r="AN18" s="142"/>
      <c r="AO18" s="142"/>
      <c r="AP18" s="142"/>
      <c r="AQ18" s="142"/>
      <c r="AR18" s="142"/>
      <c r="AS18" s="142">
        <v>1</v>
      </c>
      <c r="AT18" s="142">
        <v>0</v>
      </c>
      <c r="AU18" s="163">
        <f t="shared" si="0"/>
        <v>7</v>
      </c>
      <c r="AV18" s="163">
        <f t="shared" si="1"/>
        <v>0</v>
      </c>
      <c r="AW18" s="162">
        <f t="shared" si="2"/>
        <v>0</v>
      </c>
      <c r="AX18" s="75">
        <f t="shared" si="3"/>
        <v>0</v>
      </c>
      <c r="AY18" s="75">
        <f t="shared" si="4"/>
        <v>0</v>
      </c>
      <c r="AZ18" s="162">
        <v>0</v>
      </c>
      <c r="BA18" s="75">
        <f t="shared" si="6"/>
        <v>0</v>
      </c>
      <c r="BB18" s="75">
        <f t="shared" si="7"/>
        <v>0</v>
      </c>
      <c r="BC18" s="164">
        <v>0</v>
      </c>
      <c r="BD18" s="165">
        <f t="shared" si="9"/>
        <v>0</v>
      </c>
    </row>
    <row r="19" spans="1:56" s="67" customFormat="1" x14ac:dyDescent="0.25">
      <c r="A19" s="54">
        <v>16</v>
      </c>
      <c r="B19" s="58" t="s">
        <v>152</v>
      </c>
      <c r="C19" s="141">
        <v>1</v>
      </c>
      <c r="D19" s="141">
        <v>0</v>
      </c>
      <c r="E19" s="142"/>
      <c r="F19" s="142"/>
      <c r="G19" s="141">
        <v>1</v>
      </c>
      <c r="H19" s="141">
        <v>0</v>
      </c>
      <c r="I19" s="142"/>
      <c r="J19" s="142"/>
      <c r="K19" s="141"/>
      <c r="L19" s="141"/>
      <c r="M19" s="142"/>
      <c r="N19" s="142"/>
      <c r="O19" s="141"/>
      <c r="P19" s="141"/>
      <c r="Q19" s="142"/>
      <c r="R19" s="142"/>
      <c r="S19" s="141">
        <v>1</v>
      </c>
      <c r="T19" s="141">
        <v>0</v>
      </c>
      <c r="U19" s="142"/>
      <c r="V19" s="142"/>
      <c r="W19" s="141">
        <v>1</v>
      </c>
      <c r="X19" s="141">
        <v>0</v>
      </c>
      <c r="Y19" s="142"/>
      <c r="Z19" s="142"/>
      <c r="AA19" s="141">
        <v>1</v>
      </c>
      <c r="AB19" s="141">
        <v>0</v>
      </c>
      <c r="AC19" s="142"/>
      <c r="AD19" s="142"/>
      <c r="AE19" s="142"/>
      <c r="AF19" s="142"/>
      <c r="AG19" s="141"/>
      <c r="AH19" s="141"/>
      <c r="AI19" s="142"/>
      <c r="AJ19" s="142"/>
      <c r="AK19" s="141">
        <v>1</v>
      </c>
      <c r="AL19" s="141">
        <v>0</v>
      </c>
      <c r="AM19" s="142"/>
      <c r="AN19" s="142"/>
      <c r="AO19" s="142"/>
      <c r="AP19" s="142"/>
      <c r="AQ19" s="142"/>
      <c r="AR19" s="142"/>
      <c r="AS19" s="142">
        <v>1</v>
      </c>
      <c r="AT19" s="142">
        <v>0</v>
      </c>
      <c r="AU19" s="163">
        <f t="shared" si="0"/>
        <v>7</v>
      </c>
      <c r="AV19" s="163">
        <f t="shared" si="1"/>
        <v>0</v>
      </c>
      <c r="AW19" s="162">
        <f t="shared" si="2"/>
        <v>0</v>
      </c>
      <c r="AX19" s="75">
        <f t="shared" si="3"/>
        <v>0</v>
      </c>
      <c r="AY19" s="75">
        <f t="shared" si="4"/>
        <v>0</v>
      </c>
      <c r="AZ19" s="162">
        <v>0</v>
      </c>
      <c r="BA19" s="75">
        <f t="shared" si="6"/>
        <v>0</v>
      </c>
      <c r="BB19" s="75">
        <f t="shared" si="7"/>
        <v>0</v>
      </c>
      <c r="BC19" s="164">
        <v>0</v>
      </c>
      <c r="BD19" s="165">
        <f t="shared" si="9"/>
        <v>0</v>
      </c>
    </row>
    <row r="20" spans="1:56" s="67" customFormat="1" x14ac:dyDescent="0.25">
      <c r="A20" s="54">
        <v>17</v>
      </c>
      <c r="B20" s="58" t="s">
        <v>153</v>
      </c>
      <c r="C20" s="141">
        <v>1</v>
      </c>
      <c r="D20" s="141">
        <v>0</v>
      </c>
      <c r="E20" s="142"/>
      <c r="F20" s="142"/>
      <c r="G20" s="141">
        <v>1</v>
      </c>
      <c r="H20" s="141">
        <v>0</v>
      </c>
      <c r="I20" s="142"/>
      <c r="J20" s="142"/>
      <c r="K20" s="141"/>
      <c r="L20" s="141"/>
      <c r="M20" s="142"/>
      <c r="N20" s="142"/>
      <c r="O20" s="141">
        <v>1</v>
      </c>
      <c r="P20" s="141">
        <v>0</v>
      </c>
      <c r="Q20" s="142"/>
      <c r="R20" s="142"/>
      <c r="S20" s="141">
        <v>1</v>
      </c>
      <c r="T20" s="141">
        <v>1</v>
      </c>
      <c r="U20" s="142"/>
      <c r="V20" s="142"/>
      <c r="W20" s="141">
        <v>1</v>
      </c>
      <c r="X20" s="141">
        <v>1</v>
      </c>
      <c r="Y20" s="142">
        <v>1</v>
      </c>
      <c r="Z20" s="142"/>
      <c r="AA20" s="141"/>
      <c r="AB20" s="141"/>
      <c r="AC20" s="142"/>
      <c r="AD20" s="142"/>
      <c r="AE20" s="142"/>
      <c r="AF20" s="142"/>
      <c r="AG20" s="141">
        <v>1</v>
      </c>
      <c r="AH20" s="141">
        <v>1</v>
      </c>
      <c r="AI20" s="142"/>
      <c r="AJ20" s="142"/>
      <c r="AK20" s="141">
        <v>1</v>
      </c>
      <c r="AL20" s="141">
        <v>0</v>
      </c>
      <c r="AM20" s="142"/>
      <c r="AN20" s="142"/>
      <c r="AO20" s="142"/>
      <c r="AP20" s="142"/>
      <c r="AQ20" s="142"/>
      <c r="AR20" s="142"/>
      <c r="AS20" s="142">
        <v>1</v>
      </c>
      <c r="AT20" s="142">
        <v>0</v>
      </c>
      <c r="AU20" s="163">
        <f t="shared" si="0"/>
        <v>8</v>
      </c>
      <c r="AV20" s="163">
        <f t="shared" si="1"/>
        <v>3</v>
      </c>
      <c r="AW20" s="162">
        <f t="shared" si="2"/>
        <v>0.375</v>
      </c>
      <c r="AX20" s="75">
        <f t="shared" si="3"/>
        <v>1</v>
      </c>
      <c r="AY20" s="75">
        <f t="shared" si="4"/>
        <v>0</v>
      </c>
      <c r="AZ20" s="162">
        <f t="shared" si="5"/>
        <v>0</v>
      </c>
      <c r="BA20" s="75">
        <f t="shared" si="6"/>
        <v>0</v>
      </c>
      <c r="BB20" s="75">
        <f t="shared" si="7"/>
        <v>0</v>
      </c>
      <c r="BC20" s="164">
        <v>0</v>
      </c>
      <c r="BD20" s="165">
        <f t="shared" si="9"/>
        <v>0.125</v>
      </c>
    </row>
    <row r="21" spans="1:56" s="67" customFormat="1" x14ac:dyDescent="0.25">
      <c r="A21" s="54">
        <v>18</v>
      </c>
      <c r="B21" s="58" t="s">
        <v>154</v>
      </c>
      <c r="C21" s="141">
        <v>1</v>
      </c>
      <c r="D21" s="141">
        <v>0</v>
      </c>
      <c r="E21" s="142"/>
      <c r="F21" s="142"/>
      <c r="G21" s="141">
        <v>1</v>
      </c>
      <c r="H21" s="141">
        <v>0</v>
      </c>
      <c r="I21" s="142"/>
      <c r="J21" s="142"/>
      <c r="K21" s="141"/>
      <c r="L21" s="141"/>
      <c r="M21" s="142"/>
      <c r="N21" s="142"/>
      <c r="O21" s="141"/>
      <c r="P21" s="141"/>
      <c r="Q21" s="142"/>
      <c r="R21" s="142"/>
      <c r="S21" s="141">
        <v>1</v>
      </c>
      <c r="T21" s="141">
        <v>0</v>
      </c>
      <c r="U21" s="142"/>
      <c r="V21" s="142"/>
      <c r="W21" s="141">
        <v>1</v>
      </c>
      <c r="X21" s="141">
        <v>0</v>
      </c>
      <c r="Y21" s="142"/>
      <c r="Z21" s="142"/>
      <c r="AA21" s="141">
        <v>1</v>
      </c>
      <c r="AB21" s="141">
        <v>0</v>
      </c>
      <c r="AC21" s="142"/>
      <c r="AD21" s="142"/>
      <c r="AE21" s="142"/>
      <c r="AF21" s="142"/>
      <c r="AG21" s="141"/>
      <c r="AH21" s="141"/>
      <c r="AI21" s="142"/>
      <c r="AJ21" s="142"/>
      <c r="AK21" s="141">
        <v>1</v>
      </c>
      <c r="AL21" s="141">
        <v>0</v>
      </c>
      <c r="AM21" s="142"/>
      <c r="AN21" s="142"/>
      <c r="AO21" s="142"/>
      <c r="AP21" s="142"/>
      <c r="AQ21" s="142"/>
      <c r="AR21" s="142"/>
      <c r="AS21" s="142">
        <v>1</v>
      </c>
      <c r="AT21" s="142">
        <v>0</v>
      </c>
      <c r="AU21" s="163">
        <f t="shared" si="0"/>
        <v>7</v>
      </c>
      <c r="AV21" s="163">
        <f t="shared" si="1"/>
        <v>0</v>
      </c>
      <c r="AW21" s="162">
        <f t="shared" si="2"/>
        <v>0</v>
      </c>
      <c r="AX21" s="75">
        <f t="shared" si="3"/>
        <v>0</v>
      </c>
      <c r="AY21" s="75">
        <f t="shared" si="4"/>
        <v>0</v>
      </c>
      <c r="AZ21" s="162">
        <v>0</v>
      </c>
      <c r="BA21" s="75">
        <f t="shared" si="6"/>
        <v>0</v>
      </c>
      <c r="BB21" s="75">
        <f t="shared" si="7"/>
        <v>0</v>
      </c>
      <c r="BC21" s="164">
        <v>0</v>
      </c>
      <c r="BD21" s="165">
        <f t="shared" si="9"/>
        <v>0</v>
      </c>
    </row>
    <row r="22" spans="1:56" s="67" customFormat="1" x14ac:dyDescent="0.25">
      <c r="A22" s="54">
        <v>19</v>
      </c>
      <c r="B22" s="58" t="s">
        <v>155</v>
      </c>
      <c r="C22" s="141">
        <v>1</v>
      </c>
      <c r="D22" s="141">
        <v>0</v>
      </c>
      <c r="E22" s="142"/>
      <c r="F22" s="142"/>
      <c r="G22" s="141">
        <v>1</v>
      </c>
      <c r="H22" s="141">
        <v>1</v>
      </c>
      <c r="I22" s="142"/>
      <c r="J22" s="142"/>
      <c r="K22" s="141"/>
      <c r="L22" s="141"/>
      <c r="M22" s="142"/>
      <c r="N22" s="142"/>
      <c r="O22" s="141"/>
      <c r="P22" s="141"/>
      <c r="Q22" s="142"/>
      <c r="R22" s="142"/>
      <c r="S22" s="141">
        <v>1</v>
      </c>
      <c r="T22" s="141">
        <v>1</v>
      </c>
      <c r="U22" s="142"/>
      <c r="V22" s="142"/>
      <c r="W22" s="141">
        <v>1</v>
      </c>
      <c r="X22" s="141">
        <v>1</v>
      </c>
      <c r="Y22" s="142"/>
      <c r="Z22" s="142"/>
      <c r="AA22" s="141"/>
      <c r="AB22" s="141"/>
      <c r="AC22" s="142"/>
      <c r="AD22" s="142"/>
      <c r="AE22" s="142"/>
      <c r="AF22" s="142"/>
      <c r="AG22" s="141">
        <v>1</v>
      </c>
      <c r="AH22" s="141">
        <v>1</v>
      </c>
      <c r="AI22" s="142"/>
      <c r="AJ22" s="142"/>
      <c r="AK22" s="141">
        <v>1</v>
      </c>
      <c r="AL22" s="141">
        <v>1</v>
      </c>
      <c r="AM22" s="142"/>
      <c r="AN22" s="142"/>
      <c r="AO22" s="142"/>
      <c r="AP22" s="142"/>
      <c r="AQ22" s="142"/>
      <c r="AR22" s="142"/>
      <c r="AS22" s="142">
        <v>0</v>
      </c>
      <c r="AT22" s="142">
        <v>0</v>
      </c>
      <c r="AU22" s="163">
        <f t="shared" si="0"/>
        <v>6</v>
      </c>
      <c r="AV22" s="163">
        <f t="shared" si="1"/>
        <v>5</v>
      </c>
      <c r="AW22" s="162">
        <f t="shared" si="2"/>
        <v>0.83333333333333337</v>
      </c>
      <c r="AX22" s="75">
        <f t="shared" si="3"/>
        <v>0</v>
      </c>
      <c r="AY22" s="75">
        <f t="shared" si="4"/>
        <v>0</v>
      </c>
      <c r="AZ22" s="162">
        <v>0</v>
      </c>
      <c r="BA22" s="75">
        <f t="shared" si="6"/>
        <v>0</v>
      </c>
      <c r="BB22" s="75">
        <f t="shared" si="7"/>
        <v>0</v>
      </c>
      <c r="BC22" s="164">
        <v>0</v>
      </c>
      <c r="BD22" s="165">
        <f t="shared" si="9"/>
        <v>0.27777777777777779</v>
      </c>
    </row>
    <row r="23" spans="1:56" s="67" customFormat="1" ht="25.5" x14ac:dyDescent="0.25">
      <c r="A23" s="54">
        <v>20</v>
      </c>
      <c r="B23" s="58" t="s">
        <v>156</v>
      </c>
      <c r="C23" s="141">
        <v>1</v>
      </c>
      <c r="D23" s="141">
        <v>0</v>
      </c>
      <c r="E23" s="142"/>
      <c r="F23" s="142"/>
      <c r="G23" s="141">
        <v>1</v>
      </c>
      <c r="H23" s="141">
        <v>0</v>
      </c>
      <c r="I23" s="142"/>
      <c r="J23" s="142"/>
      <c r="K23" s="141">
        <v>1</v>
      </c>
      <c r="L23" s="141">
        <v>1</v>
      </c>
      <c r="M23" s="142">
        <v>1</v>
      </c>
      <c r="N23" s="142">
        <v>0</v>
      </c>
      <c r="O23" s="141">
        <v>1</v>
      </c>
      <c r="P23" s="141">
        <v>1</v>
      </c>
      <c r="Q23" s="142">
        <v>1</v>
      </c>
      <c r="R23" s="142"/>
      <c r="S23" s="141"/>
      <c r="T23" s="141"/>
      <c r="U23" s="142"/>
      <c r="V23" s="142"/>
      <c r="W23" s="141"/>
      <c r="X23" s="141"/>
      <c r="Y23" s="142"/>
      <c r="Z23" s="142"/>
      <c r="AA23" s="141"/>
      <c r="AB23" s="141"/>
      <c r="AC23" s="142"/>
      <c r="AD23" s="142"/>
      <c r="AE23" s="142"/>
      <c r="AF23" s="142"/>
      <c r="AG23" s="141">
        <v>1</v>
      </c>
      <c r="AH23" s="141">
        <v>0</v>
      </c>
      <c r="AI23" s="142"/>
      <c r="AJ23" s="142"/>
      <c r="AK23" s="141">
        <v>1</v>
      </c>
      <c r="AL23" s="141">
        <v>0</v>
      </c>
      <c r="AM23" s="142"/>
      <c r="AN23" s="142"/>
      <c r="AO23" s="142"/>
      <c r="AP23" s="142"/>
      <c r="AQ23" s="142"/>
      <c r="AR23" s="142"/>
      <c r="AS23" s="142">
        <v>1</v>
      </c>
      <c r="AT23" s="142">
        <v>0</v>
      </c>
      <c r="AU23" s="163">
        <f t="shared" si="0"/>
        <v>7</v>
      </c>
      <c r="AV23" s="163">
        <f t="shared" si="1"/>
        <v>2</v>
      </c>
      <c r="AW23" s="162">
        <f t="shared" si="2"/>
        <v>0.2857142857142857</v>
      </c>
      <c r="AX23" s="75">
        <f t="shared" si="3"/>
        <v>2</v>
      </c>
      <c r="AY23" s="75">
        <f t="shared" si="4"/>
        <v>0</v>
      </c>
      <c r="AZ23" s="162">
        <f t="shared" si="5"/>
        <v>0</v>
      </c>
      <c r="BA23" s="75">
        <f t="shared" si="6"/>
        <v>0</v>
      </c>
      <c r="BB23" s="75">
        <f t="shared" si="7"/>
        <v>0</v>
      </c>
      <c r="BC23" s="164">
        <v>0</v>
      </c>
      <c r="BD23" s="165">
        <f t="shared" si="9"/>
        <v>9.5238095238095233E-2</v>
      </c>
    </row>
    <row r="24" spans="1:56" s="67" customFormat="1" x14ac:dyDescent="0.25">
      <c r="A24" s="54">
        <v>21</v>
      </c>
      <c r="B24" s="58" t="s">
        <v>157</v>
      </c>
      <c r="C24" s="141">
        <v>1</v>
      </c>
      <c r="D24" s="141">
        <v>1</v>
      </c>
      <c r="E24" s="142"/>
      <c r="F24" s="142"/>
      <c r="G24" s="141">
        <v>1</v>
      </c>
      <c r="H24" s="141">
        <v>0</v>
      </c>
      <c r="I24" s="142"/>
      <c r="J24" s="142"/>
      <c r="K24" s="141"/>
      <c r="L24" s="141"/>
      <c r="M24" s="142"/>
      <c r="N24" s="142"/>
      <c r="O24" s="141"/>
      <c r="P24" s="141"/>
      <c r="Q24" s="142"/>
      <c r="R24" s="142"/>
      <c r="S24" s="141">
        <v>1</v>
      </c>
      <c r="T24" s="141">
        <v>0</v>
      </c>
      <c r="U24" s="142"/>
      <c r="V24" s="142"/>
      <c r="W24" s="141">
        <v>1</v>
      </c>
      <c r="X24" s="141">
        <v>0</v>
      </c>
      <c r="Y24" s="142"/>
      <c r="Z24" s="142"/>
      <c r="AA24" s="141">
        <v>1</v>
      </c>
      <c r="AB24" s="141">
        <v>1</v>
      </c>
      <c r="AC24" s="142"/>
      <c r="AD24" s="142"/>
      <c r="AE24" s="142"/>
      <c r="AF24" s="142"/>
      <c r="AG24" s="141"/>
      <c r="AH24" s="141"/>
      <c r="AI24" s="142"/>
      <c r="AJ24" s="142"/>
      <c r="AK24" s="141">
        <v>1</v>
      </c>
      <c r="AL24" s="141">
        <v>0</v>
      </c>
      <c r="AM24" s="142"/>
      <c r="AN24" s="142"/>
      <c r="AO24" s="142"/>
      <c r="AP24" s="142"/>
      <c r="AQ24" s="142"/>
      <c r="AR24" s="142"/>
      <c r="AS24" s="142">
        <v>1</v>
      </c>
      <c r="AT24" s="142">
        <v>0</v>
      </c>
      <c r="AU24" s="163">
        <f t="shared" si="0"/>
        <v>7</v>
      </c>
      <c r="AV24" s="163">
        <f t="shared" si="1"/>
        <v>2</v>
      </c>
      <c r="AW24" s="162">
        <f t="shared" si="2"/>
        <v>0.2857142857142857</v>
      </c>
      <c r="AX24" s="75">
        <f t="shared" si="3"/>
        <v>0</v>
      </c>
      <c r="AY24" s="75">
        <f t="shared" si="4"/>
        <v>0</v>
      </c>
      <c r="AZ24" s="162">
        <v>0</v>
      </c>
      <c r="BA24" s="75">
        <f t="shared" si="6"/>
        <v>0</v>
      </c>
      <c r="BB24" s="75">
        <f t="shared" si="7"/>
        <v>0</v>
      </c>
      <c r="BC24" s="164">
        <v>0</v>
      </c>
      <c r="BD24" s="165">
        <f t="shared" si="9"/>
        <v>9.5238095238095233E-2</v>
      </c>
    </row>
    <row r="25" spans="1:56" s="67" customFormat="1" x14ac:dyDescent="0.25">
      <c r="A25" s="54">
        <v>22</v>
      </c>
      <c r="B25" s="58" t="s">
        <v>159</v>
      </c>
      <c r="C25" s="141">
        <v>1</v>
      </c>
      <c r="D25" s="141">
        <v>0</v>
      </c>
      <c r="E25" s="142"/>
      <c r="F25" s="142"/>
      <c r="G25" s="141">
        <v>1</v>
      </c>
      <c r="H25" s="141">
        <v>0</v>
      </c>
      <c r="I25" s="142"/>
      <c r="J25" s="142"/>
      <c r="K25" s="141"/>
      <c r="L25" s="141"/>
      <c r="M25" s="142"/>
      <c r="N25" s="142"/>
      <c r="O25" s="141"/>
      <c r="P25" s="141"/>
      <c r="Q25" s="142"/>
      <c r="R25" s="142"/>
      <c r="S25" s="141">
        <v>1</v>
      </c>
      <c r="T25" s="141">
        <v>0</v>
      </c>
      <c r="U25" s="142"/>
      <c r="V25" s="142"/>
      <c r="W25" s="141">
        <v>1</v>
      </c>
      <c r="X25" s="141">
        <v>0</v>
      </c>
      <c r="Y25" s="142"/>
      <c r="Z25" s="142"/>
      <c r="AA25" s="141">
        <v>1</v>
      </c>
      <c r="AB25" s="141">
        <v>0</v>
      </c>
      <c r="AC25" s="142"/>
      <c r="AD25" s="142"/>
      <c r="AE25" s="142"/>
      <c r="AF25" s="142"/>
      <c r="AG25" s="141"/>
      <c r="AH25" s="141"/>
      <c r="AI25" s="142"/>
      <c r="AJ25" s="142"/>
      <c r="AK25" s="141">
        <v>1</v>
      </c>
      <c r="AL25" s="141">
        <v>0</v>
      </c>
      <c r="AM25" s="142"/>
      <c r="AN25" s="142"/>
      <c r="AO25" s="142"/>
      <c r="AP25" s="142"/>
      <c r="AQ25" s="142"/>
      <c r="AR25" s="142"/>
      <c r="AS25" s="142">
        <v>1</v>
      </c>
      <c r="AT25" s="142">
        <v>0</v>
      </c>
      <c r="AU25" s="163">
        <f t="shared" si="0"/>
        <v>7</v>
      </c>
      <c r="AV25" s="163">
        <f t="shared" si="1"/>
        <v>0</v>
      </c>
      <c r="AW25" s="162">
        <f t="shared" si="2"/>
        <v>0</v>
      </c>
      <c r="AX25" s="75">
        <f t="shared" si="3"/>
        <v>0</v>
      </c>
      <c r="AY25" s="75">
        <f t="shared" si="4"/>
        <v>0</v>
      </c>
      <c r="AZ25" s="162">
        <v>0</v>
      </c>
      <c r="BA25" s="75">
        <f t="shared" si="6"/>
        <v>0</v>
      </c>
      <c r="BB25" s="75">
        <f t="shared" si="7"/>
        <v>0</v>
      </c>
      <c r="BC25" s="164">
        <v>0</v>
      </c>
      <c r="BD25" s="165">
        <f t="shared" si="9"/>
        <v>0</v>
      </c>
    </row>
    <row r="26" spans="1:56" s="67" customFormat="1" x14ac:dyDescent="0.25">
      <c r="A26" s="54">
        <v>23</v>
      </c>
      <c r="B26" s="58" t="s">
        <v>160</v>
      </c>
      <c r="C26" s="141">
        <v>1</v>
      </c>
      <c r="D26" s="141">
        <v>1</v>
      </c>
      <c r="E26" s="142"/>
      <c r="F26" s="142"/>
      <c r="G26" s="141">
        <v>0</v>
      </c>
      <c r="H26" s="141">
        <v>0</v>
      </c>
      <c r="I26" s="142"/>
      <c r="J26" s="142"/>
      <c r="K26" s="141"/>
      <c r="L26" s="141"/>
      <c r="M26" s="142"/>
      <c r="N26" s="142"/>
      <c r="O26" s="141"/>
      <c r="P26" s="141"/>
      <c r="Q26" s="142"/>
      <c r="R26" s="142"/>
      <c r="S26" s="141">
        <v>1</v>
      </c>
      <c r="T26" s="141">
        <v>0</v>
      </c>
      <c r="U26" s="142"/>
      <c r="V26" s="142"/>
      <c r="W26" s="141">
        <v>0</v>
      </c>
      <c r="X26" s="141">
        <v>0</v>
      </c>
      <c r="Y26" s="142"/>
      <c r="Z26" s="142"/>
      <c r="AA26" s="141">
        <v>1</v>
      </c>
      <c r="AB26" s="141">
        <v>0</v>
      </c>
      <c r="AC26" s="142"/>
      <c r="AD26" s="142"/>
      <c r="AE26" s="142"/>
      <c r="AF26" s="142"/>
      <c r="AG26" s="141"/>
      <c r="AH26" s="141"/>
      <c r="AI26" s="142"/>
      <c r="AJ26" s="142"/>
      <c r="AK26" s="141">
        <v>0</v>
      </c>
      <c r="AL26" s="141">
        <v>0</v>
      </c>
      <c r="AM26" s="142"/>
      <c r="AN26" s="142"/>
      <c r="AO26" s="142"/>
      <c r="AP26" s="142"/>
      <c r="AQ26" s="142"/>
      <c r="AR26" s="142"/>
      <c r="AS26" s="142">
        <v>0</v>
      </c>
      <c r="AT26" s="142">
        <v>0</v>
      </c>
      <c r="AU26" s="163">
        <f t="shared" si="0"/>
        <v>3</v>
      </c>
      <c r="AV26" s="163">
        <f t="shared" si="1"/>
        <v>1</v>
      </c>
      <c r="AW26" s="162">
        <f t="shared" si="2"/>
        <v>0.33333333333333331</v>
      </c>
      <c r="AX26" s="75">
        <f t="shared" si="3"/>
        <v>0</v>
      </c>
      <c r="AY26" s="75">
        <f t="shared" si="4"/>
        <v>0</v>
      </c>
      <c r="AZ26" s="162">
        <v>0</v>
      </c>
      <c r="BA26" s="75">
        <f t="shared" si="6"/>
        <v>0</v>
      </c>
      <c r="BB26" s="75">
        <f t="shared" si="7"/>
        <v>0</v>
      </c>
      <c r="BC26" s="164">
        <v>0</v>
      </c>
      <c r="BD26" s="165">
        <f t="shared" si="9"/>
        <v>0.1111111111111111</v>
      </c>
    </row>
    <row r="27" spans="1:56" s="67" customFormat="1" x14ac:dyDescent="0.25">
      <c r="A27" s="54">
        <v>24</v>
      </c>
      <c r="B27" s="58" t="s">
        <v>162</v>
      </c>
      <c r="C27" s="141">
        <v>1</v>
      </c>
      <c r="D27" s="141">
        <v>0</v>
      </c>
      <c r="E27" s="142"/>
      <c r="F27" s="142"/>
      <c r="G27" s="141">
        <v>1</v>
      </c>
      <c r="H27" s="141">
        <v>0</v>
      </c>
      <c r="I27" s="142"/>
      <c r="J27" s="142"/>
      <c r="K27" s="141"/>
      <c r="L27" s="141"/>
      <c r="M27" s="142"/>
      <c r="N27" s="142"/>
      <c r="O27" s="141"/>
      <c r="P27" s="141"/>
      <c r="Q27" s="142"/>
      <c r="R27" s="142"/>
      <c r="S27" s="141">
        <v>1</v>
      </c>
      <c r="T27" s="141">
        <v>0</v>
      </c>
      <c r="U27" s="142"/>
      <c r="V27" s="142"/>
      <c r="W27" s="141">
        <v>1</v>
      </c>
      <c r="X27" s="141"/>
      <c r="Y27" s="142"/>
      <c r="Z27" s="142"/>
      <c r="AA27" s="141">
        <v>1</v>
      </c>
      <c r="AB27" s="141">
        <v>0</v>
      </c>
      <c r="AC27" s="142"/>
      <c r="AD27" s="142"/>
      <c r="AE27" s="142"/>
      <c r="AF27" s="142"/>
      <c r="AG27" s="141"/>
      <c r="AH27" s="141"/>
      <c r="AI27" s="142"/>
      <c r="AJ27" s="142"/>
      <c r="AK27" s="141">
        <v>1</v>
      </c>
      <c r="AL27" s="141">
        <v>0</v>
      </c>
      <c r="AM27" s="142"/>
      <c r="AN27" s="142"/>
      <c r="AO27" s="142"/>
      <c r="AP27" s="142"/>
      <c r="AQ27" s="142"/>
      <c r="AR27" s="142"/>
      <c r="AS27" s="142">
        <v>1</v>
      </c>
      <c r="AT27" s="142">
        <v>0</v>
      </c>
      <c r="AU27" s="163">
        <f t="shared" si="0"/>
        <v>7</v>
      </c>
      <c r="AV27" s="163">
        <f t="shared" si="1"/>
        <v>0</v>
      </c>
      <c r="AW27" s="162">
        <f t="shared" si="2"/>
        <v>0</v>
      </c>
      <c r="AX27" s="75">
        <f t="shared" si="3"/>
        <v>0</v>
      </c>
      <c r="AY27" s="75">
        <f t="shared" si="4"/>
        <v>0</v>
      </c>
      <c r="AZ27" s="162">
        <v>0</v>
      </c>
      <c r="BA27" s="75">
        <f t="shared" si="6"/>
        <v>0</v>
      </c>
      <c r="BB27" s="75">
        <f t="shared" si="7"/>
        <v>0</v>
      </c>
      <c r="BC27" s="164">
        <v>0</v>
      </c>
      <c r="BD27" s="165">
        <f t="shared" si="9"/>
        <v>0</v>
      </c>
    </row>
    <row r="28" spans="1:56" s="67" customFormat="1" x14ac:dyDescent="0.25">
      <c r="A28" s="54">
        <v>25</v>
      </c>
      <c r="B28" s="58" t="s">
        <v>163</v>
      </c>
      <c r="C28" s="141">
        <v>1</v>
      </c>
      <c r="D28" s="141">
        <v>0</v>
      </c>
      <c r="E28" s="142"/>
      <c r="F28" s="142"/>
      <c r="G28" s="141">
        <v>1</v>
      </c>
      <c r="H28" s="141">
        <v>0</v>
      </c>
      <c r="I28" s="142"/>
      <c r="J28" s="142"/>
      <c r="K28" s="141">
        <v>1</v>
      </c>
      <c r="L28" s="141">
        <v>0</v>
      </c>
      <c r="M28" s="142"/>
      <c r="N28" s="142"/>
      <c r="O28" s="141">
        <v>1</v>
      </c>
      <c r="P28" s="141">
        <v>0</v>
      </c>
      <c r="Q28" s="142"/>
      <c r="R28" s="142"/>
      <c r="S28" s="141"/>
      <c r="T28" s="141"/>
      <c r="U28" s="142"/>
      <c r="V28" s="142"/>
      <c r="W28" s="141"/>
      <c r="X28" s="141"/>
      <c r="Y28" s="142"/>
      <c r="Z28" s="142"/>
      <c r="AA28" s="141">
        <v>1</v>
      </c>
      <c r="AB28" s="141">
        <v>0</v>
      </c>
      <c r="AC28" s="142"/>
      <c r="AD28" s="142"/>
      <c r="AE28" s="142"/>
      <c r="AF28" s="142"/>
      <c r="AG28" s="141"/>
      <c r="AH28" s="141"/>
      <c r="AI28" s="142"/>
      <c r="AJ28" s="142"/>
      <c r="AK28" s="141">
        <v>1</v>
      </c>
      <c r="AL28" s="141">
        <v>0</v>
      </c>
      <c r="AM28" s="142"/>
      <c r="AN28" s="142"/>
      <c r="AO28" s="142"/>
      <c r="AP28" s="142"/>
      <c r="AQ28" s="142"/>
      <c r="AR28" s="142"/>
      <c r="AS28" s="142">
        <v>1</v>
      </c>
      <c r="AT28" s="142">
        <v>0</v>
      </c>
      <c r="AU28" s="163">
        <f t="shared" si="0"/>
        <v>7</v>
      </c>
      <c r="AV28" s="163">
        <f t="shared" si="1"/>
        <v>0</v>
      </c>
      <c r="AW28" s="162">
        <f t="shared" si="2"/>
        <v>0</v>
      </c>
      <c r="AX28" s="75">
        <f t="shared" si="3"/>
        <v>0</v>
      </c>
      <c r="AY28" s="75">
        <f t="shared" si="4"/>
        <v>0</v>
      </c>
      <c r="AZ28" s="162">
        <v>0</v>
      </c>
      <c r="BA28" s="75">
        <f t="shared" si="6"/>
        <v>0</v>
      </c>
      <c r="BB28" s="75">
        <f t="shared" si="7"/>
        <v>0</v>
      </c>
      <c r="BC28" s="164">
        <v>0</v>
      </c>
      <c r="BD28" s="165">
        <f t="shared" si="9"/>
        <v>0</v>
      </c>
    </row>
    <row r="29" spans="1:56" s="67" customFormat="1" x14ac:dyDescent="0.25">
      <c r="A29" s="54">
        <v>26</v>
      </c>
      <c r="B29" s="58" t="s">
        <v>161</v>
      </c>
      <c r="C29" s="141">
        <v>1</v>
      </c>
      <c r="D29" s="141">
        <v>0</v>
      </c>
      <c r="E29" s="142"/>
      <c r="F29" s="142"/>
      <c r="G29" s="141">
        <v>0</v>
      </c>
      <c r="H29" s="141">
        <v>0</v>
      </c>
      <c r="I29" s="142"/>
      <c r="J29" s="142"/>
      <c r="K29" s="141"/>
      <c r="L29" s="141"/>
      <c r="M29" s="142"/>
      <c r="N29" s="142"/>
      <c r="O29" s="141"/>
      <c r="P29" s="141"/>
      <c r="Q29" s="142"/>
      <c r="R29" s="142"/>
      <c r="S29" s="141">
        <v>0</v>
      </c>
      <c r="T29" s="141">
        <v>0</v>
      </c>
      <c r="U29" s="142"/>
      <c r="V29" s="142"/>
      <c r="W29" s="141">
        <v>0</v>
      </c>
      <c r="X29" s="141">
        <v>0</v>
      </c>
      <c r="Y29" s="142"/>
      <c r="Z29" s="142"/>
      <c r="AA29" s="141">
        <v>1</v>
      </c>
      <c r="AB29" s="141">
        <v>0</v>
      </c>
      <c r="AC29" s="142"/>
      <c r="AD29" s="142"/>
      <c r="AE29" s="142"/>
      <c r="AF29" s="142"/>
      <c r="AG29" s="141"/>
      <c r="AH29" s="141"/>
      <c r="AI29" s="142"/>
      <c r="AJ29" s="142"/>
      <c r="AK29" s="141">
        <v>0</v>
      </c>
      <c r="AL29" s="141">
        <v>0</v>
      </c>
      <c r="AM29" s="142"/>
      <c r="AN29" s="142"/>
      <c r="AO29" s="142"/>
      <c r="AP29" s="142"/>
      <c r="AQ29" s="142"/>
      <c r="AR29" s="142"/>
      <c r="AS29" s="142">
        <v>0</v>
      </c>
      <c r="AT29" s="142">
        <v>0</v>
      </c>
      <c r="AU29" s="163">
        <f t="shared" si="0"/>
        <v>2</v>
      </c>
      <c r="AV29" s="163">
        <f t="shared" si="1"/>
        <v>0</v>
      </c>
      <c r="AW29" s="162">
        <f t="shared" si="2"/>
        <v>0</v>
      </c>
      <c r="AX29" s="75">
        <f t="shared" si="3"/>
        <v>0</v>
      </c>
      <c r="AY29" s="75">
        <f t="shared" si="4"/>
        <v>0</v>
      </c>
      <c r="AZ29" s="162">
        <v>0</v>
      </c>
      <c r="BA29" s="75">
        <f t="shared" si="6"/>
        <v>0</v>
      </c>
      <c r="BB29" s="75">
        <f t="shared" si="7"/>
        <v>0</v>
      </c>
      <c r="BC29" s="164">
        <v>0</v>
      </c>
      <c r="BD29" s="165">
        <f t="shared" si="9"/>
        <v>0</v>
      </c>
    </row>
    <row r="30" spans="1:56" s="67" customFormat="1" x14ac:dyDescent="0.25">
      <c r="A30" s="54">
        <v>27</v>
      </c>
      <c r="B30" s="58" t="s">
        <v>164</v>
      </c>
      <c r="C30" s="141">
        <v>1</v>
      </c>
      <c r="D30" s="141">
        <v>0</v>
      </c>
      <c r="E30" s="142"/>
      <c r="F30" s="142"/>
      <c r="G30" s="141">
        <v>1</v>
      </c>
      <c r="H30" s="141">
        <v>0</v>
      </c>
      <c r="I30" s="142"/>
      <c r="J30" s="142"/>
      <c r="K30" s="141">
        <v>1</v>
      </c>
      <c r="L30" s="141">
        <v>1</v>
      </c>
      <c r="M30" s="142"/>
      <c r="N30" s="142"/>
      <c r="O30" s="141">
        <v>1</v>
      </c>
      <c r="P30" s="141">
        <v>1</v>
      </c>
      <c r="Q30" s="142"/>
      <c r="R30" s="142"/>
      <c r="S30" s="141">
        <v>1</v>
      </c>
      <c r="T30" s="141">
        <v>0</v>
      </c>
      <c r="U30" s="142"/>
      <c r="V30" s="142"/>
      <c r="W30" s="141">
        <v>1</v>
      </c>
      <c r="X30" s="141">
        <v>0</v>
      </c>
      <c r="Y30" s="142"/>
      <c r="Z30" s="142"/>
      <c r="AA30" s="141">
        <v>0</v>
      </c>
      <c r="AB30" s="141">
        <v>0</v>
      </c>
      <c r="AC30" s="142"/>
      <c r="AD30" s="142"/>
      <c r="AE30" s="142"/>
      <c r="AF30" s="142"/>
      <c r="AG30" s="141"/>
      <c r="AH30" s="141"/>
      <c r="AI30" s="142"/>
      <c r="AJ30" s="142"/>
      <c r="AK30" s="141">
        <v>1</v>
      </c>
      <c r="AL30" s="141">
        <v>0</v>
      </c>
      <c r="AM30" s="142">
        <v>1</v>
      </c>
      <c r="AN30" s="142">
        <v>0</v>
      </c>
      <c r="AO30" s="142"/>
      <c r="AP30" s="142"/>
      <c r="AQ30" s="142"/>
      <c r="AR30" s="142"/>
      <c r="AS30" s="142">
        <v>1</v>
      </c>
      <c r="AT30" s="142">
        <v>0</v>
      </c>
      <c r="AU30" s="163">
        <f t="shared" si="0"/>
        <v>8</v>
      </c>
      <c r="AV30" s="163">
        <f t="shared" si="1"/>
        <v>2</v>
      </c>
      <c r="AW30" s="162">
        <f t="shared" si="2"/>
        <v>0.25</v>
      </c>
      <c r="AX30" s="75">
        <f t="shared" si="3"/>
        <v>1</v>
      </c>
      <c r="AY30" s="75">
        <f t="shared" si="4"/>
        <v>0</v>
      </c>
      <c r="AZ30" s="162">
        <f t="shared" si="5"/>
        <v>0</v>
      </c>
      <c r="BA30" s="75">
        <f t="shared" si="6"/>
        <v>0</v>
      </c>
      <c r="BB30" s="75">
        <f t="shared" si="7"/>
        <v>0</v>
      </c>
      <c r="BC30" s="164">
        <v>0</v>
      </c>
      <c r="BD30" s="165">
        <f t="shared" si="9"/>
        <v>8.3333333333333329E-2</v>
      </c>
    </row>
    <row r="31" spans="1:56" s="67" customFormat="1" ht="25.5" x14ac:dyDescent="0.25">
      <c r="A31" s="54">
        <v>28</v>
      </c>
      <c r="B31" s="58" t="s">
        <v>165</v>
      </c>
      <c r="C31" s="141">
        <v>1</v>
      </c>
      <c r="D31" s="141">
        <v>0</v>
      </c>
      <c r="E31" s="142"/>
      <c r="F31" s="142"/>
      <c r="G31" s="141">
        <v>1</v>
      </c>
      <c r="H31" s="141">
        <v>1</v>
      </c>
      <c r="I31" s="142"/>
      <c r="J31" s="142"/>
      <c r="K31" s="141"/>
      <c r="L31" s="141"/>
      <c r="M31" s="142"/>
      <c r="N31" s="142"/>
      <c r="O31" s="141">
        <v>1</v>
      </c>
      <c r="P31" s="141">
        <v>0</v>
      </c>
      <c r="Q31" s="142"/>
      <c r="R31" s="142"/>
      <c r="S31" s="141"/>
      <c r="T31" s="141"/>
      <c r="U31" s="142"/>
      <c r="V31" s="142"/>
      <c r="W31" s="141"/>
      <c r="X31" s="141"/>
      <c r="Y31" s="142"/>
      <c r="Z31" s="142"/>
      <c r="AA31" s="141">
        <v>0</v>
      </c>
      <c r="AB31" s="141">
        <v>0</v>
      </c>
      <c r="AC31" s="142"/>
      <c r="AD31" s="142"/>
      <c r="AE31" s="142"/>
      <c r="AF31" s="142"/>
      <c r="AG31" s="141"/>
      <c r="AH31" s="141"/>
      <c r="AI31" s="142"/>
      <c r="AJ31" s="142"/>
      <c r="AK31" s="141">
        <v>1</v>
      </c>
      <c r="AL31" s="141">
        <v>0</v>
      </c>
      <c r="AM31" s="142"/>
      <c r="AN31" s="142"/>
      <c r="AO31" s="142"/>
      <c r="AP31" s="142"/>
      <c r="AQ31" s="142"/>
      <c r="AR31" s="142"/>
      <c r="AS31" s="142">
        <v>1</v>
      </c>
      <c r="AT31" s="142">
        <v>0</v>
      </c>
      <c r="AU31" s="163">
        <f t="shared" si="0"/>
        <v>5</v>
      </c>
      <c r="AV31" s="163">
        <f t="shared" si="1"/>
        <v>1</v>
      </c>
      <c r="AW31" s="162">
        <f t="shared" si="2"/>
        <v>0.2</v>
      </c>
      <c r="AX31" s="75">
        <f t="shared" si="3"/>
        <v>0</v>
      </c>
      <c r="AY31" s="75">
        <f t="shared" si="4"/>
        <v>0</v>
      </c>
      <c r="AZ31" s="162">
        <v>0</v>
      </c>
      <c r="BA31" s="75">
        <f t="shared" si="6"/>
        <v>0</v>
      </c>
      <c r="BB31" s="75">
        <f t="shared" si="7"/>
        <v>0</v>
      </c>
      <c r="BC31" s="164">
        <v>0</v>
      </c>
      <c r="BD31" s="165">
        <f t="shared" si="9"/>
        <v>6.6666666666666666E-2</v>
      </c>
    </row>
    <row r="32" spans="1:56" s="67" customFormat="1" x14ac:dyDescent="0.25">
      <c r="A32" s="54">
        <v>29</v>
      </c>
      <c r="B32" s="58" t="s">
        <v>166</v>
      </c>
      <c r="C32" s="141">
        <v>1</v>
      </c>
      <c r="D32" s="141">
        <v>0</v>
      </c>
      <c r="E32" s="142"/>
      <c r="F32" s="142"/>
      <c r="G32" s="141">
        <v>1</v>
      </c>
      <c r="H32" s="141">
        <v>0</v>
      </c>
      <c r="I32" s="142"/>
      <c r="J32" s="142"/>
      <c r="K32" s="141"/>
      <c r="L32" s="141"/>
      <c r="M32" s="142"/>
      <c r="N32" s="142"/>
      <c r="O32" s="141"/>
      <c r="P32" s="141"/>
      <c r="Q32" s="142"/>
      <c r="R32" s="142"/>
      <c r="S32" s="141">
        <v>1</v>
      </c>
      <c r="T32" s="141">
        <v>0</v>
      </c>
      <c r="U32" s="142"/>
      <c r="V32" s="142"/>
      <c r="W32" s="141">
        <v>1</v>
      </c>
      <c r="X32" s="141">
        <v>0</v>
      </c>
      <c r="Y32" s="142"/>
      <c r="Z32" s="142"/>
      <c r="AA32" s="141"/>
      <c r="AB32" s="141"/>
      <c r="AC32" s="142"/>
      <c r="AD32" s="142"/>
      <c r="AE32" s="142"/>
      <c r="AF32" s="142"/>
      <c r="AG32" s="141">
        <v>1</v>
      </c>
      <c r="AH32" s="141">
        <v>0</v>
      </c>
      <c r="AI32" s="142"/>
      <c r="AJ32" s="142"/>
      <c r="AK32" s="141">
        <v>1</v>
      </c>
      <c r="AL32" s="141">
        <v>0</v>
      </c>
      <c r="AM32" s="142"/>
      <c r="AN32" s="142"/>
      <c r="AO32" s="142"/>
      <c r="AP32" s="142"/>
      <c r="AQ32" s="142"/>
      <c r="AR32" s="142"/>
      <c r="AS32" s="142">
        <v>1</v>
      </c>
      <c r="AT32" s="142">
        <v>0</v>
      </c>
      <c r="AU32" s="163">
        <f t="shared" si="0"/>
        <v>7</v>
      </c>
      <c r="AV32" s="163">
        <f t="shared" si="1"/>
        <v>0</v>
      </c>
      <c r="AW32" s="162">
        <f t="shared" si="2"/>
        <v>0</v>
      </c>
      <c r="AX32" s="75">
        <f t="shared" si="3"/>
        <v>0</v>
      </c>
      <c r="AY32" s="75">
        <f t="shared" si="4"/>
        <v>0</v>
      </c>
      <c r="AZ32" s="162">
        <v>0</v>
      </c>
      <c r="BA32" s="75">
        <f t="shared" si="6"/>
        <v>0</v>
      </c>
      <c r="BB32" s="75">
        <f t="shared" si="7"/>
        <v>0</v>
      </c>
      <c r="BC32" s="164">
        <v>0</v>
      </c>
      <c r="BD32" s="165">
        <f t="shared" si="9"/>
        <v>0</v>
      </c>
    </row>
    <row r="33" spans="1:56" s="67" customFormat="1" x14ac:dyDescent="0.25">
      <c r="A33" s="54">
        <v>30</v>
      </c>
      <c r="B33" s="58" t="s">
        <v>167</v>
      </c>
      <c r="C33" s="141">
        <v>1</v>
      </c>
      <c r="D33" s="141">
        <v>0</v>
      </c>
      <c r="E33" s="142"/>
      <c r="F33" s="142"/>
      <c r="G33" s="141">
        <v>1</v>
      </c>
      <c r="H33" s="141">
        <v>0</v>
      </c>
      <c r="I33" s="142"/>
      <c r="J33" s="142"/>
      <c r="K33" s="141"/>
      <c r="L33" s="141"/>
      <c r="M33" s="142"/>
      <c r="N33" s="142"/>
      <c r="O33" s="141"/>
      <c r="P33" s="141"/>
      <c r="Q33" s="142"/>
      <c r="R33" s="142"/>
      <c r="S33" s="141">
        <v>1</v>
      </c>
      <c r="T33" s="141">
        <v>0</v>
      </c>
      <c r="U33" s="142"/>
      <c r="V33" s="142"/>
      <c r="W33" s="141">
        <v>1</v>
      </c>
      <c r="X33" s="141">
        <v>0</v>
      </c>
      <c r="Y33" s="142"/>
      <c r="Z33" s="142"/>
      <c r="AA33" s="141">
        <v>1</v>
      </c>
      <c r="AB33" s="141">
        <v>0</v>
      </c>
      <c r="AC33" s="142"/>
      <c r="AD33" s="142"/>
      <c r="AE33" s="142"/>
      <c r="AF33" s="142"/>
      <c r="AG33" s="141"/>
      <c r="AH33" s="141"/>
      <c r="AI33" s="142"/>
      <c r="AJ33" s="142"/>
      <c r="AK33" s="141">
        <v>1</v>
      </c>
      <c r="AL33" s="141">
        <v>0</v>
      </c>
      <c r="AM33" s="142"/>
      <c r="AN33" s="142"/>
      <c r="AO33" s="142"/>
      <c r="AP33" s="142"/>
      <c r="AQ33" s="142"/>
      <c r="AR33" s="142"/>
      <c r="AS33" s="142">
        <v>0</v>
      </c>
      <c r="AT33" s="142">
        <v>0</v>
      </c>
      <c r="AU33" s="163">
        <f t="shared" si="0"/>
        <v>6</v>
      </c>
      <c r="AV33" s="163">
        <f t="shared" si="1"/>
        <v>0</v>
      </c>
      <c r="AW33" s="162">
        <f t="shared" si="2"/>
        <v>0</v>
      </c>
      <c r="AX33" s="75">
        <f t="shared" si="3"/>
        <v>0</v>
      </c>
      <c r="AY33" s="75">
        <f t="shared" si="4"/>
        <v>0</v>
      </c>
      <c r="AZ33" s="162">
        <v>0</v>
      </c>
      <c r="BA33" s="75">
        <f t="shared" si="6"/>
        <v>0</v>
      </c>
      <c r="BB33" s="75">
        <f t="shared" si="7"/>
        <v>0</v>
      </c>
      <c r="BC33" s="164">
        <v>0</v>
      </c>
      <c r="BD33" s="165">
        <f t="shared" si="9"/>
        <v>0</v>
      </c>
    </row>
    <row r="34" spans="1:56" s="67" customFormat="1" x14ac:dyDescent="0.25">
      <c r="A34" s="54">
        <v>31</v>
      </c>
      <c r="B34" s="58" t="s">
        <v>168</v>
      </c>
      <c r="C34" s="141">
        <v>1</v>
      </c>
      <c r="D34" s="141">
        <v>0</v>
      </c>
      <c r="E34" s="142"/>
      <c r="F34" s="142"/>
      <c r="G34" s="141">
        <v>1</v>
      </c>
      <c r="H34" s="141">
        <v>0</v>
      </c>
      <c r="I34" s="142"/>
      <c r="J34" s="142"/>
      <c r="K34" s="141">
        <v>1</v>
      </c>
      <c r="L34" s="141">
        <v>0</v>
      </c>
      <c r="M34" s="142"/>
      <c r="N34" s="142"/>
      <c r="O34" s="141">
        <v>1</v>
      </c>
      <c r="P34" s="141">
        <v>0</v>
      </c>
      <c r="Q34" s="142"/>
      <c r="R34" s="142"/>
      <c r="S34" s="141"/>
      <c r="T34" s="141"/>
      <c r="U34" s="142"/>
      <c r="V34" s="142"/>
      <c r="W34" s="141"/>
      <c r="X34" s="141"/>
      <c r="Y34" s="142"/>
      <c r="Z34" s="142"/>
      <c r="AA34" s="141">
        <v>1</v>
      </c>
      <c r="AB34" s="141">
        <v>0</v>
      </c>
      <c r="AC34" s="142"/>
      <c r="AD34" s="142"/>
      <c r="AE34" s="142"/>
      <c r="AF34" s="142"/>
      <c r="AG34" s="141"/>
      <c r="AH34" s="141"/>
      <c r="AI34" s="142"/>
      <c r="AJ34" s="142"/>
      <c r="AK34" s="141">
        <v>1</v>
      </c>
      <c r="AL34" s="141">
        <v>0</v>
      </c>
      <c r="AM34" s="142"/>
      <c r="AN34" s="142"/>
      <c r="AO34" s="142"/>
      <c r="AP34" s="142"/>
      <c r="AQ34" s="142"/>
      <c r="AR34" s="142"/>
      <c r="AS34" s="142">
        <v>1</v>
      </c>
      <c r="AT34" s="142">
        <v>1</v>
      </c>
      <c r="AU34" s="163">
        <f t="shared" si="0"/>
        <v>7</v>
      </c>
      <c r="AV34" s="163">
        <f t="shared" si="1"/>
        <v>1</v>
      </c>
      <c r="AW34" s="162">
        <f t="shared" si="2"/>
        <v>0.14285714285714285</v>
      </c>
      <c r="AX34" s="75">
        <f t="shared" si="3"/>
        <v>0</v>
      </c>
      <c r="AY34" s="75">
        <f t="shared" si="4"/>
        <v>0</v>
      </c>
      <c r="AZ34" s="162">
        <v>0</v>
      </c>
      <c r="BA34" s="75">
        <f t="shared" si="6"/>
        <v>0</v>
      </c>
      <c r="BB34" s="75">
        <f t="shared" si="7"/>
        <v>0</v>
      </c>
      <c r="BC34" s="164">
        <v>0</v>
      </c>
      <c r="BD34" s="165">
        <f t="shared" si="9"/>
        <v>4.7619047619047616E-2</v>
      </c>
    </row>
    <row r="35" spans="1:56" s="67" customFormat="1" x14ac:dyDescent="0.25">
      <c r="A35" s="54">
        <v>32</v>
      </c>
      <c r="B35" s="58" t="s">
        <v>169</v>
      </c>
      <c r="C35" s="141">
        <v>1</v>
      </c>
      <c r="D35" s="141">
        <v>0</v>
      </c>
      <c r="E35" s="142"/>
      <c r="F35" s="142"/>
      <c r="G35" s="141">
        <v>1</v>
      </c>
      <c r="H35" s="141">
        <v>0</v>
      </c>
      <c r="I35" s="142"/>
      <c r="J35" s="142"/>
      <c r="K35" s="141">
        <v>1</v>
      </c>
      <c r="L35" s="141">
        <v>0</v>
      </c>
      <c r="M35" s="142"/>
      <c r="N35" s="142"/>
      <c r="O35" s="141">
        <v>1</v>
      </c>
      <c r="P35" s="141">
        <v>0</v>
      </c>
      <c r="Q35" s="142"/>
      <c r="R35" s="142"/>
      <c r="S35" s="141"/>
      <c r="T35" s="141"/>
      <c r="U35" s="142"/>
      <c r="V35" s="142"/>
      <c r="W35" s="141"/>
      <c r="X35" s="141"/>
      <c r="Y35" s="142"/>
      <c r="Z35" s="142"/>
      <c r="AA35" s="141">
        <v>1</v>
      </c>
      <c r="AB35" s="141">
        <v>0</v>
      </c>
      <c r="AC35" s="142"/>
      <c r="AD35" s="142"/>
      <c r="AE35" s="142"/>
      <c r="AF35" s="142"/>
      <c r="AG35" s="141"/>
      <c r="AH35" s="141"/>
      <c r="AI35" s="142"/>
      <c r="AJ35" s="142"/>
      <c r="AK35" s="141">
        <v>1</v>
      </c>
      <c r="AL35" s="141">
        <v>0</v>
      </c>
      <c r="AM35" s="142"/>
      <c r="AN35" s="142"/>
      <c r="AO35" s="142"/>
      <c r="AP35" s="142"/>
      <c r="AQ35" s="142"/>
      <c r="AR35" s="142"/>
      <c r="AS35" s="142">
        <v>0</v>
      </c>
      <c r="AT35" s="142">
        <v>0</v>
      </c>
      <c r="AU35" s="163">
        <f t="shared" si="0"/>
        <v>6</v>
      </c>
      <c r="AV35" s="163">
        <f t="shared" si="1"/>
        <v>0</v>
      </c>
      <c r="AW35" s="162">
        <f t="shared" si="2"/>
        <v>0</v>
      </c>
      <c r="AX35" s="75">
        <f t="shared" si="3"/>
        <v>0</v>
      </c>
      <c r="AY35" s="75">
        <f t="shared" si="4"/>
        <v>0</v>
      </c>
      <c r="AZ35" s="162">
        <v>0</v>
      </c>
      <c r="BA35" s="75">
        <f t="shared" si="6"/>
        <v>0</v>
      </c>
      <c r="BB35" s="75">
        <f t="shared" si="7"/>
        <v>0</v>
      </c>
      <c r="BC35" s="164">
        <v>0</v>
      </c>
      <c r="BD35" s="165">
        <f t="shared" si="9"/>
        <v>0</v>
      </c>
    </row>
    <row r="36" spans="1:56" s="67" customFormat="1" x14ac:dyDescent="0.25">
      <c r="A36" s="54">
        <v>33</v>
      </c>
      <c r="B36" s="58" t="s">
        <v>170</v>
      </c>
      <c r="C36" s="141">
        <v>1</v>
      </c>
      <c r="D36" s="141">
        <v>0</v>
      </c>
      <c r="E36" s="142"/>
      <c r="F36" s="142"/>
      <c r="G36" s="141">
        <v>1</v>
      </c>
      <c r="H36" s="141">
        <v>0</v>
      </c>
      <c r="I36" s="142"/>
      <c r="J36" s="142"/>
      <c r="K36" s="141"/>
      <c r="L36" s="141"/>
      <c r="M36" s="142"/>
      <c r="N36" s="142"/>
      <c r="O36" s="141"/>
      <c r="P36" s="141"/>
      <c r="Q36" s="142"/>
      <c r="R36" s="142"/>
      <c r="S36" s="141">
        <v>1</v>
      </c>
      <c r="T36" s="141">
        <v>0</v>
      </c>
      <c r="U36" s="142"/>
      <c r="V36" s="142"/>
      <c r="W36" s="141">
        <v>0</v>
      </c>
      <c r="X36" s="141">
        <v>0</v>
      </c>
      <c r="Y36" s="142"/>
      <c r="Z36" s="142"/>
      <c r="AA36" s="141"/>
      <c r="AB36" s="141"/>
      <c r="AC36" s="142"/>
      <c r="AD36" s="142"/>
      <c r="AE36" s="142"/>
      <c r="AF36" s="142"/>
      <c r="AG36" s="141">
        <v>1</v>
      </c>
      <c r="AH36" s="141">
        <v>0</v>
      </c>
      <c r="AI36" s="142"/>
      <c r="AJ36" s="142"/>
      <c r="AK36" s="141">
        <v>1</v>
      </c>
      <c r="AL36" s="141">
        <v>0</v>
      </c>
      <c r="AM36" s="142"/>
      <c r="AN36" s="142"/>
      <c r="AO36" s="142"/>
      <c r="AP36" s="142"/>
      <c r="AQ36" s="142"/>
      <c r="AR36" s="142"/>
      <c r="AS36" s="142">
        <v>0</v>
      </c>
      <c r="AT36" s="142">
        <v>0</v>
      </c>
      <c r="AU36" s="163">
        <f t="shared" si="0"/>
        <v>5</v>
      </c>
      <c r="AV36" s="163">
        <f t="shared" si="1"/>
        <v>0</v>
      </c>
      <c r="AW36" s="162">
        <f t="shared" si="2"/>
        <v>0</v>
      </c>
      <c r="AX36" s="75">
        <f t="shared" si="3"/>
        <v>0</v>
      </c>
      <c r="AY36" s="75">
        <f t="shared" si="4"/>
        <v>0</v>
      </c>
      <c r="AZ36" s="162">
        <v>0</v>
      </c>
      <c r="BA36" s="75">
        <f t="shared" si="6"/>
        <v>0</v>
      </c>
      <c r="BB36" s="75">
        <f t="shared" si="7"/>
        <v>0</v>
      </c>
      <c r="BC36" s="164">
        <v>0</v>
      </c>
      <c r="BD36" s="165">
        <f t="shared" si="9"/>
        <v>0</v>
      </c>
    </row>
    <row r="37" spans="1:56" s="67" customFormat="1" x14ac:dyDescent="0.25">
      <c r="A37" s="54">
        <v>34</v>
      </c>
      <c r="B37" s="58" t="s">
        <v>171</v>
      </c>
      <c r="C37" s="141">
        <v>1</v>
      </c>
      <c r="D37" s="141">
        <v>0</v>
      </c>
      <c r="E37" s="142"/>
      <c r="F37" s="142"/>
      <c r="G37" s="141">
        <v>1</v>
      </c>
      <c r="H37" s="141">
        <v>0</v>
      </c>
      <c r="I37" s="142"/>
      <c r="J37" s="142"/>
      <c r="K37" s="141"/>
      <c r="L37" s="141"/>
      <c r="M37" s="142"/>
      <c r="N37" s="142"/>
      <c r="O37" s="141"/>
      <c r="P37" s="141"/>
      <c r="Q37" s="142"/>
      <c r="R37" s="142"/>
      <c r="S37" s="141">
        <v>0</v>
      </c>
      <c r="T37" s="141">
        <v>0</v>
      </c>
      <c r="U37" s="142"/>
      <c r="V37" s="142"/>
      <c r="W37" s="141">
        <v>0</v>
      </c>
      <c r="X37" s="141">
        <v>0</v>
      </c>
      <c r="Y37" s="142"/>
      <c r="Z37" s="142"/>
      <c r="AA37" s="141"/>
      <c r="AB37" s="141"/>
      <c r="AC37" s="142"/>
      <c r="AD37" s="142"/>
      <c r="AE37" s="142"/>
      <c r="AF37" s="142"/>
      <c r="AG37" s="141">
        <v>1</v>
      </c>
      <c r="AH37" s="141">
        <v>0</v>
      </c>
      <c r="AI37" s="142"/>
      <c r="AJ37" s="142"/>
      <c r="AK37" s="141">
        <v>1</v>
      </c>
      <c r="AL37" s="141">
        <v>0</v>
      </c>
      <c r="AM37" s="142"/>
      <c r="AN37" s="142"/>
      <c r="AO37" s="142"/>
      <c r="AP37" s="142"/>
      <c r="AQ37" s="142"/>
      <c r="AR37" s="142"/>
      <c r="AS37" s="142">
        <v>0</v>
      </c>
      <c r="AT37" s="142">
        <v>0</v>
      </c>
      <c r="AU37" s="163">
        <f t="shared" si="0"/>
        <v>4</v>
      </c>
      <c r="AV37" s="163">
        <f t="shared" si="1"/>
        <v>0</v>
      </c>
      <c r="AW37" s="162">
        <f t="shared" si="2"/>
        <v>0</v>
      </c>
      <c r="AX37" s="75">
        <f t="shared" si="3"/>
        <v>0</v>
      </c>
      <c r="AY37" s="75">
        <f t="shared" si="4"/>
        <v>0</v>
      </c>
      <c r="AZ37" s="162">
        <v>0</v>
      </c>
      <c r="BA37" s="75">
        <f t="shared" si="6"/>
        <v>0</v>
      </c>
      <c r="BB37" s="75">
        <f t="shared" si="7"/>
        <v>0</v>
      </c>
      <c r="BC37" s="164">
        <v>0</v>
      </c>
      <c r="BD37" s="165">
        <f t="shared" si="9"/>
        <v>0</v>
      </c>
    </row>
    <row r="38" spans="1:56" s="67" customFormat="1" x14ac:dyDescent="0.25">
      <c r="A38" s="54">
        <v>35</v>
      </c>
      <c r="B38" s="58" t="s">
        <v>172</v>
      </c>
      <c r="C38" s="141">
        <v>1</v>
      </c>
      <c r="D38" s="141">
        <v>0</v>
      </c>
      <c r="E38" s="142"/>
      <c r="F38" s="142"/>
      <c r="G38" s="141">
        <v>1</v>
      </c>
      <c r="H38" s="141">
        <v>0</v>
      </c>
      <c r="I38" s="142"/>
      <c r="J38" s="142"/>
      <c r="K38" s="141"/>
      <c r="L38" s="141"/>
      <c r="M38" s="142"/>
      <c r="N38" s="142"/>
      <c r="O38" s="141"/>
      <c r="P38" s="141"/>
      <c r="Q38" s="142"/>
      <c r="R38" s="142"/>
      <c r="S38" s="141">
        <v>0</v>
      </c>
      <c r="T38" s="141">
        <v>0</v>
      </c>
      <c r="U38" s="142"/>
      <c r="V38" s="142"/>
      <c r="W38" s="141">
        <v>1</v>
      </c>
      <c r="X38" s="141">
        <v>0</v>
      </c>
      <c r="Y38" s="142"/>
      <c r="Z38" s="142"/>
      <c r="AA38" s="141">
        <v>0</v>
      </c>
      <c r="AB38" s="141">
        <v>0</v>
      </c>
      <c r="AC38" s="142"/>
      <c r="AD38" s="142"/>
      <c r="AE38" s="142"/>
      <c r="AF38" s="142"/>
      <c r="AG38" s="141"/>
      <c r="AH38" s="141"/>
      <c r="AI38" s="142"/>
      <c r="AJ38" s="142"/>
      <c r="AK38" s="141">
        <v>0</v>
      </c>
      <c r="AL38" s="141">
        <v>0</v>
      </c>
      <c r="AM38" s="142"/>
      <c r="AN38" s="142"/>
      <c r="AO38" s="142"/>
      <c r="AP38" s="142"/>
      <c r="AQ38" s="142"/>
      <c r="AR38" s="142"/>
      <c r="AS38" s="142">
        <v>0</v>
      </c>
      <c r="AT38" s="142">
        <v>0</v>
      </c>
      <c r="AU38" s="163">
        <f t="shared" si="0"/>
        <v>3</v>
      </c>
      <c r="AV38" s="163">
        <f t="shared" si="1"/>
        <v>0</v>
      </c>
      <c r="AW38" s="162">
        <f t="shared" si="2"/>
        <v>0</v>
      </c>
      <c r="AX38" s="75">
        <f t="shared" si="3"/>
        <v>0</v>
      </c>
      <c r="AY38" s="75">
        <f t="shared" si="4"/>
        <v>0</v>
      </c>
      <c r="AZ38" s="162">
        <v>0</v>
      </c>
      <c r="BA38" s="75">
        <f t="shared" si="6"/>
        <v>0</v>
      </c>
      <c r="BB38" s="75">
        <f t="shared" si="7"/>
        <v>0</v>
      </c>
      <c r="BC38" s="164">
        <v>0</v>
      </c>
      <c r="BD38" s="165">
        <f t="shared" si="9"/>
        <v>0</v>
      </c>
    </row>
    <row r="39" spans="1:56" s="67" customFormat="1" ht="25.5" x14ac:dyDescent="0.25">
      <c r="A39" s="54">
        <v>36</v>
      </c>
      <c r="B39" s="58" t="s">
        <v>173</v>
      </c>
      <c r="C39" s="141">
        <v>1</v>
      </c>
      <c r="D39" s="141">
        <v>0</v>
      </c>
      <c r="E39" s="142"/>
      <c r="F39" s="142"/>
      <c r="G39" s="141">
        <v>1</v>
      </c>
      <c r="H39" s="141">
        <v>0</v>
      </c>
      <c r="I39" s="142"/>
      <c r="J39" s="142"/>
      <c r="K39" s="141"/>
      <c r="L39" s="141"/>
      <c r="M39" s="142"/>
      <c r="N39" s="142"/>
      <c r="O39" s="141"/>
      <c r="P39" s="141"/>
      <c r="Q39" s="142"/>
      <c r="R39" s="142"/>
      <c r="S39" s="141">
        <v>1</v>
      </c>
      <c r="T39" s="141">
        <v>0</v>
      </c>
      <c r="U39" s="142"/>
      <c r="V39" s="142"/>
      <c r="W39" s="141">
        <v>1</v>
      </c>
      <c r="X39" s="141">
        <v>0</v>
      </c>
      <c r="Y39" s="142"/>
      <c r="Z39" s="142"/>
      <c r="AA39" s="141">
        <v>1</v>
      </c>
      <c r="AB39" s="141">
        <v>1</v>
      </c>
      <c r="AC39" s="142">
        <v>1</v>
      </c>
      <c r="AD39" s="142">
        <v>1</v>
      </c>
      <c r="AE39" s="142">
        <v>1</v>
      </c>
      <c r="AF39" s="142">
        <v>0</v>
      </c>
      <c r="AG39" s="141"/>
      <c r="AH39" s="141"/>
      <c r="AI39" s="142">
        <v>1</v>
      </c>
      <c r="AJ39" s="142">
        <v>1</v>
      </c>
      <c r="AK39" s="141">
        <v>1</v>
      </c>
      <c r="AL39" s="141">
        <v>1</v>
      </c>
      <c r="AM39" s="142"/>
      <c r="AN39" s="142"/>
      <c r="AO39" s="142"/>
      <c r="AP39" s="142"/>
      <c r="AQ39" s="142"/>
      <c r="AR39" s="142"/>
      <c r="AS39" s="142">
        <v>1</v>
      </c>
      <c r="AT39" s="142">
        <v>1</v>
      </c>
      <c r="AU39" s="163">
        <f t="shared" si="0"/>
        <v>7</v>
      </c>
      <c r="AV39" s="163">
        <f t="shared" si="1"/>
        <v>3</v>
      </c>
      <c r="AW39" s="162">
        <f t="shared" si="2"/>
        <v>0.42857142857142855</v>
      </c>
      <c r="AX39" s="75">
        <f t="shared" si="3"/>
        <v>2</v>
      </c>
      <c r="AY39" s="75">
        <f t="shared" si="4"/>
        <v>2</v>
      </c>
      <c r="AZ39" s="162">
        <f t="shared" si="5"/>
        <v>1</v>
      </c>
      <c r="BA39" s="75">
        <f t="shared" si="6"/>
        <v>1</v>
      </c>
      <c r="BB39" s="75">
        <f t="shared" si="7"/>
        <v>0</v>
      </c>
      <c r="BC39" s="164">
        <f t="shared" si="8"/>
        <v>0</v>
      </c>
      <c r="BD39" s="165">
        <f t="shared" si="9"/>
        <v>0.47619047619047622</v>
      </c>
    </row>
    <row r="40" spans="1:56" s="67" customFormat="1" x14ac:dyDescent="0.25">
      <c r="A40" s="54">
        <v>37</v>
      </c>
      <c r="B40" s="58" t="s">
        <v>174</v>
      </c>
      <c r="C40" s="141">
        <v>1</v>
      </c>
      <c r="D40" s="141">
        <v>0</v>
      </c>
      <c r="E40" s="142"/>
      <c r="F40" s="142"/>
      <c r="G40" s="141">
        <v>1</v>
      </c>
      <c r="H40" s="141">
        <v>0</v>
      </c>
      <c r="I40" s="142"/>
      <c r="J40" s="142"/>
      <c r="K40" s="141">
        <v>1</v>
      </c>
      <c r="L40" s="141">
        <v>0</v>
      </c>
      <c r="M40" s="142"/>
      <c r="N40" s="142"/>
      <c r="O40" s="141">
        <v>1</v>
      </c>
      <c r="P40" s="141">
        <v>0</v>
      </c>
      <c r="Q40" s="142"/>
      <c r="R40" s="142"/>
      <c r="S40" s="141">
        <v>1</v>
      </c>
      <c r="T40" s="141">
        <v>0</v>
      </c>
      <c r="U40" s="142"/>
      <c r="V40" s="142"/>
      <c r="W40" s="141"/>
      <c r="X40" s="141"/>
      <c r="Y40" s="142"/>
      <c r="Z40" s="142"/>
      <c r="AA40" s="141">
        <v>1</v>
      </c>
      <c r="AB40" s="141">
        <v>0</v>
      </c>
      <c r="AC40" s="142"/>
      <c r="AD40" s="142"/>
      <c r="AE40" s="142"/>
      <c r="AF40" s="142"/>
      <c r="AG40" s="141"/>
      <c r="AH40" s="141"/>
      <c r="AI40" s="142"/>
      <c r="AJ40" s="142"/>
      <c r="AK40" s="141">
        <v>1</v>
      </c>
      <c r="AL40" s="141">
        <v>0</v>
      </c>
      <c r="AM40" s="142"/>
      <c r="AN40" s="142"/>
      <c r="AO40" s="142"/>
      <c r="AP40" s="142"/>
      <c r="AQ40" s="142"/>
      <c r="AR40" s="142"/>
      <c r="AS40" s="142">
        <v>1</v>
      </c>
      <c r="AT40" s="142">
        <v>0</v>
      </c>
      <c r="AU40" s="163">
        <f t="shared" si="0"/>
        <v>8</v>
      </c>
      <c r="AV40" s="163">
        <f t="shared" si="1"/>
        <v>0</v>
      </c>
      <c r="AW40" s="162">
        <f t="shared" si="2"/>
        <v>0</v>
      </c>
      <c r="AX40" s="75">
        <f t="shared" si="3"/>
        <v>0</v>
      </c>
      <c r="AY40" s="75">
        <f t="shared" si="4"/>
        <v>0</v>
      </c>
      <c r="AZ40" s="162">
        <v>0</v>
      </c>
      <c r="BA40" s="75">
        <f t="shared" si="6"/>
        <v>0</v>
      </c>
      <c r="BB40" s="75">
        <f t="shared" si="7"/>
        <v>0</v>
      </c>
      <c r="BC40" s="164">
        <v>0</v>
      </c>
      <c r="BD40" s="165">
        <f t="shared" si="9"/>
        <v>0</v>
      </c>
    </row>
    <row r="41" spans="1:56" s="67" customFormat="1" x14ac:dyDescent="0.25">
      <c r="A41" s="54">
        <v>38</v>
      </c>
      <c r="B41" s="58" t="s">
        <v>158</v>
      </c>
      <c r="C41" s="141">
        <v>1</v>
      </c>
      <c r="D41" s="141">
        <v>0</v>
      </c>
      <c r="E41" s="142"/>
      <c r="F41" s="142"/>
      <c r="G41" s="141">
        <v>0</v>
      </c>
      <c r="H41" s="141">
        <v>0</v>
      </c>
      <c r="I41" s="142"/>
      <c r="J41" s="142"/>
      <c r="K41" s="141">
        <v>1</v>
      </c>
      <c r="L41" s="141">
        <v>1</v>
      </c>
      <c r="M41" s="142"/>
      <c r="N41" s="142"/>
      <c r="O41" s="141">
        <v>1</v>
      </c>
      <c r="P41" s="141">
        <v>0</v>
      </c>
      <c r="Q41" s="142"/>
      <c r="R41" s="142"/>
      <c r="S41" s="141"/>
      <c r="T41" s="141"/>
      <c r="U41" s="142"/>
      <c r="V41" s="142"/>
      <c r="W41" s="141"/>
      <c r="X41" s="141"/>
      <c r="Y41" s="142"/>
      <c r="Z41" s="142"/>
      <c r="AA41" s="141"/>
      <c r="AB41" s="141"/>
      <c r="AC41" s="142"/>
      <c r="AD41" s="142"/>
      <c r="AE41" s="142"/>
      <c r="AF41" s="142"/>
      <c r="AG41" s="141">
        <v>1</v>
      </c>
      <c r="AH41" s="141">
        <v>0</v>
      </c>
      <c r="AI41" s="142"/>
      <c r="AJ41" s="142"/>
      <c r="AK41" s="141">
        <v>1</v>
      </c>
      <c r="AL41" s="141">
        <v>0</v>
      </c>
      <c r="AM41" s="142"/>
      <c r="AN41" s="142"/>
      <c r="AO41" s="142"/>
      <c r="AP41" s="142"/>
      <c r="AQ41" s="142"/>
      <c r="AR41" s="142"/>
      <c r="AS41" s="142">
        <v>1</v>
      </c>
      <c r="AT41" s="142">
        <v>0</v>
      </c>
      <c r="AU41" s="163">
        <f t="shared" si="0"/>
        <v>6</v>
      </c>
      <c r="AV41" s="163">
        <f t="shared" si="1"/>
        <v>1</v>
      </c>
      <c r="AW41" s="162">
        <f t="shared" si="2"/>
        <v>0.16666666666666666</v>
      </c>
      <c r="AX41" s="75">
        <f t="shared" si="3"/>
        <v>0</v>
      </c>
      <c r="AY41" s="75">
        <f t="shared" si="4"/>
        <v>0</v>
      </c>
      <c r="AZ41" s="162">
        <v>0</v>
      </c>
      <c r="BA41" s="75">
        <f>AE41+AQ41</f>
        <v>0</v>
      </c>
      <c r="BB41" s="75">
        <f>AF41+AR41</f>
        <v>0</v>
      </c>
      <c r="BC41" s="164">
        <v>0</v>
      </c>
      <c r="BD41" s="165">
        <f t="shared" si="9"/>
        <v>5.5555555555555552E-2</v>
      </c>
    </row>
    <row r="42" spans="1:56" s="185" customFormat="1" x14ac:dyDescent="0.25">
      <c r="A42" s="291" t="s">
        <v>120</v>
      </c>
      <c r="B42" s="305"/>
      <c r="C42" s="187">
        <f t="shared" ref="C42:AV42" si="10">SUM(C4:C41)</f>
        <v>38</v>
      </c>
      <c r="D42" s="187">
        <f t="shared" si="10"/>
        <v>3</v>
      </c>
      <c r="E42" s="187">
        <f t="shared" si="10"/>
        <v>1</v>
      </c>
      <c r="F42" s="187">
        <f t="shared" si="10"/>
        <v>1</v>
      </c>
      <c r="G42" s="187">
        <f t="shared" si="10"/>
        <v>31</v>
      </c>
      <c r="H42" s="187">
        <f t="shared" si="10"/>
        <v>3</v>
      </c>
      <c r="I42" s="187">
        <f t="shared" si="10"/>
        <v>1</v>
      </c>
      <c r="J42" s="187">
        <f t="shared" si="10"/>
        <v>0</v>
      </c>
      <c r="K42" s="187">
        <f t="shared" si="10"/>
        <v>11</v>
      </c>
      <c r="L42" s="187">
        <f t="shared" si="10"/>
        <v>3</v>
      </c>
      <c r="M42" s="187">
        <f t="shared" si="10"/>
        <v>1</v>
      </c>
      <c r="N42" s="187">
        <f t="shared" si="10"/>
        <v>0</v>
      </c>
      <c r="O42" s="187">
        <f t="shared" si="10"/>
        <v>12</v>
      </c>
      <c r="P42" s="187">
        <f t="shared" si="10"/>
        <v>3</v>
      </c>
      <c r="Q42" s="187">
        <f t="shared" si="10"/>
        <v>1</v>
      </c>
      <c r="R42" s="187">
        <f t="shared" si="10"/>
        <v>0</v>
      </c>
      <c r="S42" s="187">
        <f t="shared" si="10"/>
        <v>24</v>
      </c>
      <c r="T42" s="187">
        <f t="shared" si="10"/>
        <v>3</v>
      </c>
      <c r="U42" s="187">
        <f t="shared" si="10"/>
        <v>1</v>
      </c>
      <c r="V42" s="187">
        <f t="shared" si="10"/>
        <v>0</v>
      </c>
      <c r="W42" s="187">
        <f t="shared" si="10"/>
        <v>22</v>
      </c>
      <c r="X42" s="187">
        <f t="shared" si="10"/>
        <v>3</v>
      </c>
      <c r="Y42" s="187">
        <f t="shared" si="10"/>
        <v>2</v>
      </c>
      <c r="Z42" s="187">
        <f t="shared" si="10"/>
        <v>0</v>
      </c>
      <c r="AA42" s="187">
        <f t="shared" si="10"/>
        <v>22</v>
      </c>
      <c r="AB42" s="187">
        <f t="shared" si="10"/>
        <v>3</v>
      </c>
      <c r="AC42" s="187">
        <f t="shared" si="10"/>
        <v>1</v>
      </c>
      <c r="AD42" s="187">
        <f t="shared" si="10"/>
        <v>1</v>
      </c>
      <c r="AE42" s="187">
        <f t="shared" si="10"/>
        <v>1</v>
      </c>
      <c r="AF42" s="187">
        <f t="shared" si="10"/>
        <v>0</v>
      </c>
      <c r="AG42" s="187">
        <f t="shared" si="10"/>
        <v>12</v>
      </c>
      <c r="AH42" s="187">
        <f t="shared" si="10"/>
        <v>3</v>
      </c>
      <c r="AI42" s="187">
        <f t="shared" si="10"/>
        <v>2</v>
      </c>
      <c r="AJ42" s="187">
        <f t="shared" si="10"/>
        <v>1</v>
      </c>
      <c r="AK42" s="187">
        <f t="shared" si="10"/>
        <v>33</v>
      </c>
      <c r="AL42" s="187">
        <f t="shared" si="10"/>
        <v>3</v>
      </c>
      <c r="AM42" s="187">
        <f t="shared" si="10"/>
        <v>1</v>
      </c>
      <c r="AN42" s="187">
        <f t="shared" si="10"/>
        <v>0</v>
      </c>
      <c r="AO42" s="187">
        <f t="shared" si="10"/>
        <v>1</v>
      </c>
      <c r="AP42" s="187">
        <f t="shared" si="10"/>
        <v>1</v>
      </c>
      <c r="AQ42" s="187">
        <f t="shared" si="10"/>
        <v>1</v>
      </c>
      <c r="AR42" s="187">
        <f t="shared" si="10"/>
        <v>1</v>
      </c>
      <c r="AS42" s="187">
        <f t="shared" si="10"/>
        <v>24</v>
      </c>
      <c r="AT42" s="187">
        <f t="shared" si="10"/>
        <v>3</v>
      </c>
      <c r="AU42" s="187">
        <f t="shared" si="10"/>
        <v>229</v>
      </c>
      <c r="AV42" s="187">
        <f t="shared" si="10"/>
        <v>31</v>
      </c>
      <c r="AW42" s="188">
        <f>AVERAGE(AW4:AW41)</f>
        <v>0.11814954051796157</v>
      </c>
      <c r="AX42" s="187">
        <f t="shared" ref="AX42:AY42" si="11">SUM(AX4:AX41)</f>
        <v>12</v>
      </c>
      <c r="AY42" s="187">
        <f t="shared" si="11"/>
        <v>4</v>
      </c>
      <c r="AZ42" s="188">
        <f>AVERAGE(AZ4:AZ41)</f>
        <v>4.6052631578947366E-2</v>
      </c>
      <c r="BA42" s="187">
        <f>SUM(BA4:BA41)</f>
        <v>2</v>
      </c>
      <c r="BB42" s="187">
        <f>SUM(BB4:BB41)</f>
        <v>1</v>
      </c>
      <c r="BC42" s="188">
        <f>AVERAGE(BC4:BC41)</f>
        <v>2.6315789473684209E-2</v>
      </c>
      <c r="BD42" s="189">
        <f>AVERAGE(BD4:BD41)</f>
        <v>6.3505987190197705E-2</v>
      </c>
    </row>
    <row r="43" spans="1:56" ht="23.25" customHeight="1" x14ac:dyDescent="0.25"/>
    <row r="44" spans="1:56" ht="23.25" customHeight="1" x14ac:dyDescent="0.25"/>
    <row r="45" spans="1:56" ht="23.25" customHeight="1" x14ac:dyDescent="0.25"/>
    <row r="46" spans="1:56" ht="23.25" customHeight="1" x14ac:dyDescent="0.25"/>
    <row r="47" spans="1:56" ht="23.25" customHeight="1" x14ac:dyDescent="0.25"/>
    <row r="48" spans="1:56" ht="23.25" customHeight="1" x14ac:dyDescent="0.25"/>
  </sheetData>
  <sheetProtection algorithmName="SHA-512" hashValue="gsvEekbwjviErfivVdqDbvPhG89N6aXjojSi8SL+EC2QCc8EcYxDinD7IbWK7eh6LUSbl+i+6wubhBfuC5luDA==" saltValue="NzMCSAjF67QHS/eLr27aXQ==" spinCount="100000" sheet="1" formatCells="0" formatColumns="0" formatRows="0" insertColumns="0" insertRows="0" insertHyperlinks="0" deleteColumns="0" deleteRows="0" sort="0" autoFilter="0" pivotTables="0"/>
  <mergeCells count="41">
    <mergeCell ref="AA2:AB2"/>
    <mergeCell ref="BD1:BD3"/>
    <mergeCell ref="AQ2:AR2"/>
    <mergeCell ref="AS2:AT2"/>
    <mergeCell ref="AU2:AW2"/>
    <mergeCell ref="AX2:AZ2"/>
    <mergeCell ref="BA2:BC2"/>
    <mergeCell ref="AU1:BC1"/>
    <mergeCell ref="AO1:AR1"/>
    <mergeCell ref="AS1:AT1"/>
    <mergeCell ref="AO2:AP2"/>
    <mergeCell ref="AC2:AD2"/>
    <mergeCell ref="AE2:AF2"/>
    <mergeCell ref="AG2:AH2"/>
    <mergeCell ref="AI2:AJ2"/>
    <mergeCell ref="AK2:AL2"/>
    <mergeCell ref="AM2:AN2"/>
    <mergeCell ref="AA1:AF1"/>
    <mergeCell ref="AG1:AJ1"/>
    <mergeCell ref="AK1:AN1"/>
    <mergeCell ref="A1:A3"/>
    <mergeCell ref="B1:B3"/>
    <mergeCell ref="M2:N2"/>
    <mergeCell ref="O2:P2"/>
    <mergeCell ref="Q2:R2"/>
    <mergeCell ref="O1:R1"/>
    <mergeCell ref="S1:V1"/>
    <mergeCell ref="C2:D2"/>
    <mergeCell ref="E2:F2"/>
    <mergeCell ref="G2:H2"/>
    <mergeCell ref="I2:J2"/>
    <mergeCell ref="K2:L2"/>
    <mergeCell ref="A42:B42"/>
    <mergeCell ref="C1:F1"/>
    <mergeCell ref="G1:J1"/>
    <mergeCell ref="K1:N1"/>
    <mergeCell ref="W1:Z1"/>
    <mergeCell ref="S2:T2"/>
    <mergeCell ref="U2:V2"/>
    <mergeCell ref="W2:X2"/>
    <mergeCell ref="Y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ИТОГ (без 3)</vt:lpstr>
      <vt:lpstr>1.1. 1-4</vt:lpstr>
      <vt:lpstr>1.2. 19</vt:lpstr>
      <vt:lpstr>1.2.10 Проф</vt:lpstr>
      <vt:lpstr>1.3. 19</vt:lpstr>
      <vt:lpstr>2.1. 19</vt:lpstr>
      <vt:lpstr>2.1.3. ВсОШ</vt:lpstr>
      <vt:lpstr>2.1.5. МАН</vt:lpstr>
      <vt:lpstr>2.1.6. СПОРТ</vt:lpstr>
      <vt:lpstr>2.2. 19</vt:lpstr>
      <vt:lpstr>2.3. 19</vt:lpstr>
      <vt:lpstr>2.4. 19</vt:lpstr>
      <vt:lpstr>Справка 19</vt:lpstr>
      <vt:lpstr>'1.1. 1-4'!Область_печати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nezirewa</cp:lastModifiedBy>
  <cp:lastPrinted>2018-06-08T07:48:02Z</cp:lastPrinted>
  <dcterms:created xsi:type="dcterms:W3CDTF">2018-02-04T20:59:32Z</dcterms:created>
  <dcterms:modified xsi:type="dcterms:W3CDTF">2020-11-17T19:37:32Z</dcterms:modified>
</cp:coreProperties>
</file>