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Лаврушкина\Desktop\Итоги МСОКО 23-24\"/>
    </mc:Choice>
  </mc:AlternateContent>
  <bookViews>
    <workbookView xWindow="0" yWindow="0" windowWidth="28800" windowHeight="11835" tabRatio="570" firstSheet="1" activeTab="2"/>
  </bookViews>
  <sheets>
    <sheet name="ПРИМЕЧАНИЯ 2024" sheetId="6" r:id="rId1"/>
    <sheet name="КЛАСТЕР " sheetId="18" r:id="rId2"/>
    <sheet name="ИТОГ" sheetId="16" r:id="rId3"/>
    <sheet name="Итог 1" sheetId="15" r:id="rId4"/>
    <sheet name="Итог 2" sheetId="17" r:id="rId5"/>
    <sheet name="Лист1" sheetId="19" r:id="rId6"/>
    <sheet name="1.1." sheetId="3" r:id="rId7"/>
    <sheet name="1.2." sheetId="4" r:id="rId8"/>
    <sheet name="1.3." sheetId="5" r:id="rId9"/>
    <sheet name="2.1." sheetId="10" r:id="rId10"/>
    <sheet name="2.2." sheetId="11" r:id="rId11"/>
    <sheet name="2.3." sheetId="12" r:id="rId12"/>
    <sheet name="2.5" sheetId="13" r:id="rId13"/>
    <sheet name="Справка" sheetId="14" r:id="rId14"/>
  </sheets>
  <calcPr calcId="152511"/>
</workbook>
</file>

<file path=xl/calcChain.xml><?xml version="1.0" encoding="utf-8"?>
<calcChain xmlns="http://schemas.openxmlformats.org/spreadsheetml/2006/main">
  <c r="H52" i="16" l="1"/>
  <c r="H51" i="16"/>
  <c r="G53" i="16"/>
  <c r="G52" i="16"/>
  <c r="G51" i="16"/>
  <c r="H2"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6" i="16"/>
  <c r="G26" i="16"/>
  <c r="D47" i="16"/>
  <c r="D2" i="16"/>
  <c r="G47" i="15"/>
  <c r="G2" i="15"/>
  <c r="H9" i="13"/>
  <c r="H10"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7" i="13"/>
  <c r="S6" i="4" l="1"/>
  <c r="L6" i="5"/>
  <c r="H6" i="13" l="1"/>
  <c r="G6" i="13"/>
  <c r="Q50" i="12"/>
  <c r="R50" i="12" s="1"/>
  <c r="Q49" i="12"/>
  <c r="R49" i="12" s="1"/>
  <c r="Q48" i="12"/>
  <c r="R48" i="12" s="1"/>
  <c r="Q47" i="12"/>
  <c r="R47" i="12" s="1"/>
  <c r="Q46" i="12"/>
  <c r="R46" i="12" s="1"/>
  <c r="Q45" i="12"/>
  <c r="R45" i="12" s="1"/>
  <c r="Q44" i="12"/>
  <c r="R44" i="12" s="1"/>
  <c r="Q43" i="12"/>
  <c r="R43" i="12" s="1"/>
  <c r="Q42" i="12"/>
  <c r="R42" i="12" s="1"/>
  <c r="Q41" i="12"/>
  <c r="R41" i="12" s="1"/>
  <c r="Q40" i="12"/>
  <c r="R40" i="12" s="1"/>
  <c r="Q39" i="12"/>
  <c r="R39" i="12" s="1"/>
  <c r="Q38" i="12"/>
  <c r="R38" i="12" s="1"/>
  <c r="Q37" i="12"/>
  <c r="R37" i="12" s="1"/>
  <c r="Q36" i="12"/>
  <c r="R36" i="12" s="1"/>
  <c r="Q35" i="12"/>
  <c r="R35" i="12" s="1"/>
  <c r="Q34" i="12"/>
  <c r="R34" i="12" s="1"/>
  <c r="Q33" i="12"/>
  <c r="R33" i="12" s="1"/>
  <c r="Q32" i="12"/>
  <c r="R32" i="12" s="1"/>
  <c r="Q31" i="12"/>
  <c r="R31" i="12" s="1"/>
  <c r="Q30" i="12"/>
  <c r="R30" i="12" s="1"/>
  <c r="Q29" i="12"/>
  <c r="R29" i="12" s="1"/>
  <c r="Q28" i="12"/>
  <c r="R28" i="12" s="1"/>
  <c r="Q27" i="12"/>
  <c r="R27" i="12" s="1"/>
  <c r="Q26" i="12"/>
  <c r="R26" i="12" s="1"/>
  <c r="Q25" i="12"/>
  <c r="R25" i="12" s="1"/>
  <c r="Q24" i="12"/>
  <c r="R24" i="12" s="1"/>
  <c r="Q23" i="12"/>
  <c r="R23" i="12" s="1"/>
  <c r="Q22" i="12"/>
  <c r="R22" i="12" s="1"/>
  <c r="Q21" i="12"/>
  <c r="R21" i="12" s="1"/>
  <c r="Q20" i="12"/>
  <c r="R20" i="12" s="1"/>
  <c r="Q19" i="12"/>
  <c r="R19" i="12" s="1"/>
  <c r="Q18" i="12"/>
  <c r="R18" i="12" s="1"/>
  <c r="Q17" i="12"/>
  <c r="R17" i="12" s="1"/>
  <c r="Q16" i="12"/>
  <c r="R16" i="12" s="1"/>
  <c r="Q15" i="12"/>
  <c r="R15" i="12" s="1"/>
  <c r="Q14" i="12"/>
  <c r="R14" i="12" s="1"/>
  <c r="Q13" i="12"/>
  <c r="R13" i="12" s="1"/>
  <c r="Q12" i="12"/>
  <c r="R12" i="12" s="1"/>
  <c r="Q10" i="12"/>
  <c r="R10" i="12" s="1"/>
  <c r="Q9" i="12"/>
  <c r="R9" i="12" s="1"/>
  <c r="Q7" i="12"/>
  <c r="R7" i="12" s="1"/>
  <c r="Y50" i="11"/>
  <c r="Z50" i="11" s="1"/>
  <c r="Y49" i="11"/>
  <c r="Z49" i="11" s="1"/>
  <c r="Y48" i="11"/>
  <c r="Z48" i="11" s="1"/>
  <c r="Z47" i="11"/>
  <c r="Y47" i="11"/>
  <c r="Y46" i="11"/>
  <c r="Z46" i="11" s="1"/>
  <c r="Y45" i="11"/>
  <c r="Z45" i="11" s="1"/>
  <c r="Y44" i="11"/>
  <c r="Z44" i="11" s="1"/>
  <c r="Z43" i="11"/>
  <c r="Y43" i="11"/>
  <c r="Y42" i="11"/>
  <c r="Z42" i="11" s="1"/>
  <c r="Y41" i="11"/>
  <c r="Z41" i="11" s="1"/>
  <c r="Y40" i="11"/>
  <c r="Z40" i="11" s="1"/>
  <c r="Z39" i="11"/>
  <c r="Y39" i="11"/>
  <c r="Y38" i="11"/>
  <c r="Z38" i="11" s="1"/>
  <c r="Y37" i="11"/>
  <c r="Z37" i="11" s="1"/>
  <c r="Y36" i="11"/>
  <c r="Z36" i="11" s="1"/>
  <c r="Z35" i="11"/>
  <c r="Y35" i="11"/>
  <c r="Y34" i="11"/>
  <c r="Z34" i="11" s="1"/>
  <c r="Y33" i="11"/>
  <c r="Z33" i="11" s="1"/>
  <c r="Y32" i="11"/>
  <c r="Z32" i="11" s="1"/>
  <c r="Z31" i="11"/>
  <c r="Y31" i="11"/>
  <c r="Y30" i="11"/>
  <c r="Z30" i="11" s="1"/>
  <c r="Y29" i="11"/>
  <c r="Z29" i="11" s="1"/>
  <c r="Y28" i="11"/>
  <c r="Z28" i="11" s="1"/>
  <c r="Z27" i="11"/>
  <c r="Y27" i="11"/>
  <c r="Y26" i="11"/>
  <c r="Z26" i="11" s="1"/>
  <c r="Y25" i="11"/>
  <c r="Z25" i="11" s="1"/>
  <c r="Y24" i="11"/>
  <c r="Z24" i="11" s="1"/>
  <c r="Z23" i="11"/>
  <c r="Y23" i="11"/>
  <c r="Y22" i="11"/>
  <c r="Z22" i="11" s="1"/>
  <c r="Y21" i="11"/>
  <c r="Z21" i="11" s="1"/>
  <c r="V20" i="11"/>
  <c r="R20" i="11"/>
  <c r="Y20" i="11" s="1"/>
  <c r="Z20" i="11" s="1"/>
  <c r="Y19" i="11"/>
  <c r="Z19" i="11" s="1"/>
  <c r="Y18" i="11"/>
  <c r="Z18" i="11" s="1"/>
  <c r="Y17" i="11"/>
  <c r="Z17" i="11" s="1"/>
  <c r="Z16" i="11"/>
  <c r="Y16" i="11"/>
  <c r="Y15" i="11"/>
  <c r="Z15" i="11" s="1"/>
  <c r="Y14" i="11"/>
  <c r="Z14" i="11" s="1"/>
  <c r="Y13" i="11"/>
  <c r="Z13" i="11" s="1"/>
  <c r="Z12" i="11"/>
  <c r="Y12" i="11"/>
  <c r="Y10" i="11"/>
  <c r="Z10" i="11" s="1"/>
  <c r="Y9" i="11"/>
  <c r="Z9" i="11" s="1"/>
  <c r="Y7" i="11"/>
  <c r="Z7" i="11" s="1"/>
  <c r="U52" i="10"/>
  <c r="T52" i="10"/>
  <c r="R52" i="10"/>
  <c r="Q52" i="10"/>
  <c r="P52" i="10"/>
  <c r="O52" i="10"/>
  <c r="N52" i="10"/>
  <c r="M52" i="10"/>
  <c r="L52" i="10"/>
  <c r="K52" i="10"/>
  <c r="J52" i="10"/>
  <c r="I52" i="10"/>
  <c r="H52" i="10"/>
  <c r="G52" i="10"/>
  <c r="F52" i="10"/>
  <c r="E52" i="10"/>
  <c r="W51" i="10"/>
  <c r="V51" i="10"/>
  <c r="W50" i="10"/>
  <c r="V50" i="10"/>
  <c r="V49" i="10"/>
  <c r="W49" i="10" s="1"/>
  <c r="V48" i="10"/>
  <c r="W48" i="10" s="1"/>
  <c r="W47" i="10"/>
  <c r="V47" i="10"/>
  <c r="W46" i="10"/>
  <c r="V46" i="10"/>
  <c r="V45" i="10"/>
  <c r="W45" i="10" s="1"/>
  <c r="V44" i="10"/>
  <c r="W44" i="10" s="1"/>
  <c r="W43" i="10"/>
  <c r="V43" i="10"/>
  <c r="W42" i="10"/>
  <c r="V42" i="10"/>
  <c r="V41" i="10"/>
  <c r="W41" i="10" s="1"/>
  <c r="V40" i="10"/>
  <c r="W40" i="10" s="1"/>
  <c r="W39" i="10"/>
  <c r="V39" i="10"/>
  <c r="W38" i="10"/>
  <c r="V38" i="10"/>
  <c r="V37" i="10"/>
  <c r="W37" i="10" s="1"/>
  <c r="V36" i="10"/>
  <c r="W36" i="10" s="1"/>
  <c r="W35" i="10"/>
  <c r="V35" i="10"/>
  <c r="V34" i="10"/>
  <c r="W34" i="10" s="1"/>
  <c r="V33" i="10"/>
  <c r="W33" i="10" s="1"/>
  <c r="V32" i="10"/>
  <c r="W32" i="10" s="1"/>
  <c r="W31" i="10"/>
  <c r="V31" i="10"/>
  <c r="V30" i="10"/>
  <c r="W30" i="10" s="1"/>
  <c r="V29" i="10"/>
  <c r="W29" i="10" s="1"/>
  <c r="V28" i="10"/>
  <c r="W28" i="10" s="1"/>
  <c r="W27" i="10"/>
  <c r="V27" i="10"/>
  <c r="V26" i="10"/>
  <c r="W26" i="10" s="1"/>
  <c r="V25" i="10"/>
  <c r="W25" i="10" s="1"/>
  <c r="V24" i="10"/>
  <c r="W24" i="10" s="1"/>
  <c r="W23" i="10"/>
  <c r="V23" i="10"/>
  <c r="V22" i="10"/>
  <c r="W22" i="10" s="1"/>
  <c r="V21" i="10"/>
  <c r="W21" i="10" s="1"/>
  <c r="S21" i="10"/>
  <c r="S52" i="10" s="1"/>
  <c r="V20" i="10"/>
  <c r="W20" i="10" s="1"/>
  <c r="V19" i="10"/>
  <c r="W19" i="10" s="1"/>
  <c r="W18" i="10"/>
  <c r="V18" i="10"/>
  <c r="W17" i="10"/>
  <c r="V17" i="10"/>
  <c r="V16" i="10"/>
  <c r="W16" i="10" s="1"/>
  <c r="V15" i="10"/>
  <c r="W15" i="10" s="1"/>
  <c r="W14" i="10"/>
  <c r="V14" i="10"/>
  <c r="W13" i="10"/>
  <c r="V13" i="10"/>
  <c r="V11" i="10"/>
  <c r="W11" i="10" s="1"/>
  <c r="V10" i="10"/>
  <c r="W10" i="10" s="1"/>
  <c r="W8" i="10"/>
  <c r="V8" i="10"/>
  <c r="V52" i="10" s="1"/>
  <c r="W52" i="10" l="1"/>
  <c r="F50" i="5" l="1"/>
  <c r="G50" i="5"/>
  <c r="H50" i="5"/>
  <c r="I50" i="5"/>
  <c r="J50" i="5"/>
  <c r="K50" i="5"/>
  <c r="E50"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11" i="5"/>
  <c r="L50" i="5" s="1"/>
  <c r="L9" i="5"/>
  <c r="L8" i="5"/>
  <c r="F50" i="4"/>
  <c r="G50" i="4"/>
  <c r="H50" i="4"/>
  <c r="I50" i="4"/>
  <c r="J50" i="4"/>
  <c r="K50" i="4"/>
  <c r="L50" i="4"/>
  <c r="M50" i="4"/>
  <c r="N50" i="4"/>
  <c r="O50" i="4"/>
  <c r="P50" i="4"/>
  <c r="Q50" i="4"/>
  <c r="E50" i="4"/>
  <c r="S15" i="4"/>
  <c r="R12" i="4"/>
  <c r="S12" i="4" s="1"/>
  <c r="R13" i="4"/>
  <c r="S13" i="4" s="1"/>
  <c r="R14" i="4"/>
  <c r="S14" i="4" s="1"/>
  <c r="R15" i="4"/>
  <c r="R16" i="4"/>
  <c r="S16" i="4" s="1"/>
  <c r="R17" i="4"/>
  <c r="S17" i="4" s="1"/>
  <c r="R18" i="4"/>
  <c r="S18" i="4" s="1"/>
  <c r="R19" i="4"/>
  <c r="S19" i="4" s="1"/>
  <c r="R20" i="4"/>
  <c r="S20" i="4" s="1"/>
  <c r="R21" i="4"/>
  <c r="S21" i="4" s="1"/>
  <c r="R22" i="4"/>
  <c r="S22" i="4" s="1"/>
  <c r="R23" i="4"/>
  <c r="S23" i="4" s="1"/>
  <c r="R24" i="4"/>
  <c r="S24" i="4" s="1"/>
  <c r="R25" i="4"/>
  <c r="S25" i="4" s="1"/>
  <c r="R26" i="4"/>
  <c r="S26" i="4" s="1"/>
  <c r="R27" i="4"/>
  <c r="S27" i="4" s="1"/>
  <c r="R28" i="4"/>
  <c r="S28" i="4" s="1"/>
  <c r="R29" i="4"/>
  <c r="S29" i="4" s="1"/>
  <c r="R30" i="4"/>
  <c r="S30" i="4" s="1"/>
  <c r="R31" i="4"/>
  <c r="S31" i="4" s="1"/>
  <c r="R32" i="4"/>
  <c r="S32" i="4" s="1"/>
  <c r="R33" i="4"/>
  <c r="S33" i="4" s="1"/>
  <c r="R34" i="4"/>
  <c r="S34" i="4" s="1"/>
  <c r="R35" i="4"/>
  <c r="S35" i="4" s="1"/>
  <c r="R36" i="4"/>
  <c r="S36" i="4" s="1"/>
  <c r="R37" i="4"/>
  <c r="S37" i="4" s="1"/>
  <c r="R38" i="4"/>
  <c r="S38" i="4" s="1"/>
  <c r="R39" i="4"/>
  <c r="S39" i="4" s="1"/>
  <c r="R40" i="4"/>
  <c r="S40" i="4" s="1"/>
  <c r="R41" i="4"/>
  <c r="S41" i="4" s="1"/>
  <c r="R42" i="4"/>
  <c r="S42" i="4" s="1"/>
  <c r="R43" i="4"/>
  <c r="S43" i="4" s="1"/>
  <c r="R44" i="4"/>
  <c r="S44" i="4" s="1"/>
  <c r="R45" i="4"/>
  <c r="S45" i="4" s="1"/>
  <c r="R46" i="4"/>
  <c r="S46" i="4" s="1"/>
  <c r="R47" i="4"/>
  <c r="S47" i="4" s="1"/>
  <c r="R48" i="4"/>
  <c r="S48" i="4" s="1"/>
  <c r="R49" i="4"/>
  <c r="S49" i="4" s="1"/>
  <c r="R11" i="4"/>
  <c r="S11" i="4" s="1"/>
  <c r="R9" i="4"/>
  <c r="S9" i="4" s="1"/>
  <c r="R8" i="4"/>
  <c r="S8" i="4" s="1"/>
  <c r="R6" i="4"/>
  <c r="X15" i="3"/>
  <c r="Y51" i="3"/>
  <c r="Y50" i="3"/>
  <c r="Y49" i="3"/>
  <c r="Y48" i="3"/>
  <c r="Y47" i="3"/>
  <c r="Y46" i="3"/>
  <c r="Y45" i="3"/>
  <c r="Y43" i="3"/>
  <c r="Y42" i="3"/>
  <c r="Y41" i="3"/>
  <c r="Y40" i="3"/>
  <c r="Y39" i="3"/>
  <c r="Y38" i="3"/>
  <c r="Y37" i="3"/>
  <c r="Y36" i="3"/>
  <c r="Y35" i="3"/>
  <c r="Y34" i="3"/>
  <c r="Y33" i="3"/>
  <c r="Y32" i="3"/>
  <c r="Y31" i="3"/>
  <c r="Y30" i="3"/>
  <c r="Y29" i="3"/>
  <c r="Y28" i="3"/>
  <c r="Y27" i="3"/>
  <c r="Y26" i="3"/>
  <c r="Y25" i="3"/>
  <c r="Y24" i="3"/>
  <c r="Y23" i="3"/>
  <c r="Y22" i="3"/>
  <c r="Y21" i="3"/>
  <c r="Y20" i="3"/>
  <c r="Y19" i="3"/>
  <c r="Y18" i="3"/>
  <c r="Y17" i="3"/>
  <c r="Y16" i="3"/>
  <c r="Y15" i="3"/>
  <c r="Y14" i="3"/>
  <c r="Y13" i="3"/>
  <c r="Y11" i="3"/>
  <c r="Y10" i="3"/>
  <c r="Y8" i="3"/>
  <c r="M52" i="3"/>
  <c r="N52" i="3"/>
  <c r="O52" i="3"/>
  <c r="P52" i="3"/>
  <c r="Q52" i="3"/>
  <c r="R52" i="3"/>
  <c r="S52" i="3"/>
  <c r="T52" i="3"/>
  <c r="U52" i="3"/>
  <c r="V52" i="3"/>
  <c r="W52" i="3"/>
  <c r="L52" i="3"/>
  <c r="G52" i="3"/>
  <c r="H52" i="3"/>
  <c r="I52" i="3"/>
  <c r="J52" i="3"/>
  <c r="K52" i="3"/>
  <c r="F52" i="3"/>
  <c r="X14"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Y44" i="3" s="1"/>
  <c r="X45" i="3"/>
  <c r="X46" i="3"/>
  <c r="X47" i="3"/>
  <c r="X48" i="3"/>
  <c r="X49" i="3"/>
  <c r="X50" i="3"/>
  <c r="X51" i="3"/>
  <c r="X13" i="3"/>
  <c r="X10" i="3"/>
  <c r="X11" i="3"/>
  <c r="X8" i="3"/>
  <c r="S50" i="4" l="1"/>
  <c r="R50" i="4"/>
  <c r="Y52" i="3"/>
  <c r="X52" i="3"/>
  <c r="J19" i="4"/>
  <c r="H19" i="4"/>
</calcChain>
</file>

<file path=xl/sharedStrings.xml><?xml version="1.0" encoding="utf-8"?>
<sst xmlns="http://schemas.openxmlformats.org/spreadsheetml/2006/main" count="1224" uniqueCount="369">
  <si>
    <t>Раздел I</t>
  </si>
  <si>
    <t>Качество условий обеспечения образовательного процесса</t>
  </si>
  <si>
    <t>1.1.Учебно-методическое и материально-техническое обеспечение (К=1,5)</t>
  </si>
  <si>
    <t>№ п/п</t>
  </si>
  <si>
    <t>Наименование муниципального образования (дублируется в каждой строке)</t>
  </si>
  <si>
    <t>Наименование общеобразовательной организации (в соответствии с Уставом)</t>
  </si>
  <si>
    <t>сведения об изменениях в сети/наименованиях ОО</t>
  </si>
  <si>
    <t>сведения о реализуемых ООП</t>
  </si>
  <si>
    <t>сведения о наличии выпускников</t>
  </si>
  <si>
    <t>1.1.1. Обеспеченность учебниками по всем предметам учебного плана</t>
  </si>
  <si>
    <t xml:space="preserve">1.1.2. Обеспеченность необходимым оборудованием учебных кабинетов: </t>
  </si>
  <si>
    <t>1.1.3. Оснащенность необходимым оборудованием  учебного процесса по физической культуре:</t>
  </si>
  <si>
    <t>1.1.4.Оснащенность учебных кабинетов средствами ИКТ</t>
  </si>
  <si>
    <t>итог 1.1.</t>
  </si>
  <si>
    <t>Примечание</t>
  </si>
  <si>
    <t>НОО</t>
  </si>
  <si>
    <t>ООО</t>
  </si>
  <si>
    <t>СОО</t>
  </si>
  <si>
    <t>1.1.1.1.</t>
  </si>
  <si>
    <t>1.1.1.2.</t>
  </si>
  <si>
    <t>1.1.1.3.</t>
  </si>
  <si>
    <t>1.1.2.1.</t>
  </si>
  <si>
    <t>1.1.2.2.</t>
  </si>
  <si>
    <t>1.1.2.3.</t>
  </si>
  <si>
    <t>1.1.2.4.</t>
  </si>
  <si>
    <t>1.1.2.5.</t>
  </si>
  <si>
    <t>1.1.2.6.</t>
  </si>
  <si>
    <t>1.1.3.1.</t>
  </si>
  <si>
    <t>1.1.3.2.</t>
  </si>
  <si>
    <t>физики</t>
  </si>
  <si>
    <t>химии</t>
  </si>
  <si>
    <t>биол.</t>
  </si>
  <si>
    <t>информ.</t>
  </si>
  <si>
    <t>технологий</t>
  </si>
  <si>
    <t>спорт. зал</t>
  </si>
  <si>
    <t>спортплощадка</t>
  </si>
  <si>
    <t>K=1,5</t>
  </si>
  <si>
    <t>Симферопольский район</t>
  </si>
  <si>
    <t>МБОУ «Краснозорькинская начальная школа»</t>
  </si>
  <si>
    <t>МБОУ «Перевальненская начальная школа»</t>
  </si>
  <si>
    <t>МБОУ Кизиловская начальная школа-детский сад «Росинка»</t>
  </si>
  <si>
    <t>МБОУ «Кленовская основная  школа»</t>
  </si>
  <si>
    <t>МБОУ «Краснолесская основная школа»</t>
  </si>
  <si>
    <t>МБОУ «Журавлевская школа»</t>
  </si>
  <si>
    <t>МБОУ «Винницкая школа»</t>
  </si>
  <si>
    <t>МБОУ «Гвардейская школа  № 1»</t>
  </si>
  <si>
    <t>МБОУ «Гвардейская школа-гимназия№2»</t>
  </si>
  <si>
    <t>МБОУ «Гвардейская школа-гимназия№3»</t>
  </si>
  <si>
    <t>МБОУ «Денисовская школа»</t>
  </si>
  <si>
    <t>МБОУ «Добровская школа-гимназия им. Я. М. Слонимского»</t>
  </si>
  <si>
    <t>МБОУ «Залесская школа»</t>
  </si>
  <si>
    <t>МБОУ «Кольчугинская  школа №2 с крымскотатарскимя языком обучения»</t>
  </si>
  <si>
    <t>МБОУ «Мазанская школа»</t>
  </si>
  <si>
    <t>МБОУ «Маленская школа»</t>
  </si>
  <si>
    <t>МБОУ «Мирновская школа №1»</t>
  </si>
  <si>
    <t>МБОУ «Мирновская школа №2»</t>
  </si>
  <si>
    <t>МБОУ «Молодежненская  школа №2»</t>
  </si>
  <si>
    <t>МБОУ «Николаевская школа»</t>
  </si>
  <si>
    <t>МБОУ «Новоселовская школа»</t>
  </si>
  <si>
    <t>МБОУ «Первомайская школа»</t>
  </si>
  <si>
    <t>МБОУ «Пожарская школа»</t>
  </si>
  <si>
    <t xml:space="preserve">МБОУ «Родниковская школа-гимназия» </t>
  </si>
  <si>
    <t xml:space="preserve">МБОУ «Скворцовская школа» </t>
  </si>
  <si>
    <t>МБОУ «Тепловская школа»</t>
  </si>
  <si>
    <t>МБОУ «Трудовская школа»</t>
  </si>
  <si>
    <t>МБОУ «Украинская школа»</t>
  </si>
  <si>
    <t>МБОУ «Укромновская школа»</t>
  </si>
  <si>
    <t>МБОУ «Чайкинская школа»</t>
  </si>
  <si>
    <t>МБОУ «Широковская школа»</t>
  </si>
  <si>
    <t>среднее</t>
  </si>
  <si>
    <t>1.2. Кадровое обеспечение (К=1)</t>
  </si>
  <si>
    <t>1.2.2. Доля пед. работников, имеющих высшее профессиональное образоввание</t>
  </si>
  <si>
    <t>1.2.4. Доля пед. работников, имеющих высшую и первую квалиф. категории</t>
  </si>
  <si>
    <t>1.2.8. Результативность участия пед.работников в конкурсах проф.мастерства:</t>
  </si>
  <si>
    <t>1.2.9. Обеспеченность кадрами для психолого-пед. сопровождения образовательного процесса</t>
  </si>
  <si>
    <r>
      <t xml:space="preserve">1.2.6. Доля пед. работников, </t>
    </r>
    <r>
      <rPr>
        <b/>
        <sz val="10"/>
        <rFont val="Times New Roman"/>
        <family val="1"/>
        <charset val="204"/>
      </rPr>
      <t>имеющих нагрузку более 27</t>
    </r>
    <r>
      <rPr>
        <sz val="10"/>
        <rFont val="Times New Roman"/>
        <family val="1"/>
        <charset val="204"/>
      </rPr>
      <t xml:space="preserve"> часов, в т.ч.:</t>
    </r>
  </si>
  <si>
    <t>итог 1.2.</t>
  </si>
  <si>
    <t>1.2.2.1.</t>
  </si>
  <si>
    <t>1.2.6.1.</t>
  </si>
  <si>
    <t>1.2.6.2.</t>
  </si>
  <si>
    <t>высшее проф образование</t>
  </si>
  <si>
    <t>имеющих пед. стаж до 3 лет</t>
  </si>
  <si>
    <t>имеющих пед. стаж свыше 25 лет</t>
  </si>
  <si>
    <t>К=1</t>
  </si>
  <si>
    <t>1.3. Условия для удовлетворения образовательных потребностей (К=1)</t>
  </si>
  <si>
    <t>1.3.1. Организация профильного обучения:</t>
  </si>
  <si>
    <t>1.3.2. Доля реализуемых часов внеурочной деятельности по уровням образования:</t>
  </si>
  <si>
    <t xml:space="preserve">1.3.3. Доля родителей (законных представителей) обучающихся, положительно оценивающих условия, созданные в ОО для удовлетворения образовательных потребностей </t>
  </si>
  <si>
    <t>1.3.4. Доля обучающихся уровня СОО, положительно оценивающих условия, созданные в ОО для удовлетворения образовательных потребностей</t>
  </si>
  <si>
    <t>итог 1.3.</t>
  </si>
  <si>
    <t xml:space="preserve">1.3.1.1. </t>
  </si>
  <si>
    <t>1.3.1.2.</t>
  </si>
  <si>
    <t>1.3.2.1.</t>
  </si>
  <si>
    <t>1.3.2.2.</t>
  </si>
  <si>
    <t>1.3.2.3.</t>
  </si>
  <si>
    <t>доля обучающихся, охвач. профильным обучением (без учёта универсального профиля)</t>
  </si>
  <si>
    <t>доля обучающихся универсального профиля</t>
  </si>
  <si>
    <t>МБОУ «Донская школа имени В. П. Давиденко»</t>
  </si>
  <si>
    <t>МБОУ «Заречненская школа им. 126 ОГББО»</t>
  </si>
  <si>
    <t>МБОУ «Кольчугинская  школа№ 1 им. Авраамова Г.Н.»</t>
  </si>
  <si>
    <t>МБОУ «Кубанская школа им. С. П. Королева»</t>
  </si>
  <si>
    <t>МБОУ "Лицей Крымской весны"</t>
  </si>
  <si>
    <t>МБОУ «Новоандреевская школа им. В. А. Осипова»</t>
  </si>
  <si>
    <t>МБОУ «Партизанская школа им. А.П. Богданова»</t>
  </si>
  <si>
    <t>МБОУ «Перевальненская  школа им.Ф. И. Федоренко»</t>
  </si>
  <si>
    <t>МБОУ «Перовская школа-гимназия им. Героя Социалистического труда Хачирашвили Г. А.»</t>
  </si>
  <si>
    <t>МБОУ «Урожайновская школа им. К. В. Варлыгина»</t>
  </si>
  <si>
    <t>МБОУ «Чистенская школа-гимназия имени Героя Социалистического Труда Тарасюка Ивана Степановича»</t>
  </si>
  <si>
    <t>МБОУ «Константиновская школа»</t>
  </si>
  <si>
    <t>среднее 1.1.</t>
  </si>
  <si>
    <t>кластер</t>
  </si>
  <si>
    <t xml:space="preserve">1.2.1. Отношение фактического количества педработников к необходимому в соотв с утв. штатн. распис.
</t>
  </si>
  <si>
    <t>1.2.3. Доля пед. работников, прошедших курсовую подготовку по направлению деятельности с выдачей удостоверения о повыш квал</t>
  </si>
  <si>
    <t>1.2.5. Доля пед. работников, которые по результатам аттестации повысили квал. категорию</t>
  </si>
  <si>
    <t>1.2.7. Доля пед. работников, привл. в кач экспертов аккредит. экпсертизы; мероприятий по контролю (надзору); членов жюри регион. этапа ВсОШ; экспертов предм. комиссий ГИА</t>
  </si>
  <si>
    <t>1.2.8.1.1.</t>
  </si>
  <si>
    <t>1.2.8.1.2.</t>
  </si>
  <si>
    <t>1.2.8.2.1.</t>
  </si>
  <si>
    <t>1.2.8.2.2.</t>
  </si>
  <si>
    <r>
      <t>доля пед.работников-</t>
    </r>
    <r>
      <rPr>
        <b/>
        <sz val="10"/>
        <color rgb="FF000000"/>
        <rFont val="Times New Roman"/>
        <family val="1"/>
        <charset val="204"/>
      </rPr>
      <t>участников очных</t>
    </r>
    <r>
      <rPr>
        <sz val="10"/>
        <color rgb="FF000000"/>
        <rFont val="Times New Roman"/>
        <family val="1"/>
        <charset val="204"/>
      </rPr>
      <t xml:space="preserve"> конкурсов проф.мастерства (</t>
    </r>
    <r>
      <rPr>
        <i/>
        <sz val="10"/>
        <color rgb="FF000000"/>
        <rFont val="Times New Roman"/>
        <family val="1"/>
        <charset val="204"/>
      </rPr>
      <t>регион. уровень</t>
    </r>
    <r>
      <rPr>
        <sz val="10"/>
        <color rgb="FF000000"/>
        <rFont val="Times New Roman"/>
        <family val="1"/>
        <charset val="204"/>
      </rPr>
      <t>)</t>
    </r>
  </si>
  <si>
    <r>
      <t xml:space="preserve">доля </t>
    </r>
    <r>
      <rPr>
        <b/>
        <sz val="10"/>
        <color rgb="FF000000"/>
        <rFont val="Times New Roman"/>
        <family val="1"/>
        <charset val="204"/>
      </rPr>
      <t xml:space="preserve">победителей и призеров очных </t>
    </r>
    <r>
      <rPr>
        <sz val="10"/>
        <color rgb="FF000000"/>
        <rFont val="Times New Roman"/>
        <family val="1"/>
        <charset val="204"/>
      </rPr>
      <t xml:space="preserve">конкурсов проф.мастерства </t>
    </r>
    <r>
      <rPr>
        <i/>
        <sz val="10"/>
        <color rgb="FF000000"/>
        <rFont val="Times New Roman"/>
        <family val="1"/>
        <charset val="204"/>
      </rPr>
      <t>(регион. уровень)</t>
    </r>
  </si>
  <si>
    <r>
      <t>доля пед.работников-</t>
    </r>
    <r>
      <rPr>
        <b/>
        <sz val="10"/>
        <color rgb="FF000000"/>
        <rFont val="Times New Roman"/>
        <family val="1"/>
        <charset val="204"/>
      </rPr>
      <t>участников очных</t>
    </r>
    <r>
      <rPr>
        <sz val="10"/>
        <color rgb="FF000000"/>
        <rFont val="Times New Roman"/>
        <family val="1"/>
        <charset val="204"/>
      </rPr>
      <t xml:space="preserve"> конкурсов проф.мастерства </t>
    </r>
    <r>
      <rPr>
        <i/>
        <sz val="10"/>
        <color rgb="FF000000"/>
        <rFont val="Times New Roman"/>
        <family val="1"/>
        <charset val="204"/>
      </rPr>
      <t>(всероссийский уровень)</t>
    </r>
  </si>
  <si>
    <r>
      <t xml:space="preserve">доля </t>
    </r>
    <r>
      <rPr>
        <b/>
        <sz val="10"/>
        <color rgb="FF000000"/>
        <rFont val="Times New Roman"/>
        <family val="1"/>
        <charset val="204"/>
      </rPr>
      <t xml:space="preserve">победителей и призеров очных </t>
    </r>
    <r>
      <rPr>
        <sz val="10"/>
        <color rgb="FF000000"/>
        <rFont val="Times New Roman"/>
        <family val="1"/>
        <charset val="204"/>
      </rPr>
      <t xml:space="preserve">конкурсов проф.мастерства </t>
    </r>
    <r>
      <rPr>
        <i/>
        <sz val="10"/>
        <color rgb="FF000000"/>
        <rFont val="Times New Roman"/>
        <family val="1"/>
        <charset val="204"/>
      </rPr>
      <t>(всероссийский уровень)</t>
    </r>
  </si>
  <si>
    <t>Данные предоставляются за 2023-2024 учебный год.</t>
  </si>
  <si>
    <t>1.     Ячейки, соответствующие показателям, не имеющим отношения к конкретным условиям функционирования общеобразовательной организации, не заполняются.</t>
  </si>
  <si>
    <t xml:space="preserve"> 2.    В случае изменений в сети и (или) смены наименований ОО:</t>
  </si>
  <si>
    <t xml:space="preserve">         - корректируем перечень ОО (ПОРЯДОК НЕ МЕНЯЕМ, ЛИКВИДИРОВАННЫЕ НЕ УДАЛЯЕМ, ВНОВЬ СОЗДАННЫЕ РАЗМЕЩАЕМ В КОНЦЕ СПИСКА).</t>
  </si>
  <si>
    <t>3.    В ячейках с информацией об изменениях в сети ОО проставляется:</t>
  </si>
  <si>
    <t xml:space="preserve">         «0» - если ОО ликвидирована;</t>
  </si>
  <si>
    <t xml:space="preserve">         «10» - если ОО временно не работает;</t>
  </si>
  <si>
    <t xml:space="preserve">        «111» - если ОО вновь создана (размещаем в конце списка);</t>
  </si>
  <si>
    <t xml:space="preserve">        «11» - если изменилось наименование ОО (отображаем актуальное наименование, не меняя порядка перечня);</t>
  </si>
  <si>
    <t xml:space="preserve">        «1» в случае отсутствия изменений.</t>
  </si>
  <si>
    <t>4.     В ячейках с информацией о реализуемых ООП и наличии выпускников проставляется «1» в случае утвердительного и «0» в случае отрицательного ответа.</t>
  </si>
  <si>
    <t>5.     Данные по взаимосвязанным показателям не должны быть противоречивыми.</t>
  </si>
  <si>
    <t>6.     Данные вводятся в долях, в числовом формате с тремя десятичными знаками (в качестве разделителя целой и дробной части используется знак "," (запятая!); пробелы между запятой и дробной частью не допускаются).</t>
  </si>
  <si>
    <t>7.  Колонки и строки с итоговыми показателями не заполняются.</t>
  </si>
  <si>
    <t>8.  Маркером                           обозначены показатели, позиции или формулировки которых изменены.</t>
  </si>
  <si>
    <t>УВАЖАЕМЫЕ КОЛЛЕГИ, НА ЛИСТЕ 1.1. ПОД ТАБЛИЦЕЙ УКАЗЫВАЙТЕ, ПОЖАЛУЙСТА,  ФИО (ПОЛНОСТЬЮ):</t>
  </si>
  <si>
    <t xml:space="preserve">  - ИСПОЛНИТЕЛЯ</t>
  </si>
  <si>
    <t>И ДЕЙСТВУЮЩИЕ НОМЕРА МОБИЛЬНЫХ ТЕЛЕФОНОВ ДЛЯ СВЯЗИ С ВАМИ</t>
  </si>
  <si>
    <t>СПАСИБО!</t>
  </si>
  <si>
    <t xml:space="preserve">        НЕДОПУСТИМЫМ ТАКЖЕ ЯВЛЯЕТСЯ ЛЮБОЕ ИЗМЕНЕНИЕ ФОРМАТА ЭЛЕКТРОННОЙ ТАБЛИЦЫ.</t>
  </si>
  <si>
    <t xml:space="preserve">  - ОТВЕТСТВЕННОГО ПО ШКОЛЕ ЗА СИСТЕМУ ОКО; </t>
  </si>
  <si>
    <t xml:space="preserve">  - ОТВЕТСТВЕННЫЙ ЗА МУНИЦИПАЛЬНУЮ СИСТЕМУ ОКО: Лаврушкина Р. Ф., Самуйлова Н. Р.</t>
  </si>
  <si>
    <t xml:space="preserve">  - ИСПОЛНИТЕЛЬ: Самуйлова Н. Р.</t>
  </si>
  <si>
    <t>МБОУ «Трехпрудненская школа-гимназия имени Константина Дмитриевича Ушинского»</t>
  </si>
  <si>
    <t>Раздел II</t>
  </si>
  <si>
    <t>Качество результатов образовательного процесса</t>
  </si>
  <si>
    <t>2.1. Предметные результаты обучения (внутреннее оценивание) (К=2)</t>
  </si>
  <si>
    <t>Наименование муниципального образования</t>
  </si>
  <si>
    <t>Наименование ОО (в соответствии с Уставом)</t>
  </si>
  <si>
    <r>
      <t xml:space="preserve">2.1.1. Доля обучающихся, успевающих на "4" и "5" (предметные результаты по итогам годового оценивания </t>
    </r>
    <r>
      <rPr>
        <b/>
        <sz val="10"/>
        <rFont val="Times New Roman"/>
        <family val="1"/>
        <charset val="204"/>
      </rPr>
      <t>по всем предметам учебного плана</t>
    </r>
    <r>
      <rPr>
        <sz val="10"/>
        <rFont val="Times New Roman"/>
        <family val="1"/>
        <charset val="204"/>
      </rPr>
      <t>),
 в т.ч.:</t>
    </r>
  </si>
  <si>
    <r>
      <t xml:space="preserve">2.1.2. Доля обучающихся, которые </t>
    </r>
    <r>
      <rPr>
        <b/>
        <sz val="10"/>
        <rFont val="Times New Roman"/>
        <family val="1"/>
        <charset val="204"/>
      </rPr>
      <t xml:space="preserve">по итогам годового оценивания успешно освоили программу </t>
    </r>
    <r>
      <rPr>
        <sz val="10"/>
        <rFont val="Times New Roman"/>
        <family val="1"/>
        <charset val="204"/>
      </rPr>
      <t>по всем предметам учебного плана,
 в т.ч.:</t>
    </r>
  </si>
  <si>
    <r>
      <t xml:space="preserve">2.1.3. Оценка </t>
    </r>
    <r>
      <rPr>
        <b/>
        <sz val="10"/>
        <rFont val="Times New Roman"/>
        <family val="1"/>
        <charset val="204"/>
      </rPr>
      <t>метапредметных</t>
    </r>
    <r>
      <rPr>
        <sz val="10"/>
        <rFont val="Times New Roman"/>
        <family val="1"/>
        <charset val="204"/>
      </rPr>
      <t xml:space="preserve"> результатов (внутреннее оценивание):</t>
    </r>
  </si>
  <si>
    <r>
      <t>2.1.4. Доля обучающихся-</t>
    </r>
    <r>
      <rPr>
        <b/>
        <sz val="10"/>
        <rFont val="Times New Roman"/>
        <family val="1"/>
        <charset val="204"/>
      </rPr>
      <t>победителей и призеров</t>
    </r>
    <r>
      <rPr>
        <sz val="10"/>
        <rFont val="Times New Roman"/>
        <family val="1"/>
        <charset val="204"/>
      </rPr>
      <t xml:space="preserve"> ВсОШ (относительно числа участников от ОО):</t>
    </r>
  </si>
  <si>
    <r>
      <t xml:space="preserve">2.1.5. Доля обучающихся– </t>
    </r>
    <r>
      <rPr>
        <b/>
        <sz val="10"/>
        <rFont val="Times New Roman"/>
        <family val="1"/>
        <charset val="204"/>
      </rPr>
      <t xml:space="preserve">участников </t>
    </r>
    <r>
      <rPr>
        <sz val="10"/>
        <rFont val="Times New Roman"/>
        <family val="1"/>
        <charset val="204"/>
      </rPr>
      <t>республиканского конкурса защиты МАН "Искатель"</t>
    </r>
  </si>
  <si>
    <t>2.1.6. Доля обучающихся–победителей и призеров (относительно общего числа участников от ОО):</t>
  </si>
  <si>
    <r>
      <t xml:space="preserve">2.1.7. Доля обучающихся, </t>
    </r>
    <r>
      <rPr>
        <b/>
        <sz val="10"/>
        <rFont val="Times New Roman"/>
        <family val="1"/>
        <charset val="204"/>
      </rPr>
      <t>допущенных к ГИА</t>
    </r>
    <r>
      <rPr>
        <sz val="10"/>
        <rFont val="Times New Roman"/>
        <family val="1"/>
        <charset val="204"/>
      </rPr>
      <t>:</t>
    </r>
  </si>
  <si>
    <t>среднее 2.1.</t>
  </si>
  <si>
    <t>итог 2.1.</t>
  </si>
  <si>
    <t>2.1.1.1.</t>
  </si>
  <si>
    <t>2.1.1.2.</t>
  </si>
  <si>
    <t>2.1.1.3.</t>
  </si>
  <si>
    <t>2.1.2.1.</t>
  </si>
  <si>
    <t>2.1.2.2.</t>
  </si>
  <si>
    <t>2.1.2.3.</t>
  </si>
  <si>
    <t>2.1.3.1.</t>
  </si>
  <si>
    <t>2.1.3.2.</t>
  </si>
  <si>
    <t>2.1.3.3.</t>
  </si>
  <si>
    <t>2.1.4.1.</t>
  </si>
  <si>
    <t>2.1.4.2.</t>
  </si>
  <si>
    <t>2.1.4.3.</t>
  </si>
  <si>
    <t>2.1.6.1.</t>
  </si>
  <si>
    <t>2.1.6.2.</t>
  </si>
  <si>
    <t>2.1.7.1.</t>
  </si>
  <si>
    <t>2.1.7.2.</t>
  </si>
  <si>
    <r>
      <t xml:space="preserve">доля обуч., получивших "зачёт" или отметку "5", "4", "3"  за </t>
    </r>
    <r>
      <rPr>
        <b/>
        <sz val="10"/>
        <rFont val="Times New Roman"/>
        <family val="1"/>
        <charset val="204"/>
      </rPr>
      <t xml:space="preserve">итоговую комплексную контрольную работу </t>
    </r>
    <r>
      <rPr>
        <sz val="10"/>
        <rFont val="Times New Roman"/>
        <family val="1"/>
        <charset val="204"/>
      </rPr>
      <t>за уровень НОО</t>
    </r>
  </si>
  <si>
    <r>
      <t xml:space="preserve">доля обуч., получивших "зачёт" или отметку "5", "4", "3" за </t>
    </r>
    <r>
      <rPr>
        <b/>
        <sz val="10"/>
        <rFont val="Times New Roman"/>
        <family val="1"/>
        <charset val="204"/>
      </rPr>
      <t xml:space="preserve">индивидуальный итоговый проект </t>
    </r>
    <r>
      <rPr>
        <sz val="10"/>
        <rFont val="Times New Roman"/>
        <family val="1"/>
        <charset val="204"/>
      </rPr>
      <t>за уровень ООО</t>
    </r>
  </si>
  <si>
    <r>
      <t xml:space="preserve">доля обуч., получивших "зачёт" или отметку "5", "4", "3" за </t>
    </r>
    <r>
      <rPr>
        <b/>
        <sz val="10"/>
        <rFont val="Times New Roman"/>
        <family val="1"/>
        <charset val="204"/>
      </rPr>
      <t xml:space="preserve">индивидуальный итоговый проект </t>
    </r>
    <r>
      <rPr>
        <sz val="10"/>
        <rFont val="Times New Roman"/>
        <family val="1"/>
        <charset val="204"/>
      </rPr>
      <t>за уровень СОО</t>
    </r>
  </si>
  <si>
    <t>муниципальный уровень</t>
  </si>
  <si>
    <t>региональный уровень</t>
  </si>
  <si>
    <t>федеральный уровень</t>
  </si>
  <si>
    <t xml:space="preserve"> (от общего числа обучающихся 9-11 кл.)</t>
  </si>
  <si>
    <t>республ. конкурса-защиты научно-исслед. работ МАН "Искатель"</t>
  </si>
  <si>
    <t>всероссийских конкурсов и соревнований</t>
  </si>
  <si>
    <t>К=2</t>
  </si>
  <si>
    <t>МБОУ «Трехпрудненская школа-гимназия им. К.Д. Ушинского»</t>
  </si>
  <si>
    <t>2.2. Результаты ГИА, ВПР и других оценочных процедур (внешнее оценивание) (К=2)</t>
  </si>
  <si>
    <r>
      <t xml:space="preserve">2.2.1.Результаты </t>
    </r>
    <r>
      <rPr>
        <b/>
        <sz val="10"/>
        <rFont val="Times New Roman"/>
        <family val="1"/>
        <charset val="204"/>
      </rPr>
      <t>итогового сочинения (</t>
    </r>
    <r>
      <rPr>
        <sz val="10"/>
        <rFont val="Times New Roman"/>
        <family val="1"/>
        <charset val="204"/>
      </rPr>
      <t>без учёта пересдач):</t>
    </r>
  </si>
  <si>
    <r>
      <t xml:space="preserve">2.2.2. Результаты </t>
    </r>
    <r>
      <rPr>
        <b/>
        <sz val="10"/>
        <color theme="1"/>
        <rFont val="Times New Roman"/>
        <family val="1"/>
        <charset val="204"/>
      </rPr>
      <t xml:space="preserve">итогового собеседования по русскому языку в 9 классе </t>
    </r>
    <r>
      <rPr>
        <sz val="10"/>
        <color theme="1"/>
        <rFont val="Times New Roman"/>
        <family val="1"/>
        <charset val="204"/>
      </rPr>
      <t>(без учёта пересдач):</t>
    </r>
  </si>
  <si>
    <t>2.2.3. Результаты ВПР-4  по русскому языку:</t>
  </si>
  <si>
    <t>2.2.4. Результаты ВПР-4 по математике:</t>
  </si>
  <si>
    <t>2.2.3. ВПР-4  математика "+"</t>
  </si>
  <si>
    <r>
      <t xml:space="preserve">2.2.5. Доля выпускников, преодолевших минимальный порог баллов при прохождении ГИА </t>
    </r>
    <r>
      <rPr>
        <i/>
        <sz val="10"/>
        <rFont val="Times New Roman"/>
        <family val="1"/>
        <charset val="204"/>
      </rPr>
      <t>в основной период без учёта пересдач в резервные сроки</t>
    </r>
  </si>
  <si>
    <r>
      <t xml:space="preserve">2.2.6. Доля выпускников, получивших высокие баллы при прохождении ГИА </t>
    </r>
    <r>
      <rPr>
        <i/>
        <sz val="10"/>
        <rFont val="Times New Roman"/>
        <family val="1"/>
        <charset val="204"/>
      </rPr>
      <t>в основной период (с учетом пересдач в резервные сроки)</t>
    </r>
  </si>
  <si>
    <r>
      <t>2.2.7. Доля обучающихся, получивших аттестат об образовании (</t>
    </r>
    <r>
      <rPr>
        <i/>
        <sz val="10"/>
        <rFont val="Times New Roman"/>
        <family val="1"/>
        <charset val="204"/>
      </rPr>
      <t>по итогам основного периода ГИА с учетом пересдач в резервные сроки):</t>
    </r>
  </si>
  <si>
    <t>среднее 2.2.</t>
  </si>
  <si>
    <t>итог 2.2.</t>
  </si>
  <si>
    <t>2.2.1.1</t>
  </si>
  <si>
    <t>2.2.1.2</t>
  </si>
  <si>
    <t>2.2.1.3.</t>
  </si>
  <si>
    <t>2.2.1.4.</t>
  </si>
  <si>
    <t>2.2.2.1.</t>
  </si>
  <si>
    <t>2.2.2.3.</t>
  </si>
  <si>
    <t>2.2.3.1</t>
  </si>
  <si>
    <t>2.2.3.2.</t>
  </si>
  <si>
    <t>2.2.4.1.</t>
  </si>
  <si>
    <t>2.2.4.2.</t>
  </si>
  <si>
    <t>2.2.5.1. русский яз.:</t>
  </si>
  <si>
    <t>2.2.5.2. математика:</t>
  </si>
  <si>
    <t>2.2.6.1. русский яз.:</t>
  </si>
  <si>
    <t>2.2.6.2. математика:</t>
  </si>
  <si>
    <t>2.2.7.1.</t>
  </si>
  <si>
    <t>2.2.7.2.</t>
  </si>
  <si>
    <t xml:space="preserve">2.2.5.1.1. </t>
  </si>
  <si>
    <t xml:space="preserve">2.2.5.1.2. </t>
  </si>
  <si>
    <t xml:space="preserve">2.2.5.2.1. </t>
  </si>
  <si>
    <t xml:space="preserve">2.2.5.2.2. </t>
  </si>
  <si>
    <t xml:space="preserve">2.2.6.1.1.      </t>
  </si>
  <si>
    <t xml:space="preserve">2.2.6.1.2.  </t>
  </si>
  <si>
    <t xml:space="preserve">2.2.6.2.1. </t>
  </si>
  <si>
    <t xml:space="preserve">2.2.6.2.2. </t>
  </si>
  <si>
    <t>доля выпускников, получивших "зачёт" по итоговому сочинению</t>
  </si>
  <si>
    <r>
      <t xml:space="preserve">доля выпускников, получивших "зачёт" по критериям №№1,2,3 (оценка </t>
    </r>
    <r>
      <rPr>
        <b/>
        <sz val="10"/>
        <rFont val="Times New Roman"/>
        <family val="1"/>
        <charset val="204"/>
      </rPr>
      <t>метапредметных</t>
    </r>
    <r>
      <rPr>
        <sz val="10"/>
        <rFont val="Times New Roman"/>
        <family val="1"/>
        <charset val="204"/>
      </rPr>
      <t xml:space="preserve"> результатов)</t>
    </r>
  </si>
  <si>
    <t>доля выпускников, получивших "зачёт" по критерию №5 "Грамотность"</t>
  </si>
  <si>
    <t>доля выпускников, получивших "абсолютный зачёт" (зачет по всем критериям)</t>
  </si>
  <si>
    <t>доля обучающихся, получивших "зачёт" по итоговому собеседованию</t>
  </si>
  <si>
    <t>доля обучающихся, набравших по итогам собеседования более 75% от максимального количества баллов</t>
  </si>
  <si>
    <t>доля обучающихся, получивших отметку "5" (высокий уровень)</t>
  </si>
  <si>
    <t>доля обучающихся, получивших отметки "5", "4", "3" (базовый уровень)</t>
  </si>
  <si>
    <t>ООО ("5")</t>
  </si>
  <si>
    <t>СОО (81 и более баллов)</t>
  </si>
  <si>
    <t>СОО ("5" - базовый уровень; 81 и более баллов - профильный уровень</t>
  </si>
  <si>
    <t xml:space="preserve"> </t>
  </si>
  <si>
    <t>0, 940</t>
  </si>
  <si>
    <t>0, 530</t>
  </si>
  <si>
    <t>0, 310</t>
  </si>
  <si>
    <t>2.3. Сопоставление результатов внутреннего оценивания и итогов оценочных процедур (изучение объективности предметного оценивания) (К=2)</t>
  </si>
  <si>
    <t>2.3.1. Доля обучающихся, у которых балл годового оценивания в 4 классе совпадает с баллом по итогам ВПР</t>
  </si>
  <si>
    <t>2.3.2. Доля обучающихся, у которых балл годового оценивания в 9 классе совпадает с итогом ГИА</t>
  </si>
  <si>
    <t>2.3.3. Доля обучающихся, у которых балл годового оценивания в 11 классе совпадает с итогом ГИА</t>
  </si>
  <si>
    <r>
      <t xml:space="preserve">Показатели, характеризующие результаты прохождения ГИА претендентами на получение аттестата об ООО (СОО) с отличием, а также на награждение медалью"За особые успехи в учении" I или II степени </t>
    </r>
    <r>
      <rPr>
        <i/>
        <sz val="10"/>
        <rFont val="Times New Roman"/>
        <family val="1"/>
        <charset val="204"/>
      </rPr>
      <t>(определяются на республиканском уровне на основе данных справочной информации)</t>
    </r>
  </si>
  <si>
    <t>2.3.4. Доля выпускников уровня СОО, получивших абсолютный зачет по итоговому сочинению и не преодолевших минимальный порог баллов на ГИА по русскому языку</t>
  </si>
  <si>
    <t>среднее 2.3</t>
  </si>
  <si>
    <t xml:space="preserve">итог 2.3.   </t>
  </si>
  <si>
    <t>Кластер</t>
  </si>
  <si>
    <t>2.3.1.1</t>
  </si>
  <si>
    <t>2.3.1.2</t>
  </si>
  <si>
    <t>2.3.2.1</t>
  </si>
  <si>
    <t>2.3.2.2.</t>
  </si>
  <si>
    <t>2.3.3.1</t>
  </si>
  <si>
    <t>2.3.3.2.</t>
  </si>
  <si>
    <t>2.3.3.3.</t>
  </si>
  <si>
    <t>по русскому языку</t>
  </si>
  <si>
    <t>по математике</t>
  </si>
  <si>
    <t>по математике базового уровня</t>
  </si>
  <si>
    <t>по математике профильного уровня</t>
  </si>
  <si>
    <t>МБОУ «Донская школа имени В.П. Давиденко»</t>
  </si>
  <si>
    <t>МБОУ «Кольчугинская  школа №1 им. Авраамова Г.Н.»</t>
  </si>
  <si>
    <t>МБОУ «Константиновская школа</t>
  </si>
  <si>
    <t>МБОУ «Кубанская школа»</t>
  </si>
  <si>
    <t>МБОУ Новоандреевская школа</t>
  </si>
  <si>
    <t>МБОУ «Перовская школа-гимназия им.Г.А.Хачирашвили»</t>
  </si>
  <si>
    <t>МБОУ «Перевальненская  школа им.Ф.И.Федоренко»</t>
  </si>
  <si>
    <t>МБОУ «Урожайновская школа им. К.В.Варлыгина»</t>
  </si>
  <si>
    <t>МБОУ «Чистенская школа-гимназия»</t>
  </si>
  <si>
    <t>МБОУ "Заречненская школа им.126 ОГББО"</t>
  </si>
  <si>
    <t>2.5. Результаты региональных (Республика Крым) мониторинговых исследований (К=1,5)</t>
  </si>
  <si>
    <t>(обобщение осуществляется на республиканском уровне)</t>
  </si>
  <si>
    <t>№п/п</t>
  </si>
  <si>
    <t>2.5.1. Доля обучающихся, показавших успешное освоение программы по предмету при проведении региональных диагностических работ (в случае их проведения):</t>
  </si>
  <si>
    <t>2.5.2. Процент соответствия официальных сайтов ОО муниципалитета требованиям действующих нормативных правовых актов (по итогам мониторинга сайтов ОО)</t>
  </si>
  <si>
    <t>Исполнительская дисциплина</t>
  </si>
  <si>
    <t>итог 2.5.</t>
  </si>
  <si>
    <t>2.5.1.1.</t>
  </si>
  <si>
    <t>2.5.1.2.</t>
  </si>
  <si>
    <t>2.5.1.3.</t>
  </si>
  <si>
    <t>Справочная информация</t>
  </si>
  <si>
    <t>1.1.Учебно-методическое и материально-техническое обеспечение</t>
  </si>
  <si>
    <t>1.2. Кадровое обеспечение</t>
  </si>
  <si>
    <t>1.3.Условия для удовлетворения образовательных потребностей</t>
  </si>
  <si>
    <t>2.1. Предметные результаты обучения (внутреннее оценивание)</t>
  </si>
  <si>
    <t>2.2. Результаты ГИА, ВПР и других оценочных процедур (внешнее оценивание)</t>
  </si>
  <si>
    <t>2.3.1. Сопоставление результатов внутреннего оценивания и итогов оценочных процедур
 (УРОВЕНЬ ООО)</t>
  </si>
  <si>
    <t>2.3.2.Сопоставление результатов внутреннего оценивания
 и итогов оценочных процедур                                                                         
 (УРОВЕНЬ СОО)</t>
  </si>
  <si>
    <t>соответствие площади помещений, в которых осуществляется образовательная деятельность, СанПиН</t>
  </si>
  <si>
    <t>общая численность пед. работников</t>
  </si>
  <si>
    <t>в т.ч.внешн. совм.</t>
  </si>
  <si>
    <t>общая численность обучающихся (без учета обучающихся по адаптированным образовательным программам)</t>
  </si>
  <si>
    <t>количество выпускников (без учета выпускников по адаптированным ОП)</t>
  </si>
  <si>
    <t>количество обучающихся по адаптированным ОП</t>
  </si>
  <si>
    <t>количество выпускников по адаптированным ОП</t>
  </si>
  <si>
    <t>средний балл по итогам годового оценивания ( 4 кл)</t>
  </si>
  <si>
    <t>средний балл по итогам годового оценивания ( 9 кл)</t>
  </si>
  <si>
    <t>средний балл по итогам годового оценивания (11 кл.)</t>
  </si>
  <si>
    <t>обучавшихся в форме самообразования, получивших аттестат</t>
  </si>
  <si>
    <t>средний балл по итогам ВПР (4 кл.)</t>
  </si>
  <si>
    <t>средний балл по итогам сдачи ГИА-9</t>
  </si>
  <si>
    <t>средний балл по итогам сдачи ГИА-11 (в 100-балльной системе оценивания для русского языка и математики профильного уровня, в 5-балльной для математики базового уровня)</t>
  </si>
  <si>
    <t>всего выпускников, получивших аттестат особого образца</t>
  </si>
  <si>
    <t>кол-во выпускников, имеющих годовые отметки "отлично" по всем предметам, изучавшимся в соответствии с учебным планом на уровне ООО:</t>
  </si>
  <si>
    <t>кол-во выпускников, имеющих итоговые отметки "отлично" по всем предметам учебного плана (претендентов на награждение медалью "За особые успехи в учении" I степени):</t>
  </si>
  <si>
    <t>кол-во выпускников, имеющих итоговые отметки "отлично" и не более 2-х отметок "хорошо" по всем предметам учебного плана (претендентов на награждение медалью "За особые успехи в учении" II степени):</t>
  </si>
  <si>
    <t>русский язык</t>
  </si>
  <si>
    <t>матем.</t>
  </si>
  <si>
    <t>матем. базовый уровень</t>
  </si>
  <si>
    <t>матем. профильный уровень</t>
  </si>
  <si>
    <t>всего</t>
  </si>
  <si>
    <t>в т.ч. сдавших на «отлично» ГИА по всем предметам, выбранным для ее прохождения</t>
  </si>
  <si>
    <t>в т.ч.
 НЕ ПОЛУЧИВШИХ аттестат особого образца</t>
  </si>
  <si>
    <t xml:space="preserve"> всего</t>
  </si>
  <si>
    <t>в т.ч. награжденных медалью "За особые успехи в учении" I степени</t>
  </si>
  <si>
    <t>в т.ч. награжденных медалью "За особые успехи в учении" II степени</t>
  </si>
  <si>
    <t>в т.ч. награжденных медалью "За особые успехи в учении"
 II степени</t>
  </si>
  <si>
    <t>раздел 1</t>
  </si>
  <si>
    <t>отклонение</t>
  </si>
  <si>
    <t>1.2.</t>
  </si>
  <si>
    <t>1.3.</t>
  </si>
  <si>
    <t>1.1.</t>
  </si>
  <si>
    <t>Среднее</t>
  </si>
  <si>
    <t>раздел 2</t>
  </si>
  <si>
    <t>2.1.</t>
  </si>
  <si>
    <t>2.2.</t>
  </si>
  <si>
    <t>2.3.</t>
  </si>
  <si>
    <t>2.5.</t>
  </si>
  <si>
    <t>раздел 3</t>
  </si>
  <si>
    <r>
      <t>МАТРИЦА КЛАСТЕРОВ</t>
    </r>
    <r>
      <rPr>
        <sz val="10"/>
        <color rgb="FF000000"/>
        <rFont val="Times New Roman"/>
        <family val="1"/>
        <charset val="204"/>
      </rPr>
      <t> </t>
    </r>
  </si>
  <si>
    <r>
      <t xml:space="preserve">Раздел 2.  Качество результатов </t>
    </r>
    <r>
      <rPr>
        <sz val="16"/>
        <color rgb="FF000000"/>
        <rFont val="Candara"/>
        <family val="2"/>
        <charset val="204"/>
      </rPr>
      <t>образовательного процесса</t>
    </r>
  </si>
  <si>
    <r>
      <rPr>
        <b/>
        <sz val="16"/>
        <color rgb="FF000000"/>
        <rFont val="Candara"/>
        <family val="2"/>
        <charset val="204"/>
      </rPr>
      <t>Раздел 1.</t>
    </r>
    <r>
      <rPr>
        <sz val="16"/>
        <color rgb="FF000000"/>
        <rFont val="Candara"/>
        <family val="2"/>
        <charset val="204"/>
      </rPr>
      <t xml:space="preserve"> </t>
    </r>
    <r>
      <rPr>
        <b/>
        <sz val="16"/>
        <color rgb="FF000000"/>
        <rFont val="Candara"/>
        <family val="2"/>
        <charset val="204"/>
      </rPr>
      <t xml:space="preserve">Качество условий </t>
    </r>
    <r>
      <rPr>
        <sz val="16"/>
        <color rgb="FF000000"/>
        <rFont val="Candara"/>
        <family val="2"/>
        <charset val="204"/>
      </rPr>
      <t>обеспечения образовательного процесса</t>
    </r>
  </si>
  <si>
    <t>Кластер 1</t>
  </si>
  <si>
    <t>Кластер 4</t>
  </si>
  <si>
    <t>Кластер 7</t>
  </si>
  <si>
    <t>-</t>
  </si>
  <si>
    <t>Кластер 2</t>
  </si>
  <si>
    <t>Кластер 5</t>
  </si>
  <si>
    <t>Кластер 8</t>
  </si>
  <si>
    <t>Кластер 3</t>
  </si>
  <si>
    <t>Кластер 6</t>
  </si>
  <si>
    <t>Кластер 9</t>
  </si>
  <si>
    <t>ОО</t>
  </si>
  <si>
    <t>Кластеры</t>
  </si>
  <si>
    <t>Характеристика</t>
  </si>
  <si>
    <t>Направления управленческих решения</t>
  </si>
  <si>
    <t>1, 2, 3</t>
  </si>
  <si>
    <t>ОО показывают высокое качество результата независимо от качества условий</t>
  </si>
  <si>
    <t xml:space="preserve"> - изучение позитивного опыта работы администрации ОО; </t>
  </si>
  <si>
    <t xml:space="preserve"> - организация обмена опытом с ОО, где результат низкий, организация  наставничества</t>
  </si>
  <si>
    <t>4, 5, 6</t>
  </si>
  <si>
    <t>ОО, в которых близкие к среднему результаты по обоим разделам</t>
  </si>
  <si>
    <t xml:space="preserve"> - наблюдение за образовательным процессом; </t>
  </si>
  <si>
    <t xml:space="preserve"> - оказание адресной помощи по запросу</t>
  </si>
  <si>
    <t>7, 8, 9</t>
  </si>
  <si>
    <t>ОО, в которых отмечается низкое качество результата</t>
  </si>
  <si>
    <t xml:space="preserve"> - проведение педагогического аудита;</t>
  </si>
  <si>
    <t xml:space="preserve"> -внимание к организации образовательного процесса, с целью выяснения причин низкого качества результата</t>
  </si>
  <si>
    <t>3, 6, 9</t>
  </si>
  <si>
    <t>ОО, в которых отмечаются низкое качество условий (МТБ, кадровый состав, удовлетворение образова-тельных потребностей)</t>
  </si>
  <si>
    <t xml:space="preserve"> - аудит условий;</t>
  </si>
  <si>
    <t xml:space="preserve"> -адресная поддержка по улучшению качества условий образования</t>
  </si>
  <si>
    <t>МБОУ "Лицей Крымской весны", МБОУ «Чистенская школа-гимназия имени Героя Социалистического Труда Тарасюка Ивана Степановича», МБОУ «Донская школа имени В. П. Давиденко», МБОУ «Партизанская школа им. А.П. Богданова», МБОУ «Урожайновская школа им. К. В. Варлыгина»</t>
  </si>
  <si>
    <t>МБОУ «Заречненская школа им. 126 ОГББО», МБОУ «Кольчугинская  школа №2 с крымскотатарскимя языком обучения»</t>
  </si>
  <si>
    <t>МБОУ «Кубанская школа им. С. П. Королева», МБОУ «Кленовская основная  школа», МБОУ «Залесская школа», МБОУ «Винницкая школа», МБОУ «Трудовская школа»</t>
  </si>
  <si>
    <t>МБОУ «Скворцовская школа» , МБОУ «Пожарская школа»</t>
  </si>
  <si>
    <t>МБОУ «Новоандреевская школа им. В. А. Осипова», МБОУ «Журавлевская школа», МБОУ «Гвардейская школа  № 1»,  МБОУ «Гвардейская школа-гимназия№2», МБОУ «Молодежненская  школа №2», МБОУ «Трехпрудненская школа-гимназия имени Константина Дмитриевича Ушинского», МБОУ «Мазанская школа», МБОУ «Чайкинская школа», МБОУ «Мирновская школа №2», МБОУ «Украинская школа», МБОУ «Денисовская школа», МБОУ «Перовская школа-гимназия им. Героя Социалистического труда Хачирашвили Г. А.», МБОУ «Добровская школа-гимназия им. Я. М. Слонимского», МБОУ «Маленская школа», МБОУ «Тепловская школа», МБОУ «Кольчугинская  школа№ 1 им. Авраамова Г.Н.», МБОУ «Гвардейская школа-гимназия№3»,  МБОУ «Широковская школа», МБОУ «Мирновская школа №1», МБОУ «Укромновская школа», МБОУ «Николаевская школа»,МБОУ «Родниковская школа-гимназия» , МБОУ «Новоселовская школа», МБОУ «Краснозорькинская начальная школа», МБОУ Кизиловская начальная школа-детский сад «Росинка»</t>
  </si>
  <si>
    <t>МБОУ «Константиновская школа», МБОУ "Лицей Крымской весны", МБОУ «Чистенская школа-гимназия имени Героя Социалистического Труда Тарасюка Ивана Степановича», МБОУ «Донская школа имени В. П. Давиденко», МБОУ «Партизанская школа им. А.П. Богданова», МБОУ «Урожайновская школа им. К. В. Варлыгина», МБОУ «Первомайская школа»</t>
  </si>
  <si>
    <t>МБОУ «Заречненская школа им. 126 ОГББО», МБОУ «Кольчугинская  школа №2 с крымскотатарскимя языком обучения», МБОУ «Новоандреевская школа им. В. А. Осипова», МБОУ «Журавлевская школа», МБОУ «Гвардейская школа  № 1»,  МБОУ «Гвардейская школа-гимназия№2», МБОУ «Молодежненская  школа №2», МБОУ «Трехпрудненская школа-гимназия имени Константина Дмитриевича Ушинского», МБОУ «Мазанская школа», МБОУ «Чайкинская школа», МБОУ «Мирновская школа №2», МБОУ «Украинская школа», МБОУ «Денисовская школа», МБОУ «Перовская школа-гимназия им. Героя Социалистического труда Хачирашвили Г. А.», МБОУ «Добровская школа-гимназия им. Я. М. Слонимского», МБОУ «Маленская школа», МБОУ «Тепловская школа», МБОУ «Кольчугинская  школа№ 1 им. Авраамова Г.Н.», МБОУ «Гвардейская школа-гимназия№3»,  МБОУ «Широковская школа», МБОУ «Мирновская школа №1», МБОУ «Укромновская школа», МБОУ «Николаевская школа»,МБОУ «Родниковская школа-гимназия» , МБОУ «Новоселовская школа», МБОУ «Краснозорькинская начальная школа», МБОУ Кизиловская начальная школа-детский сад «Росинка», МБОУ «Кубанская школа им. С. П. Королева», МБОУ «Кленовская основная  школа», МБОУ «Залесская школа», МБОУ «Винницкая школа», МБОУ «Трудовская школа»</t>
  </si>
  <si>
    <t>МБОУ «Перевальненская  школа им.Ф. И. Федоренко», МБОУ «Скворцовская школа» , МБОУ «Пожарская школа»,</t>
  </si>
  <si>
    <t>МБОУ «Первомайская школа», МБОУ «Кубанская школа им. С. П. Королева», МБОУ «Кленовская основная  школа», МБОУ «Залесская школа», МБОУ «Винницкая школа», МБОУ «Трудовская школа»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</si>
</sst>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р_._-;\-* #,##0.00_р_._-;_-* &quot;-&quot;??_р_._-;_-@_-"/>
    <numFmt numFmtId="165" formatCode="0.000"/>
    <numFmt numFmtId="166" formatCode="_-* #,##0.00_р_._-;\-* #,##0.00_р_._-;_-* \-??_р_._-;_-@_-"/>
    <numFmt numFmtId="167" formatCode="_-* #,##0.00\ _₽_-;\-* #,##0.00\ _₽_-;_-* \-??\ _₽_-;_-@_-"/>
  </numFmts>
  <fonts count="72"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font>
    <font>
      <b/>
      <sz val="12"/>
      <color theme="1"/>
      <name val="Times New Roman"/>
      <family val="1"/>
      <charset val="204"/>
    </font>
    <font>
      <sz val="10"/>
      <name val="Times New Roman"/>
      <family val="1"/>
      <charset val="204"/>
    </font>
    <font>
      <sz val="10"/>
      <color theme="1"/>
      <name val="Calibri"/>
      <family val="2"/>
      <charset val="204"/>
      <scheme val="minor"/>
    </font>
    <font>
      <sz val="10"/>
      <color theme="1"/>
      <name val="Times New Roman"/>
      <family val="1"/>
      <charset val="204"/>
    </font>
    <font>
      <sz val="11"/>
      <color theme="1"/>
      <name val="Times New Roman"/>
      <family val="1"/>
      <charset val="204"/>
    </font>
    <font>
      <b/>
      <sz val="10"/>
      <name val="Times New Roman"/>
      <family val="1"/>
      <charset val="204"/>
    </font>
    <font>
      <sz val="11"/>
      <name val="Times New Roman"/>
      <family val="1"/>
      <charset val="204"/>
    </font>
    <font>
      <b/>
      <sz val="10"/>
      <color theme="1"/>
      <name val="Calibri"/>
      <family val="2"/>
      <charset val="204"/>
      <scheme val="minor"/>
    </font>
    <font>
      <sz val="11"/>
      <color theme="1"/>
      <name val="Calibri"/>
      <family val="2"/>
      <charset val="204"/>
      <scheme val="minor"/>
    </font>
    <font>
      <sz val="11"/>
      <color theme="1"/>
      <name val="Calibri"/>
      <family val="2"/>
      <scheme val="minor"/>
    </font>
    <font>
      <sz val="11"/>
      <name val="Times New Roman"/>
      <family val="1"/>
      <charset val="204"/>
    </font>
    <font>
      <sz val="10"/>
      <name val="Times New Roman"/>
      <family val="1"/>
      <charset val="204"/>
    </font>
    <font>
      <sz val="11"/>
      <name val="Calibri"/>
      <family val="2"/>
      <charset val="204"/>
    </font>
    <font>
      <sz val="10"/>
      <color theme="1"/>
      <name val="Times New Roman"/>
      <family val="1"/>
      <charset val="204"/>
    </font>
    <font>
      <sz val="10"/>
      <name val="Calibri"/>
      <family val="2"/>
      <charset val="204"/>
      <scheme val="minor"/>
    </font>
    <font>
      <sz val="11"/>
      <name val="Calibri"/>
      <family val="2"/>
    </font>
    <font>
      <sz val="10"/>
      <name val="Times New Roman"/>
      <family val="1"/>
    </font>
    <font>
      <sz val="10"/>
      <color theme="1"/>
      <name val="Calibri"/>
      <family val="2"/>
      <scheme val="minor"/>
    </font>
    <font>
      <sz val="11"/>
      <color rgb="FF000000"/>
      <name val="Calibri"/>
      <family val="2"/>
      <charset val="204"/>
    </font>
    <font>
      <sz val="11"/>
      <color rgb="FF000000"/>
      <name val="Calibri"/>
      <family val="2"/>
      <charset val="1"/>
    </font>
    <font>
      <sz val="10"/>
      <color rgb="FF000000"/>
      <name val="Calibri"/>
      <family val="2"/>
      <charset val="204"/>
    </font>
    <font>
      <sz val="11"/>
      <color rgb="FF000000"/>
      <name val="Calibri"/>
      <family val="2"/>
      <charset val="204"/>
    </font>
    <font>
      <sz val="11"/>
      <color rgb="FF000000"/>
      <name val="Cambria"/>
      <family val="1"/>
      <charset val="204"/>
    </font>
    <font>
      <sz val="10"/>
      <color rgb="FF000000"/>
      <name val="Cambria"/>
      <family val="1"/>
      <charset val="204"/>
    </font>
    <font>
      <sz val="11"/>
      <name val="Calibri"/>
      <family val="2"/>
      <charset val="204"/>
    </font>
    <font>
      <sz val="10"/>
      <color rgb="FF000000"/>
      <name val="Times New Roman"/>
      <family val="1"/>
      <charset val="204"/>
    </font>
    <font>
      <b/>
      <sz val="10"/>
      <color rgb="FF000000"/>
      <name val="Times New Roman"/>
      <family val="1"/>
      <charset val="204"/>
    </font>
    <font>
      <i/>
      <sz val="10"/>
      <color rgb="FF000000"/>
      <name val="Times New Roman"/>
      <family val="1"/>
      <charset val="204"/>
    </font>
    <font>
      <b/>
      <sz val="14"/>
      <color theme="1"/>
      <name val="Calibri"/>
      <family val="2"/>
      <charset val="204"/>
      <scheme val="minor"/>
    </font>
    <font>
      <sz val="12"/>
      <color theme="1"/>
      <name val="Calibri"/>
      <family val="2"/>
      <charset val="204"/>
      <scheme val="minor"/>
    </font>
    <font>
      <b/>
      <sz val="12"/>
      <color rgb="FFFF0000"/>
      <name val="Calibri"/>
      <family val="2"/>
      <charset val="204"/>
      <scheme val="minor"/>
    </font>
    <font>
      <sz val="11"/>
      <color theme="1"/>
      <name val="Calibri"/>
      <family val="2"/>
      <charset val="204"/>
      <scheme val="minor"/>
    </font>
    <font>
      <sz val="11"/>
      <name val="Calibri"/>
      <family val="2"/>
      <charset val="204"/>
      <scheme val="minor"/>
    </font>
    <font>
      <sz val="10"/>
      <name val="Times New Roman"/>
      <family val="1"/>
      <charset val="204"/>
    </font>
    <font>
      <sz val="10"/>
      <color theme="1"/>
      <name val="Calibri"/>
      <family val="2"/>
      <charset val="204"/>
      <scheme val="minor"/>
    </font>
    <font>
      <sz val="11"/>
      <name val="Calibri"/>
      <family val="2"/>
      <charset val="204"/>
    </font>
    <font>
      <sz val="11"/>
      <color rgb="FF000000"/>
      <name val="Calibri"/>
      <family val="2"/>
      <charset val="204"/>
    </font>
    <font>
      <sz val="10"/>
      <name val="Times New Roman"/>
      <family val="1"/>
      <charset val="204"/>
    </font>
    <font>
      <sz val="11"/>
      <name val="Calibri"/>
      <family val="2"/>
      <charset val="204"/>
    </font>
    <font>
      <sz val="10"/>
      <color indexed="64"/>
      <name val="Times New Roman"/>
      <family val="1"/>
      <charset val="204"/>
    </font>
    <font>
      <b/>
      <sz val="11"/>
      <color theme="1"/>
      <name val="Times New Roman"/>
      <family val="1"/>
      <charset val="204"/>
    </font>
    <font>
      <b/>
      <sz val="11"/>
      <color theme="1"/>
      <name val="Calibri"/>
      <family val="2"/>
      <charset val="204"/>
      <scheme val="minor"/>
    </font>
    <font>
      <b/>
      <sz val="12"/>
      <name val="Times New Roman"/>
      <family val="1"/>
      <charset val="204"/>
    </font>
    <font>
      <b/>
      <sz val="11"/>
      <name val="Calibri"/>
      <family val="2"/>
      <charset val="204"/>
    </font>
    <font>
      <b/>
      <sz val="11"/>
      <name val="Calibri"/>
      <family val="2"/>
    </font>
    <font>
      <sz val="10"/>
      <name val="Times New Roman"/>
      <family val="1"/>
      <charset val="1"/>
    </font>
    <font>
      <sz val="10"/>
      <color rgb="FF00B0F0"/>
      <name val="Times New Roman"/>
      <family val="1"/>
      <charset val="204"/>
    </font>
    <font>
      <b/>
      <sz val="10"/>
      <color theme="1"/>
      <name val="Times New Roman"/>
      <family val="1"/>
      <charset val="204"/>
    </font>
    <font>
      <i/>
      <sz val="10"/>
      <name val="Times New Roman"/>
      <family val="1"/>
      <charset val="204"/>
    </font>
    <font>
      <sz val="12"/>
      <name val="Times New Roman"/>
      <family val="1"/>
      <charset val="204"/>
    </font>
    <font>
      <sz val="16"/>
      <color rgb="FF000000"/>
      <name val="Times New Roman"/>
      <family val="1"/>
      <charset val="204"/>
    </font>
    <font>
      <b/>
      <sz val="16"/>
      <color rgb="FF000000"/>
      <name val="Candara"/>
      <family val="2"/>
      <charset val="204"/>
    </font>
    <font>
      <sz val="16"/>
      <color rgb="FF000000"/>
      <name val="Candara"/>
      <family val="2"/>
      <charset val="204"/>
    </font>
    <font>
      <sz val="18"/>
      <name val="Arial"/>
      <family val="2"/>
      <charset val="204"/>
    </font>
    <font>
      <sz val="6"/>
      <color rgb="FF000000"/>
      <name val="Times New Roman"/>
      <family val="1"/>
      <charset val="204"/>
    </font>
    <font>
      <b/>
      <u/>
      <sz val="16"/>
      <color rgb="FF000000"/>
      <name val="Times New Roman"/>
      <family val="1"/>
      <charset val="204"/>
    </font>
    <font>
      <sz val="14"/>
      <color rgb="FF000000"/>
      <name val="Times New Roman"/>
      <family val="1"/>
      <charset val="204"/>
    </font>
    <font>
      <sz val="12"/>
      <color rgb="FF000000"/>
      <name val="Times New Roman"/>
      <family val="1"/>
      <charset val="204"/>
    </font>
    <font>
      <b/>
      <sz val="18"/>
      <color rgb="FF000000"/>
      <name val="Times New Roman"/>
      <family val="1"/>
      <charset val="204"/>
    </font>
    <font>
      <b/>
      <sz val="16"/>
      <color rgb="FF000000"/>
      <name val="Times New Roman"/>
      <family val="1"/>
      <charset val="204"/>
    </font>
  </fonts>
  <fills count="62">
    <fill>
      <patternFill patternType="none"/>
    </fill>
    <fill>
      <patternFill patternType="gray125"/>
    </fill>
    <fill>
      <patternFill patternType="solid">
        <fgColor theme="5" tint="0.39997558519241921"/>
        <bgColor theme="5" tint="0.39997558519241921"/>
      </patternFill>
    </fill>
    <fill>
      <patternFill patternType="solid">
        <fgColor theme="0"/>
        <bgColor theme="0"/>
      </patternFill>
    </fill>
    <fill>
      <patternFill patternType="solid">
        <fgColor theme="0" tint="-0.249977111117893"/>
        <bgColor theme="0" tint="-0.249977111117893"/>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solid">
        <fgColor theme="5" tint="0.39997558519241921"/>
        <bgColor theme="0" tint="-4.9989318521683403E-2"/>
      </patternFill>
    </fill>
    <fill>
      <patternFill patternType="solid">
        <fgColor theme="5" tint="0.39997558519241921"/>
        <bgColor theme="4" tint="0.59999389629810485"/>
      </patternFill>
    </fill>
    <fill>
      <patternFill patternType="solid">
        <fgColor theme="5" tint="0.39997558519241921"/>
        <bgColor theme="0" tint="-0.249977111117893"/>
      </patternFill>
    </fill>
    <fill>
      <patternFill patternType="solid">
        <fgColor theme="5" tint="0.39997558519241921"/>
        <bgColor theme="3" tint="0.39997558519241921"/>
      </patternFill>
    </fill>
    <fill>
      <patternFill patternType="solid">
        <fgColor theme="0"/>
        <bgColor indexed="64"/>
      </patternFill>
    </fill>
    <fill>
      <patternFill patternType="solid">
        <fgColor theme="0"/>
        <bgColor rgb="FFF2F2F2"/>
      </patternFill>
    </fill>
    <fill>
      <patternFill patternType="solid">
        <fgColor theme="5" tint="0.39997558519241921"/>
        <bgColor indexed="64"/>
      </patternFill>
    </fill>
    <fill>
      <patternFill patternType="solid">
        <fgColor theme="0"/>
        <bgColor theme="4" tint="0.59999389629810485"/>
      </patternFill>
    </fill>
    <fill>
      <patternFill patternType="solid">
        <fgColor theme="0"/>
        <bgColor theme="3" tint="0.39997558519241921"/>
      </patternFill>
    </fill>
    <fill>
      <patternFill patternType="solid">
        <fgColor theme="0"/>
        <bgColor indexed="8"/>
      </patternFill>
    </fill>
    <fill>
      <patternFill patternType="solid">
        <fgColor theme="0"/>
        <bgColor rgb="FF92D050"/>
      </patternFill>
    </fill>
    <fill>
      <patternFill patternType="solid">
        <fgColor rgb="FFC4D79B"/>
        <bgColor rgb="FF000000"/>
      </patternFill>
    </fill>
    <fill>
      <patternFill patternType="solid">
        <fgColor rgb="FFFFFFFF"/>
        <bgColor rgb="FF000000"/>
      </patternFill>
    </fill>
    <fill>
      <patternFill patternType="solid">
        <fgColor rgb="FF92D050"/>
        <bgColor indexed="64"/>
      </patternFill>
    </fill>
    <fill>
      <patternFill patternType="solid">
        <fgColor theme="0"/>
      </patternFill>
    </fill>
    <fill>
      <patternFill patternType="solid">
        <fgColor rgb="FFFFFFFF"/>
        <bgColor rgb="FFF2F2F2"/>
      </patternFill>
    </fill>
    <fill>
      <patternFill patternType="solid">
        <fgColor indexed="65"/>
      </patternFill>
    </fill>
    <fill>
      <patternFill patternType="solid">
        <fgColor rgb="FFFFFF00"/>
        <bgColor theme="0" tint="-4.9989318521683403E-2"/>
      </patternFill>
    </fill>
    <fill>
      <patternFill patternType="solid">
        <fgColor rgb="FFCC66FF"/>
        <bgColor theme="0" tint="-4.9989318521683403E-2"/>
      </patternFill>
    </fill>
    <fill>
      <patternFill patternType="solid">
        <fgColor rgb="FFCC66FF"/>
        <bgColor rgb="FFF2F2F2"/>
      </patternFill>
    </fill>
    <fill>
      <patternFill patternType="solid">
        <fgColor rgb="FFFFFF00"/>
        <bgColor indexed="64"/>
      </patternFill>
    </fill>
    <fill>
      <patternFill patternType="solid">
        <fgColor theme="0" tint="-0.249977111117893"/>
        <bgColor indexed="64"/>
      </patternFill>
    </fill>
    <fill>
      <patternFill patternType="solid">
        <fgColor rgb="FFFFFF00"/>
        <bgColor theme="0"/>
      </patternFill>
    </fill>
    <fill>
      <patternFill patternType="solid">
        <fgColor rgb="FFFFFF00"/>
        <bgColor rgb="FFF2F2F2"/>
      </patternFill>
    </fill>
    <fill>
      <patternFill patternType="solid">
        <fgColor theme="0" tint="-4.9989318521683403E-2"/>
        <bgColor rgb="FF92D050"/>
      </patternFill>
    </fill>
    <fill>
      <patternFill patternType="solid">
        <fgColor theme="0" tint="-0.14999847407452621"/>
        <bgColor theme="0" tint="-4.9989318521683403E-2"/>
      </patternFill>
    </fill>
    <fill>
      <patternFill patternType="solid">
        <fgColor theme="0" tint="-0.14999847407452621"/>
        <bgColor theme="0" tint="-0.249977111117893"/>
      </patternFill>
    </fill>
    <fill>
      <patternFill patternType="solid">
        <fgColor rgb="FF00B050"/>
        <bgColor theme="0" tint="-4.9989318521683403E-2"/>
      </patternFill>
    </fill>
    <fill>
      <patternFill patternType="solid">
        <fgColor rgb="FFF2F2F2"/>
        <bgColor rgb="FFFFFFFF"/>
      </patternFill>
    </fill>
    <fill>
      <patternFill patternType="solid">
        <fgColor rgb="FF00B050"/>
        <bgColor indexed="64"/>
      </patternFill>
    </fill>
    <fill>
      <patternFill patternType="solid">
        <fgColor rgb="FF00B050"/>
        <bgColor rgb="FFF2F2F2"/>
      </patternFill>
    </fill>
    <fill>
      <patternFill patternType="solid">
        <fgColor rgb="FF00B0F0"/>
        <bgColor indexed="64"/>
      </patternFill>
    </fill>
    <fill>
      <patternFill patternType="solid">
        <fgColor theme="0" tint="-0.249977111117893"/>
        <bgColor theme="0" tint="-4.9989318521683403E-2"/>
      </patternFill>
    </fill>
    <fill>
      <patternFill patternType="solid">
        <fgColor rgb="FFBFBFBF"/>
        <bgColor rgb="FFC3D69B"/>
      </patternFill>
    </fill>
    <fill>
      <patternFill patternType="solid">
        <fgColor rgb="FFBFBFBF"/>
        <bgColor rgb="FFD9D9D9"/>
      </patternFill>
    </fill>
    <fill>
      <patternFill patternType="solid">
        <fgColor theme="7" tint="0.39997558519241921"/>
        <bgColor indexed="64"/>
      </patternFill>
    </fill>
    <fill>
      <patternFill patternType="solid">
        <fgColor theme="7" tint="0.39997558519241921"/>
        <bgColor rgb="FFF2F2F2"/>
      </patternFill>
    </fill>
    <fill>
      <patternFill patternType="solid">
        <fgColor theme="7" tint="0.79998168889431442"/>
        <bgColor theme="0" tint="-4.9989318521683403E-2"/>
      </patternFill>
    </fill>
    <fill>
      <patternFill patternType="solid">
        <fgColor theme="7" tint="0.79998168889431442"/>
        <bgColor indexed="64"/>
      </patternFill>
    </fill>
    <fill>
      <patternFill patternType="solid">
        <fgColor theme="7" tint="0.59999389629810485"/>
        <bgColor theme="0" tint="-4.9989318521683403E-2"/>
      </patternFill>
    </fill>
    <fill>
      <patternFill patternType="solid">
        <fgColor theme="0" tint="-4.9989318521683403E-2"/>
        <bgColor indexed="64"/>
      </patternFill>
    </fill>
    <fill>
      <patternFill patternType="solid">
        <fgColor rgb="FFFF0000"/>
        <bgColor indexed="64"/>
      </patternFill>
    </fill>
    <fill>
      <patternFill patternType="solid">
        <fgColor rgb="FF33CC33"/>
        <bgColor indexed="64"/>
      </patternFill>
    </fill>
    <fill>
      <patternFill patternType="solid">
        <fgColor theme="9" tint="0.39997558519241921"/>
        <bgColor indexed="64"/>
      </patternFill>
    </fill>
    <fill>
      <patternFill patternType="solid">
        <fgColor rgb="FF33CC33"/>
        <bgColor theme="0"/>
      </patternFill>
    </fill>
    <fill>
      <patternFill patternType="solid">
        <fgColor rgb="FF33CC33"/>
        <bgColor theme="0" tint="-4.9989318521683403E-2"/>
      </patternFill>
    </fill>
    <fill>
      <patternFill patternType="solid">
        <fgColor rgb="FFFF0000"/>
        <bgColor theme="0" tint="-4.9989318521683403E-2"/>
      </patternFill>
    </fill>
    <fill>
      <patternFill patternType="solid">
        <fgColor rgb="FFFF0000"/>
        <bgColor theme="0"/>
      </patternFill>
    </fill>
    <fill>
      <patternFill patternType="solid">
        <fgColor rgb="FFFF0000"/>
        <bgColor theme="3" tint="0.39997558519241921"/>
      </patternFill>
    </fill>
    <fill>
      <patternFill patternType="solid">
        <fgColor theme="9" tint="0.59999389629810485"/>
        <bgColor theme="0" tint="-4.9989318521683403E-2"/>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FFFF00"/>
      </patternFill>
    </fill>
    <fill>
      <patternFill patternType="solid">
        <fgColor rgb="FFFFFF00"/>
        <bgColor theme="3" tint="0.39997558519241921"/>
      </patternFill>
    </fill>
    <fill>
      <patternFill patternType="solid">
        <fgColor rgb="FFFFFFFF"/>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style="medium">
        <color indexed="64"/>
      </bottom>
      <diagonal/>
    </border>
  </borders>
  <cellStyleXfs count="211">
    <xf numFmtId="0" fontId="0" fillId="0" borderId="0"/>
    <xf numFmtId="0" fontId="11" fillId="0" borderId="0"/>
    <xf numFmtId="0" fontId="11" fillId="0" borderId="0"/>
    <xf numFmtId="0" fontId="11" fillId="0" borderId="0"/>
    <xf numFmtId="0" fontId="20" fillId="0" borderId="0"/>
    <xf numFmtId="0" fontId="1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Protection="0"/>
    <xf numFmtId="9" fontId="11" fillId="0" borderId="0"/>
    <xf numFmtId="9" fontId="20" fillId="0" borderId="0" applyFont="0" applyFill="0" applyBorder="0" applyProtection="0"/>
    <xf numFmtId="164" fontId="20" fillId="0" borderId="0" applyFont="0" applyFill="0" applyBorder="0" applyProtection="0"/>
    <xf numFmtId="165" fontId="20" fillId="0" borderId="0" applyFont="0" applyFill="0" applyBorder="0" applyProtection="0"/>
    <xf numFmtId="43" fontId="20" fillId="0" borderId="0" applyFont="0" applyFill="0" applyBorder="0" applyProtection="0"/>
    <xf numFmtId="0" fontId="21" fillId="0" borderId="0"/>
    <xf numFmtId="0" fontId="10" fillId="0" borderId="0"/>
    <xf numFmtId="0" fontId="24" fillId="0" borderId="0"/>
    <xf numFmtId="0" fontId="24" fillId="0" borderId="0"/>
    <xf numFmtId="0" fontId="24" fillId="0" borderId="0"/>
    <xf numFmtId="0" fontId="10" fillId="0" borderId="0"/>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43" fontId="20" fillId="0" borderId="0" applyFont="0" applyFill="0" applyBorder="0" applyProtection="0"/>
    <xf numFmtId="0" fontId="10" fillId="0" borderId="0"/>
    <xf numFmtId="0" fontId="10" fillId="0" borderId="0"/>
    <xf numFmtId="0" fontId="10" fillId="0" borderId="0"/>
    <xf numFmtId="0" fontId="10" fillId="0" borderId="0"/>
    <xf numFmtId="165" fontId="10" fillId="0" borderId="0" applyFont="0" applyFill="0" applyBorder="0" applyProtection="0"/>
    <xf numFmtId="0" fontId="10" fillId="0" borderId="0"/>
    <xf numFmtId="0" fontId="10" fillId="0" borderId="0"/>
    <xf numFmtId="164" fontId="10" fillId="0" borderId="0" applyFont="0" applyFill="0" applyBorder="0" applyProtection="0"/>
    <xf numFmtId="9" fontId="10" fillId="0" borderId="0" applyFont="0" applyFill="0" applyBorder="0" applyProtection="0"/>
    <xf numFmtId="9" fontId="24" fillId="0" borderId="0"/>
    <xf numFmtId="9" fontId="10" fillId="0" borderId="0" applyFont="0" applyFill="0" applyBorder="0" applyProtection="0"/>
    <xf numFmtId="43" fontId="10" fillId="0" borderId="0" applyFont="0" applyFill="0" applyBorder="0" applyProtection="0"/>
    <xf numFmtId="0" fontId="10" fillId="0" borderId="0"/>
    <xf numFmtId="0" fontId="21" fillId="0" borderId="0"/>
    <xf numFmtId="43" fontId="9" fillId="0" borderId="0" applyFont="0" applyFill="0" applyBorder="0" applyProtection="0"/>
    <xf numFmtId="9" fontId="9" fillId="0" borderId="0" applyFont="0" applyFill="0" applyBorder="0" applyProtection="0"/>
    <xf numFmtId="164" fontId="9" fillId="0" borderId="0" applyFont="0" applyFill="0" applyBorder="0" applyProtection="0"/>
    <xf numFmtId="9" fontId="9" fillId="0" borderId="0" applyFont="0" applyFill="0" applyBorder="0" applyProtection="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21" fillId="0" borderId="0" applyFont="0" applyFill="0" applyBorder="0" applyProtection="0"/>
    <xf numFmtId="9" fontId="27" fillId="0" borderId="0"/>
    <xf numFmtId="0" fontId="9" fillId="0" borderId="0"/>
    <xf numFmtId="9" fontId="21" fillId="0" borderId="0" applyFont="0" applyFill="0" applyBorder="0" applyProtection="0"/>
    <xf numFmtId="0" fontId="21" fillId="0" borderId="0"/>
    <xf numFmtId="0" fontId="21" fillId="0" borderId="0"/>
    <xf numFmtId="43" fontId="20" fillId="0" borderId="0" applyFont="0" applyFill="0" applyBorder="0" applyProtection="0"/>
    <xf numFmtId="0" fontId="9" fillId="0" borderId="0"/>
    <xf numFmtId="165" fontId="9" fillId="0" borderId="0" applyFont="0" applyFill="0" applyBorder="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7" fillId="0" borderId="0"/>
    <xf numFmtId="0" fontId="21" fillId="0" borderId="0"/>
    <xf numFmtId="0" fontId="27" fillId="0" borderId="0"/>
    <xf numFmtId="0" fontId="27" fillId="0" borderId="0"/>
    <xf numFmtId="0" fontId="27" fillId="0" borderId="0"/>
    <xf numFmtId="164" fontId="21" fillId="0" borderId="0" applyFont="0" applyFill="0" applyBorder="0" applyProtection="0"/>
    <xf numFmtId="165" fontId="21" fillId="0" borderId="0" applyFont="0" applyFill="0" applyBorder="0" applyProtection="0"/>
    <xf numFmtId="43" fontId="21" fillId="0" borderId="0" applyFont="0" applyFill="0" applyBorder="0" applyProtection="0"/>
    <xf numFmtId="167" fontId="33" fillId="0" borderId="0" applyBorder="0" applyProtection="0"/>
    <xf numFmtId="165" fontId="33" fillId="0" borderId="0" applyBorder="0" applyProtection="0"/>
    <xf numFmtId="166" fontId="33" fillId="0" borderId="0" applyBorder="0" applyProtection="0"/>
    <xf numFmtId="9" fontId="33" fillId="0" borderId="0" applyBorder="0" applyProtection="0"/>
    <xf numFmtId="0" fontId="34" fillId="0" borderId="0"/>
    <xf numFmtId="9" fontId="33" fillId="0" borderId="0" applyBorder="0" applyProtection="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0" fillId="0" borderId="0"/>
    <xf numFmtId="0" fontId="33" fillId="0" borderId="0"/>
    <xf numFmtId="9" fontId="8" fillId="0" borderId="0" applyFont="0" applyFill="0" applyBorder="0" applyProtection="0"/>
    <xf numFmtId="43" fontId="8" fillId="0" borderId="0" applyFont="0" applyFill="0" applyBorder="0" applyProtection="0"/>
    <xf numFmtId="9" fontId="8" fillId="0" borderId="0" applyFont="0" applyFill="0" applyBorder="0" applyProtection="0"/>
    <xf numFmtId="0" fontId="30" fillId="0" borderId="0"/>
    <xf numFmtId="164" fontId="8" fillId="0" borderId="0" applyFont="0" applyFill="0" applyBorder="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0" fillId="0" borderId="0"/>
    <xf numFmtId="0" fontId="8" fillId="0" borderId="0"/>
    <xf numFmtId="0" fontId="36" fillId="0" borderId="0"/>
    <xf numFmtId="0" fontId="30" fillId="0" borderId="0"/>
    <xf numFmtId="0" fontId="8" fillId="0" borderId="0"/>
    <xf numFmtId="0" fontId="30" fillId="0" borderId="0"/>
    <xf numFmtId="43" fontId="20" fillId="0" borderId="0" applyFont="0" applyFill="0" applyBorder="0" applyProtection="0"/>
    <xf numFmtId="0" fontId="30" fillId="0" borderId="0"/>
    <xf numFmtId="165" fontId="8" fillId="0" borderId="0" applyFont="0" applyFill="0" applyBorder="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Border="0" applyProtection="0"/>
    <xf numFmtId="9" fontId="36" fillId="0" borderId="0"/>
    <xf numFmtId="9" fontId="30" fillId="0" borderId="0" applyBorder="0" applyProtection="0"/>
    <xf numFmtId="167" fontId="30" fillId="0" borderId="0" applyBorder="0" applyProtection="0"/>
    <xf numFmtId="166" fontId="30" fillId="0" borderId="0" applyBorder="0" applyProtection="0"/>
    <xf numFmtId="165" fontId="30" fillId="0" borderId="0" applyBorder="0" applyProtection="0"/>
    <xf numFmtId="43" fontId="8" fillId="0" borderId="0" applyFont="0" applyFill="0" applyBorder="0" applyAlignment="0" applyProtection="0"/>
    <xf numFmtId="43" fontId="20" fillId="0" borderId="0" applyFont="0" applyFill="0" applyBorder="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Protection="0"/>
    <xf numFmtId="9" fontId="7" fillId="0" borderId="0" applyFont="0" applyFill="0" applyBorder="0" applyProtection="0"/>
    <xf numFmtId="164" fontId="7" fillId="0" borderId="0" applyFont="0" applyFill="0" applyBorder="0" applyProtection="0"/>
    <xf numFmtId="165" fontId="7" fillId="0" borderId="0" applyFont="0" applyFill="0" applyBorder="0" applyProtection="0"/>
    <xf numFmtId="43" fontId="7" fillId="0" borderId="0" applyFon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0" fillId="0" borderId="0"/>
    <xf numFmtId="0" fontId="30" fillId="0" borderId="0"/>
    <xf numFmtId="0" fontId="5" fillId="0" borderId="0"/>
    <xf numFmtId="0" fontId="48"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cellStyleXfs>
  <cellXfs count="802">
    <xf numFmtId="0" fontId="0" fillId="0" borderId="0" xfId="0"/>
    <xf numFmtId="0" fontId="20" fillId="0" borderId="0" xfId="9"/>
    <xf numFmtId="0" fontId="20" fillId="0" borderId="0" xfId="9" applyAlignment="1">
      <alignment horizontal="center"/>
    </xf>
    <xf numFmtId="0" fontId="12" fillId="0" borderId="0" xfId="9" applyFont="1" applyAlignment="1">
      <alignment horizontal="center"/>
    </xf>
    <xf numFmtId="0" fontId="15" fillId="5" borderId="1" xfId="9" applyFont="1" applyFill="1" applyBorder="1" applyAlignment="1">
      <alignment horizontal="center" vertical="center"/>
    </xf>
    <xf numFmtId="0" fontId="20" fillId="0" borderId="1" xfId="9" applyBorder="1"/>
    <xf numFmtId="0" fontId="11" fillId="0" borderId="0" xfId="9" applyFont="1"/>
    <xf numFmtId="0" fontId="11" fillId="0" borderId="1" xfId="9" applyFont="1" applyBorder="1"/>
    <xf numFmtId="0" fontId="11" fillId="0" borderId="0" xfId="6" applyFont="1"/>
    <xf numFmtId="0" fontId="11" fillId="0" borderId="1" xfId="6" applyFont="1" applyBorder="1"/>
    <xf numFmtId="0" fontId="20" fillId="0" borderId="0" xfId="9" applyAlignment="1">
      <alignment horizontal="center" vertical="center"/>
    </xf>
    <xf numFmtId="165" fontId="19" fillId="4" borderId="1" xfId="9" applyNumberFormat="1" applyFont="1" applyFill="1" applyBorder="1" applyAlignment="1">
      <alignment horizontal="center" vertical="center"/>
    </xf>
    <xf numFmtId="165" fontId="17" fillId="4" borderId="4" xfId="9" applyNumberFormat="1" applyFont="1" applyFill="1" applyBorder="1" applyAlignment="1">
      <alignment horizontal="center" vertical="center" wrapText="1"/>
    </xf>
    <xf numFmtId="0" fontId="20" fillId="0" borderId="1" xfId="9" applyBorder="1" applyAlignment="1">
      <alignment horizontal="center" vertical="center"/>
    </xf>
    <xf numFmtId="0" fontId="20" fillId="0" borderId="0" xfId="6"/>
    <xf numFmtId="0" fontId="13" fillId="5" borderId="1" xfId="6" applyFont="1" applyFill="1" applyBorder="1" applyAlignment="1">
      <alignment horizontal="center" vertical="center" wrapText="1"/>
    </xf>
    <xf numFmtId="0" fontId="13" fillId="5" borderId="8" xfId="6" applyFont="1" applyFill="1" applyBorder="1" applyAlignment="1">
      <alignment horizontal="center" vertical="center" wrapText="1"/>
    </xf>
    <xf numFmtId="0" fontId="13" fillId="5" borderId="5" xfId="6"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2" xfId="6" applyFont="1" applyFill="1" applyBorder="1" applyAlignment="1">
      <alignment horizontal="center" vertical="center" wrapText="1"/>
    </xf>
    <xf numFmtId="0" fontId="13" fillId="4" borderId="5" xfId="6" applyFont="1" applyFill="1" applyBorder="1" applyAlignment="1">
      <alignment horizontal="center" vertical="center" wrapText="1"/>
    </xf>
    <xf numFmtId="0" fontId="13" fillId="4" borderId="6" xfId="6" applyFont="1" applyFill="1" applyBorder="1" applyAlignment="1">
      <alignment horizontal="center" vertical="center" wrapText="1"/>
    </xf>
    <xf numFmtId="0" fontId="15" fillId="2" borderId="5" xfId="6" applyFont="1" applyFill="1" applyBorder="1" applyAlignment="1">
      <alignment horizontal="center" vertical="center" wrapText="1"/>
    </xf>
    <xf numFmtId="0" fontId="20" fillId="0" borderId="1" xfId="6" applyBorder="1"/>
    <xf numFmtId="165" fontId="17" fillId="4" borderId="1" xfId="9" applyNumberFormat="1" applyFont="1" applyFill="1" applyBorder="1" applyAlignment="1">
      <alignment horizontal="center" vertical="center" wrapText="1"/>
    </xf>
    <xf numFmtId="0" fontId="13" fillId="5" borderId="2" xfId="6" applyFont="1" applyFill="1" applyBorder="1" applyAlignment="1">
      <alignment horizontal="center" vertical="center" wrapText="1"/>
    </xf>
    <xf numFmtId="0" fontId="13" fillId="5" borderId="4" xfId="6" applyFont="1" applyFill="1" applyBorder="1" applyAlignment="1">
      <alignment horizontal="center" vertical="center" wrapText="1"/>
    </xf>
    <xf numFmtId="165" fontId="13" fillId="4" borderId="1" xfId="6" applyNumberFormat="1" applyFont="1" applyFill="1" applyBorder="1" applyAlignment="1">
      <alignment horizontal="center" vertical="center" wrapText="1"/>
    </xf>
    <xf numFmtId="0" fontId="20" fillId="0" borderId="1" xfId="6" applyBorder="1"/>
    <xf numFmtId="0" fontId="11" fillId="0" borderId="0" xfId="6" applyFont="1"/>
    <xf numFmtId="0" fontId="11" fillId="0" borderId="1" xfId="6" applyFont="1" applyBorder="1"/>
    <xf numFmtId="0" fontId="24" fillId="0" borderId="0" xfId="66" applyFont="1"/>
    <xf numFmtId="0" fontId="24" fillId="0" borderId="1" xfId="66" applyFont="1" applyBorder="1"/>
    <xf numFmtId="0" fontId="11" fillId="0" borderId="1" xfId="6" applyFont="1" applyBorder="1"/>
    <xf numFmtId="0" fontId="11" fillId="0" borderId="0" xfId="6" applyFont="1"/>
    <xf numFmtId="0" fontId="11" fillId="0" borderId="1" xfId="6" applyFont="1" applyBorder="1"/>
    <xf numFmtId="0" fontId="20" fillId="0" borderId="0" xfId="6"/>
    <xf numFmtId="0" fontId="27" fillId="0" borderId="1" xfId="82" applyFont="1" applyBorder="1"/>
    <xf numFmtId="0" fontId="11" fillId="0" borderId="1" xfId="6" applyFont="1" applyBorder="1"/>
    <xf numFmtId="0" fontId="11" fillId="0" borderId="0" xfId="6" applyFont="1"/>
    <xf numFmtId="0" fontId="11" fillId="0" borderId="1" xfId="6" applyFont="1" applyBorder="1"/>
    <xf numFmtId="0" fontId="11" fillId="0" borderId="0" xfId="6" applyFont="1"/>
    <xf numFmtId="0" fontId="11" fillId="0" borderId="1" xfId="6" applyFont="1" applyBorder="1"/>
    <xf numFmtId="0" fontId="11" fillId="0" borderId="1" xfId="6" applyFont="1" applyBorder="1"/>
    <xf numFmtId="0" fontId="11" fillId="0" borderId="0" xfId="6" applyFont="1"/>
    <xf numFmtId="0" fontId="11" fillId="0" borderId="1" xfId="6" applyFont="1" applyBorder="1"/>
    <xf numFmtId="0" fontId="11" fillId="0" borderId="1" xfId="6" applyFont="1" applyBorder="1"/>
    <xf numFmtId="165" fontId="15" fillId="4" borderId="1" xfId="9" applyNumberFormat="1" applyFont="1" applyFill="1" applyBorder="1" applyAlignment="1">
      <alignment horizontal="center" vertical="center"/>
    </xf>
    <xf numFmtId="0" fontId="11" fillId="0" borderId="0" xfId="6" applyFont="1"/>
    <xf numFmtId="0" fontId="22" fillId="0" borderId="1" xfId="6" applyFont="1" applyBorder="1"/>
    <xf numFmtId="0" fontId="11" fillId="0" borderId="1" xfId="6" applyFont="1" applyBorder="1"/>
    <xf numFmtId="0" fontId="11" fillId="0" borderId="1" xfId="6" applyFont="1" applyBorder="1"/>
    <xf numFmtId="0" fontId="11" fillId="0" borderId="0" xfId="6" applyFont="1"/>
    <xf numFmtId="0" fontId="23" fillId="3" borderId="1" xfId="9" applyFont="1" applyFill="1" applyBorder="1" applyAlignment="1">
      <alignment horizontal="center" vertical="center" wrapText="1"/>
    </xf>
    <xf numFmtId="1" fontId="12" fillId="0" borderId="0" xfId="9" applyNumberFormat="1" applyFont="1" applyAlignment="1">
      <alignment horizontal="center" vertical="center"/>
    </xf>
    <xf numFmtId="1" fontId="20" fillId="0" borderId="0" xfId="9" applyNumberFormat="1" applyAlignment="1">
      <alignment horizontal="center" vertical="center"/>
    </xf>
    <xf numFmtId="165" fontId="13" fillId="6" borderId="1" xfId="9" applyNumberFormat="1" applyFont="1" applyFill="1" applyBorder="1" applyAlignment="1">
      <alignment horizontal="center" vertical="center" wrapText="1"/>
    </xf>
    <xf numFmtId="0" fontId="12" fillId="0" borderId="0" xfId="9" applyFont="1" applyAlignment="1">
      <alignment horizontal="center"/>
    </xf>
    <xf numFmtId="0" fontId="15" fillId="5" borderId="5" xfId="9" applyFont="1" applyFill="1" applyBorder="1" applyAlignment="1">
      <alignment horizontal="center" vertical="center" wrapText="1"/>
    </xf>
    <xf numFmtId="0" fontId="15" fillId="5" borderId="6" xfId="9" applyFont="1" applyFill="1" applyBorder="1" applyAlignment="1">
      <alignment horizontal="center" vertical="center" wrapText="1"/>
    </xf>
    <xf numFmtId="0" fontId="13" fillId="7" borderId="1" xfId="9" applyFont="1" applyFill="1" applyBorder="1" applyAlignment="1">
      <alignment horizontal="center" vertical="center" wrapText="1"/>
    </xf>
    <xf numFmtId="165" fontId="13" fillId="7" borderId="1" xfId="9" applyNumberFormat="1" applyFont="1" applyFill="1" applyBorder="1" applyAlignment="1">
      <alignment horizontal="center" vertical="center" wrapText="1"/>
    </xf>
    <xf numFmtId="165" fontId="13" fillId="7" borderId="4" xfId="9" applyNumberFormat="1" applyFont="1" applyFill="1" applyBorder="1" applyAlignment="1">
      <alignment horizontal="center" vertical="center" wrapText="1"/>
    </xf>
    <xf numFmtId="165" fontId="13" fillId="6" borderId="4" xfId="9" applyNumberFormat="1" applyFont="1" applyFill="1" applyBorder="1" applyAlignment="1">
      <alignment horizontal="center" vertical="center" wrapText="1"/>
    </xf>
    <xf numFmtId="165" fontId="23" fillId="6" borderId="4" xfId="64" applyNumberFormat="1" applyFont="1" applyFill="1" applyBorder="1" applyAlignment="1">
      <alignment horizontal="center" vertical="center" wrapText="1"/>
    </xf>
    <xf numFmtId="165" fontId="28" fillId="6" borderId="4" xfId="80" applyNumberFormat="1" applyFont="1" applyFill="1" applyBorder="1" applyAlignment="1">
      <alignment horizontal="center" vertical="center" wrapText="1"/>
    </xf>
    <xf numFmtId="165" fontId="13" fillId="11" borderId="4" xfId="9" applyNumberFormat="1" applyFont="1" applyFill="1" applyBorder="1" applyAlignment="1">
      <alignment horizontal="center" vertical="center" wrapText="1"/>
    </xf>
    <xf numFmtId="165" fontId="15" fillId="12" borderId="11" xfId="0" applyNumberFormat="1" applyFont="1" applyFill="1" applyBorder="1" applyAlignment="1">
      <alignment horizontal="center" vertical="center" wrapText="1"/>
    </xf>
    <xf numFmtId="0" fontId="13" fillId="8" borderId="1" xfId="9" applyFont="1" applyFill="1" applyBorder="1" applyAlignment="1">
      <alignment horizontal="center" vertical="center" wrapText="1"/>
    </xf>
    <xf numFmtId="0" fontId="13" fillId="10" borderId="1" xfId="9" applyFont="1" applyFill="1" applyBorder="1" applyAlignment="1">
      <alignment horizontal="center" vertical="center" wrapText="1"/>
    </xf>
    <xf numFmtId="165" fontId="23" fillId="6" borderId="1" xfId="9" applyNumberFormat="1" applyFont="1" applyFill="1" applyBorder="1" applyAlignment="1">
      <alignment horizontal="center" vertical="center" wrapText="1"/>
    </xf>
    <xf numFmtId="165" fontId="23" fillId="6" borderId="1" xfId="64" applyNumberFormat="1" applyFont="1" applyFill="1" applyBorder="1" applyAlignment="1">
      <alignment horizontal="center" vertical="center" wrapText="1"/>
    </xf>
    <xf numFmtId="165" fontId="28" fillId="6" borderId="1" xfId="80" applyNumberFormat="1" applyFont="1" applyFill="1" applyBorder="1" applyAlignment="1">
      <alignment horizontal="center" vertical="center" wrapText="1"/>
    </xf>
    <xf numFmtId="165" fontId="15" fillId="12" borderId="1" xfId="0" applyNumberFormat="1" applyFont="1" applyFill="1" applyBorder="1" applyAlignment="1">
      <alignment horizontal="center" vertical="center" wrapText="1"/>
    </xf>
    <xf numFmtId="1" fontId="14" fillId="7" borderId="1" xfId="9" applyNumberFormat="1" applyFont="1" applyFill="1" applyBorder="1" applyAlignment="1">
      <alignment horizontal="center" vertical="center"/>
    </xf>
    <xf numFmtId="0" fontId="13" fillId="9" borderId="1" xfId="6" applyFont="1" applyFill="1" applyBorder="1" applyAlignment="1">
      <alignment horizontal="center" vertical="center" wrapText="1"/>
    </xf>
    <xf numFmtId="165" fontId="23" fillId="7" borderId="4" xfId="33" applyNumberFormat="1" applyFont="1" applyFill="1" applyBorder="1" applyAlignment="1">
      <alignment horizontal="center" vertical="center" wrapText="1"/>
    </xf>
    <xf numFmtId="165" fontId="14" fillId="9" borderId="1" xfId="6" applyNumberFormat="1" applyFont="1" applyFill="1" applyBorder="1" applyAlignment="1">
      <alignment horizontal="center" vertical="center"/>
    </xf>
    <xf numFmtId="165" fontId="13" fillId="7" borderId="4" xfId="6" applyNumberFormat="1" applyFont="1" applyFill="1" applyBorder="1" applyAlignment="1">
      <alignment horizontal="center" vertical="center" wrapText="1"/>
    </xf>
    <xf numFmtId="165" fontId="20" fillId="13" borderId="1" xfId="6" applyNumberFormat="1" applyFill="1" applyBorder="1" applyAlignment="1">
      <alignment horizontal="center" vertical="center"/>
    </xf>
    <xf numFmtId="0" fontId="12" fillId="0" borderId="0" xfId="9" applyFont="1" applyAlignment="1">
      <alignment horizontal="center"/>
    </xf>
    <xf numFmtId="0" fontId="13" fillId="5" borderId="9" xfId="6" applyFont="1" applyFill="1" applyBorder="1" applyAlignment="1">
      <alignment horizontal="center" vertical="center" wrapText="1"/>
    </xf>
    <xf numFmtId="0" fontId="14" fillId="5" borderId="9" xfId="6" applyFont="1" applyFill="1" applyBorder="1" applyAlignment="1">
      <alignment horizontal="center" vertical="center" wrapText="1"/>
    </xf>
    <xf numFmtId="0" fontId="13" fillId="5" borderId="5" xfId="9" applyFont="1" applyFill="1" applyBorder="1" applyAlignment="1">
      <alignment horizontal="center" vertical="center" wrapText="1"/>
    </xf>
    <xf numFmtId="0" fontId="13" fillId="5" borderId="8" xfId="6" applyFont="1" applyFill="1" applyBorder="1" applyAlignment="1">
      <alignment horizontal="center" vertical="center" wrapText="1"/>
    </xf>
    <xf numFmtId="0" fontId="13" fillId="5" borderId="7" xfId="6" applyFont="1" applyFill="1" applyBorder="1" applyAlignment="1">
      <alignment horizontal="center" vertical="center" wrapText="1"/>
    </xf>
    <xf numFmtId="0" fontId="13" fillId="5" borderId="6" xfId="6" applyFont="1" applyFill="1" applyBorder="1" applyAlignment="1">
      <alignment horizontal="center" vertical="center" wrapText="1"/>
    </xf>
    <xf numFmtId="0" fontId="13" fillId="11" borderId="1" xfId="176" applyFont="1" applyFill="1" applyBorder="1" applyAlignment="1">
      <alignment horizontal="center" vertical="center" wrapText="1"/>
    </xf>
    <xf numFmtId="165" fontId="13" fillId="7" borderId="1" xfId="174" applyNumberFormat="1" applyFont="1" applyFill="1" applyBorder="1" applyAlignment="1">
      <alignment horizontal="center" vertical="center" wrapText="1"/>
    </xf>
    <xf numFmtId="0" fontId="18" fillId="11" borderId="1" xfId="176" applyFont="1" applyFill="1" applyBorder="1" applyAlignment="1">
      <alignment horizontal="center" vertical="center" wrapText="1"/>
    </xf>
    <xf numFmtId="165" fontId="17" fillId="4" borderId="1" xfId="176" applyNumberFormat="1" applyFont="1" applyFill="1" applyBorder="1" applyAlignment="1">
      <alignment horizontal="center" vertical="center" wrapText="1"/>
    </xf>
    <xf numFmtId="0" fontId="13" fillId="11" borderId="6" xfId="176" applyFont="1" applyFill="1" applyBorder="1" applyAlignment="1">
      <alignment horizontal="center" vertical="center" wrapText="1"/>
    </xf>
    <xf numFmtId="0" fontId="13" fillId="5" borderId="7" xfId="9" applyFont="1" applyFill="1" applyBorder="1" applyAlignment="1">
      <alignment horizontal="center" vertical="center" wrapText="1"/>
    </xf>
    <xf numFmtId="0" fontId="13" fillId="5" borderId="6" xfId="9" applyFont="1" applyFill="1" applyBorder="1" applyAlignment="1">
      <alignment horizontal="center" vertical="center" wrapText="1"/>
    </xf>
    <xf numFmtId="0" fontId="20" fillId="11" borderId="0" xfId="6" applyFill="1"/>
    <xf numFmtId="0" fontId="11" fillId="11" borderId="0" xfId="6" applyFont="1" applyFill="1"/>
    <xf numFmtId="0" fontId="13" fillId="5" borderId="1" xfId="9" applyFont="1" applyFill="1" applyBorder="1" applyAlignment="1">
      <alignment horizontal="center" vertical="center" wrapText="1"/>
    </xf>
    <xf numFmtId="0" fontId="15" fillId="5" borderId="1" xfId="9" applyFont="1" applyFill="1" applyBorder="1" applyAlignment="1">
      <alignment horizontal="center" vertical="center" wrapText="1"/>
    </xf>
    <xf numFmtId="0" fontId="13" fillId="5" borderId="5" xfId="9" applyFont="1" applyFill="1" applyBorder="1" applyAlignment="1">
      <alignment horizontal="center" vertical="center" wrapText="1"/>
    </xf>
    <xf numFmtId="0" fontId="12" fillId="0" borderId="0" xfId="0" applyFont="1"/>
    <xf numFmtId="0" fontId="13" fillId="6" borderId="1" xfId="9" applyFont="1" applyFill="1" applyBorder="1" applyAlignment="1">
      <alignment horizontal="center" vertical="center" wrapText="1"/>
    </xf>
    <xf numFmtId="1" fontId="14" fillId="6" borderId="1" xfId="9" applyNumberFormat="1" applyFont="1" applyFill="1" applyBorder="1" applyAlignment="1">
      <alignment horizontal="center" vertical="center"/>
    </xf>
    <xf numFmtId="1" fontId="26" fillId="6" borderId="1" xfId="9" applyNumberFormat="1" applyFont="1" applyFill="1" applyBorder="1" applyAlignment="1">
      <alignment horizontal="center" vertical="center"/>
    </xf>
    <xf numFmtId="1" fontId="29" fillId="6" borderId="1" xfId="80" applyNumberFormat="1" applyFont="1" applyFill="1" applyBorder="1" applyAlignment="1">
      <alignment horizontal="center" vertical="center"/>
    </xf>
    <xf numFmtId="1" fontId="25" fillId="12" borderId="1" xfId="0" applyNumberFormat="1" applyFont="1" applyFill="1" applyBorder="1" applyAlignment="1">
      <alignment horizontal="center" vertical="center"/>
    </xf>
    <xf numFmtId="165" fontId="25" fillId="12" borderId="1" xfId="0" applyNumberFormat="1" applyFont="1" applyFill="1" applyBorder="1" applyAlignment="1">
      <alignment horizontal="center" vertical="center" wrapText="1"/>
    </xf>
    <xf numFmtId="165" fontId="23" fillId="6" borderId="1" xfId="160" applyNumberFormat="1" applyFont="1" applyFill="1" applyBorder="1" applyAlignment="1">
      <alignment horizontal="center" vertical="center" wrapText="1"/>
    </xf>
    <xf numFmtId="165" fontId="23" fillId="6" borderId="1" xfId="161" applyNumberFormat="1" applyFont="1" applyFill="1" applyBorder="1" applyAlignment="1">
      <alignment horizontal="center" vertical="center" wrapText="1"/>
    </xf>
    <xf numFmtId="0" fontId="13" fillId="14" borderId="1" xfId="9" applyFont="1" applyFill="1" applyBorder="1" applyAlignment="1">
      <alignment horizontal="center" vertical="center" wrapText="1"/>
    </xf>
    <xf numFmtId="165" fontId="23" fillId="7" borderId="1" xfId="160" applyNumberFormat="1" applyFont="1" applyFill="1" applyBorder="1" applyAlignment="1">
      <alignment horizontal="center" vertical="center" wrapText="1"/>
    </xf>
    <xf numFmtId="165" fontId="23" fillId="7" borderId="1" xfId="161" applyNumberFormat="1" applyFont="1" applyFill="1" applyBorder="1" applyAlignment="1">
      <alignment horizontal="center" vertical="center" wrapText="1"/>
    </xf>
    <xf numFmtId="0" fontId="13" fillId="15" borderId="1" xfId="9" applyFont="1" applyFill="1" applyBorder="1" applyAlignment="1">
      <alignment horizontal="center" vertical="center" wrapText="1"/>
    </xf>
    <xf numFmtId="0" fontId="13" fillId="11" borderId="1" xfId="9" applyFont="1" applyFill="1" applyBorder="1" applyAlignment="1">
      <alignment horizontal="center" vertical="center" wrapText="1"/>
    </xf>
    <xf numFmtId="0" fontId="23" fillId="11" borderId="1" xfId="9" applyFont="1" applyFill="1" applyBorder="1" applyAlignment="1">
      <alignment horizontal="center" vertical="center" wrapText="1"/>
    </xf>
    <xf numFmtId="1" fontId="19" fillId="4" borderId="1" xfId="9" applyNumberFormat="1" applyFont="1" applyFill="1" applyBorder="1" applyAlignment="1">
      <alignment horizontal="center" vertical="center"/>
    </xf>
    <xf numFmtId="165" fontId="20" fillId="11" borderId="1" xfId="6" applyNumberFormat="1" applyFill="1" applyBorder="1" applyAlignment="1">
      <alignment horizontal="center" vertical="center"/>
    </xf>
    <xf numFmtId="0" fontId="20" fillId="11" borderId="1" xfId="6" applyFill="1" applyBorder="1"/>
    <xf numFmtId="0" fontId="11" fillId="11" borderId="1" xfId="6" applyFont="1" applyFill="1" applyBorder="1"/>
    <xf numFmtId="0" fontId="23" fillId="6" borderId="1" xfId="64" applyFont="1" applyFill="1" applyBorder="1" applyAlignment="1">
      <alignment horizontal="center" vertical="center" wrapText="1"/>
    </xf>
    <xf numFmtId="0" fontId="28" fillId="6" borderId="1" xfId="80" applyFont="1" applyFill="1" applyBorder="1" applyAlignment="1">
      <alignment horizontal="center" vertical="center" wrapText="1"/>
    </xf>
    <xf numFmtId="165" fontId="23" fillId="6" borderId="4" xfId="33" applyNumberFormat="1" applyFont="1" applyFill="1" applyBorder="1" applyAlignment="1">
      <alignment horizontal="center" vertical="center" wrapText="1"/>
    </xf>
    <xf numFmtId="165" fontId="13" fillId="6" borderId="4" xfId="6" applyNumberFormat="1" applyFont="1" applyFill="1" applyBorder="1" applyAlignment="1">
      <alignment horizontal="center" vertical="center" wrapText="1"/>
    </xf>
    <xf numFmtId="165" fontId="23" fillId="6" borderId="4" xfId="66" applyNumberFormat="1" applyFont="1" applyFill="1" applyBorder="1" applyAlignment="1">
      <alignment horizontal="center" vertical="center" wrapText="1"/>
    </xf>
    <xf numFmtId="0" fontId="13" fillId="4" borderId="4" xfId="9" applyFont="1" applyFill="1" applyBorder="1" applyAlignment="1">
      <alignment horizontal="center" vertical="center" wrapText="1"/>
    </xf>
    <xf numFmtId="165" fontId="13" fillId="6" borderId="6" xfId="9" applyNumberFormat="1" applyFont="1" applyFill="1" applyBorder="1" applyAlignment="1">
      <alignment horizontal="center" vertical="center" wrapText="1"/>
    </xf>
    <xf numFmtId="0" fontId="15" fillId="5" borderId="7" xfId="9" applyFont="1" applyFill="1" applyBorder="1" applyAlignment="1">
      <alignment horizontal="center" vertical="center" wrapText="1"/>
    </xf>
    <xf numFmtId="0" fontId="37" fillId="19" borderId="1" xfId="137" applyFont="1" applyFill="1" applyBorder="1" applyAlignment="1">
      <alignment horizontal="center" vertical="center" wrapText="1"/>
    </xf>
    <xf numFmtId="0" fontId="37" fillId="18" borderId="5" xfId="137" applyFont="1" applyFill="1" applyBorder="1" applyAlignment="1">
      <alignment horizontal="center" vertical="center" wrapText="1"/>
    </xf>
    <xf numFmtId="0" fontId="40" fillId="11" borderId="0" xfId="186" applyFont="1" applyFill="1"/>
    <xf numFmtId="0" fontId="41" fillId="11" borderId="0" xfId="186" applyFont="1" applyFill="1"/>
    <xf numFmtId="0" fontId="5" fillId="0" borderId="0" xfId="186"/>
    <xf numFmtId="0" fontId="41" fillId="0" borderId="0" xfId="186" applyFont="1"/>
    <xf numFmtId="0" fontId="41" fillId="20" borderId="0" xfId="186" applyFont="1" applyFill="1"/>
    <xf numFmtId="0" fontId="42" fillId="0" borderId="0" xfId="186" applyFont="1"/>
    <xf numFmtId="1" fontId="14" fillId="6" borderId="1" xfId="34" applyNumberFormat="1" applyFont="1" applyFill="1" applyBorder="1" applyAlignment="1">
      <alignment horizontal="center" vertical="center"/>
    </xf>
    <xf numFmtId="165" fontId="13" fillId="6" borderId="1" xfId="34" applyNumberFormat="1" applyFont="1" applyFill="1" applyBorder="1" applyAlignment="1">
      <alignment horizontal="center" vertical="center" wrapText="1"/>
    </xf>
    <xf numFmtId="165" fontId="13" fillId="6" borderId="1" xfId="160" applyNumberFormat="1" applyFont="1" applyFill="1" applyBorder="1" applyAlignment="1">
      <alignment horizontal="center" vertical="center" wrapText="1"/>
    </xf>
    <xf numFmtId="165" fontId="13" fillId="6" borderId="1" xfId="161" applyNumberFormat="1" applyFont="1" applyFill="1" applyBorder="1" applyAlignment="1">
      <alignment horizontal="center" vertical="center" wrapText="1"/>
    </xf>
    <xf numFmtId="0" fontId="11" fillId="0" borderId="1" xfId="33" applyFont="1" applyBorder="1"/>
    <xf numFmtId="0" fontId="13" fillId="6" borderId="1" xfId="34" applyFont="1" applyFill="1" applyBorder="1" applyAlignment="1">
      <alignment horizontal="center" vertical="center" wrapText="1"/>
    </xf>
    <xf numFmtId="165" fontId="13" fillId="6" borderId="4" xfId="34" applyNumberFormat="1" applyFont="1" applyFill="1" applyBorder="1" applyAlignment="1">
      <alignment horizontal="center" vertical="center" wrapText="1"/>
    </xf>
    <xf numFmtId="0" fontId="11" fillId="0" borderId="0" xfId="33" applyFont="1"/>
    <xf numFmtId="165" fontId="13" fillId="6" borderId="4" xfId="33" applyNumberFormat="1" applyFont="1" applyFill="1" applyBorder="1" applyAlignment="1">
      <alignment horizontal="center" vertical="center" wrapText="1"/>
    </xf>
    <xf numFmtId="1" fontId="14" fillId="6" borderId="1" xfId="126" applyNumberFormat="1" applyFont="1" applyFill="1" applyBorder="1" applyAlignment="1">
      <alignment horizontal="center" vertical="center"/>
    </xf>
    <xf numFmtId="165" fontId="13" fillId="6" borderId="1" xfId="126" applyNumberFormat="1" applyFont="1" applyFill="1" applyBorder="1" applyAlignment="1">
      <alignment horizontal="center" vertical="center" wrapText="1"/>
    </xf>
    <xf numFmtId="0" fontId="11" fillId="0" borderId="1" xfId="128" applyFont="1" applyBorder="1"/>
    <xf numFmtId="0" fontId="11" fillId="11" borderId="1" xfId="128" applyFont="1" applyFill="1" applyBorder="1"/>
    <xf numFmtId="0" fontId="13" fillId="6" borderId="1" xfId="126" applyFont="1" applyFill="1" applyBorder="1" applyAlignment="1">
      <alignment horizontal="center" vertical="center" wrapText="1"/>
    </xf>
    <xf numFmtId="165" fontId="13" fillId="6" borderId="4" xfId="126" applyNumberFormat="1" applyFont="1" applyFill="1" applyBorder="1" applyAlignment="1">
      <alignment horizontal="center" vertical="center" wrapText="1"/>
    </xf>
    <xf numFmtId="0" fontId="11" fillId="11" borderId="1" xfId="128" applyFont="1" applyFill="1" applyBorder="1" applyAlignment="1">
      <alignment horizontal="center" vertical="center"/>
    </xf>
    <xf numFmtId="165" fontId="13" fillId="6" borderId="4" xfId="128" applyNumberFormat="1" applyFont="1" applyFill="1" applyBorder="1" applyAlignment="1">
      <alignment horizontal="center" vertical="center" wrapText="1"/>
    </xf>
    <xf numFmtId="165" fontId="4" fillId="11" borderId="1" xfId="6" applyNumberFormat="1" applyFont="1" applyFill="1" applyBorder="1" applyAlignment="1">
      <alignment horizontal="center" vertical="center"/>
    </xf>
    <xf numFmtId="0" fontId="13" fillId="0" borderId="1" xfId="184" applyFont="1" applyBorder="1" applyAlignment="1">
      <alignment horizontal="center" vertical="center" wrapText="1"/>
    </xf>
    <xf numFmtId="0" fontId="13" fillId="0" borderId="1" xfId="176" applyFont="1" applyBorder="1" applyAlignment="1">
      <alignment horizontal="center" vertical="center" wrapText="1"/>
    </xf>
    <xf numFmtId="1" fontId="32" fillId="0" borderId="1" xfId="184" applyNumberFormat="1" applyFont="1" applyBorder="1" applyAlignment="1">
      <alignment horizontal="center" vertical="center"/>
    </xf>
    <xf numFmtId="1" fontId="35" fillId="0" borderId="1" xfId="97" applyNumberFormat="1" applyFont="1" applyBorder="1" applyAlignment="1">
      <alignment horizontal="center" vertical="center"/>
    </xf>
    <xf numFmtId="165" fontId="37" fillId="0" borderId="4" xfId="97" applyNumberFormat="1" applyFont="1" applyBorder="1" applyAlignment="1">
      <alignment horizontal="center" vertical="center" wrapText="1"/>
    </xf>
    <xf numFmtId="165" fontId="37" fillId="0" borderId="1" xfId="97" applyNumberFormat="1" applyFont="1" applyBorder="1" applyAlignment="1">
      <alignment horizontal="center" vertical="center" wrapText="1"/>
    </xf>
    <xf numFmtId="165" fontId="13" fillId="0" borderId="4" xfId="160" applyNumberFormat="1" applyFont="1" applyBorder="1" applyAlignment="1">
      <alignment horizontal="center" vertical="center" wrapText="1"/>
    </xf>
    <xf numFmtId="165" fontId="13" fillId="0" borderId="4" xfId="97" applyNumberFormat="1" applyFont="1" applyBorder="1" applyAlignment="1">
      <alignment horizontal="center" vertical="center" wrapText="1"/>
    </xf>
    <xf numFmtId="165" fontId="13" fillId="0" borderId="4" xfId="161" applyNumberFormat="1" applyFont="1" applyBorder="1" applyAlignment="1">
      <alignment horizontal="center" vertical="center" wrapText="1"/>
    </xf>
    <xf numFmtId="165" fontId="13" fillId="0" borderId="1" xfId="97" applyNumberFormat="1" applyFont="1" applyBorder="1" applyAlignment="1">
      <alignment horizontal="center" vertical="center" wrapText="1"/>
    </xf>
    <xf numFmtId="0" fontId="11" fillId="0" borderId="1" xfId="97" applyFont="1" applyBorder="1"/>
    <xf numFmtId="0" fontId="11" fillId="0" borderId="0" xfId="137" applyFont="1"/>
    <xf numFmtId="0" fontId="13" fillId="0" borderId="1" xfId="97" applyFont="1" applyBorder="1" applyAlignment="1">
      <alignment horizontal="center" vertical="center" wrapText="1"/>
    </xf>
    <xf numFmtId="0" fontId="11" fillId="0" borderId="0" xfId="97" applyFont="1"/>
    <xf numFmtId="165" fontId="13" fillId="0" borderId="4" xfId="33" applyNumberFormat="1" applyFont="1" applyBorder="1" applyAlignment="1">
      <alignment horizontal="center" vertical="center" wrapText="1"/>
    </xf>
    <xf numFmtId="0" fontId="13" fillId="0" borderId="1" xfId="9" applyFont="1" applyFill="1" applyBorder="1" applyAlignment="1">
      <alignment horizontal="center" vertical="center" wrapText="1"/>
    </xf>
    <xf numFmtId="0" fontId="13" fillId="0" borderId="1" xfId="176" applyFont="1" applyFill="1" applyBorder="1" applyAlignment="1">
      <alignment horizontal="center" vertical="center" wrapText="1"/>
    </xf>
    <xf numFmtId="1" fontId="14" fillId="0" borderId="1" xfId="9" applyNumberFormat="1" applyFont="1" applyFill="1" applyBorder="1" applyAlignment="1">
      <alignment horizontal="center" vertical="center"/>
    </xf>
    <xf numFmtId="1" fontId="14" fillId="0" borderId="1" xfId="34" applyNumberFormat="1" applyFont="1" applyFill="1" applyBorder="1" applyAlignment="1">
      <alignment horizontal="center" vertical="center"/>
    </xf>
    <xf numFmtId="165" fontId="13" fillId="0" borderId="1" xfId="34" applyNumberFormat="1" applyFont="1" applyFill="1" applyBorder="1" applyAlignment="1">
      <alignment horizontal="center" vertical="center" wrapText="1"/>
    </xf>
    <xf numFmtId="165" fontId="13" fillId="0" borderId="1" xfId="160" applyNumberFormat="1" applyFont="1" applyFill="1" applyBorder="1" applyAlignment="1">
      <alignment horizontal="center" vertical="center" wrapText="1"/>
    </xf>
    <xf numFmtId="165" fontId="13" fillId="0" borderId="1" xfId="161" applyNumberFormat="1" applyFont="1" applyFill="1" applyBorder="1" applyAlignment="1">
      <alignment horizontal="center" vertical="center" wrapText="1"/>
    </xf>
    <xf numFmtId="0" fontId="11" fillId="0" borderId="1" xfId="33" applyFont="1" applyFill="1" applyBorder="1"/>
    <xf numFmtId="0" fontId="11" fillId="0" borderId="0" xfId="6" applyFont="1" applyFill="1"/>
    <xf numFmtId="0" fontId="13" fillId="0" borderId="1" xfId="34" applyFont="1" applyFill="1" applyBorder="1" applyAlignment="1">
      <alignment horizontal="center" vertical="center" wrapText="1"/>
    </xf>
    <xf numFmtId="165" fontId="13" fillId="0" borderId="4" xfId="34" applyNumberFormat="1" applyFont="1" applyFill="1" applyBorder="1" applyAlignment="1">
      <alignment horizontal="center" vertical="center" wrapText="1"/>
    </xf>
    <xf numFmtId="165" fontId="20" fillId="0" borderId="1" xfId="6" applyNumberFormat="1" applyFill="1" applyBorder="1" applyAlignment="1">
      <alignment horizontal="center" vertical="center"/>
    </xf>
    <xf numFmtId="165" fontId="11" fillId="0" borderId="0" xfId="33" applyNumberFormat="1" applyFont="1" applyFill="1"/>
    <xf numFmtId="0" fontId="11" fillId="0" borderId="0" xfId="33" applyFont="1" applyFill="1"/>
    <xf numFmtId="0" fontId="11" fillId="0" borderId="1" xfId="6" applyFont="1" applyFill="1" applyBorder="1"/>
    <xf numFmtId="165" fontId="13" fillId="0" borderId="4" xfId="33" applyNumberFormat="1" applyFont="1" applyFill="1" applyBorder="1" applyAlignment="1">
      <alignment horizontal="center" vertical="center" wrapText="1"/>
    </xf>
    <xf numFmtId="165" fontId="11" fillId="0" borderId="0" xfId="6" applyNumberFormat="1" applyFont="1" applyFill="1"/>
    <xf numFmtId="0" fontId="45" fillId="21" borderId="13" xfId="0" applyFont="1" applyFill="1" applyBorder="1" applyAlignment="1">
      <alignment horizontal="center" vertical="center" wrapText="1"/>
    </xf>
    <xf numFmtId="1" fontId="46" fillId="21" borderId="13" xfId="0" applyNumberFormat="1" applyFont="1" applyFill="1" applyBorder="1" applyAlignment="1">
      <alignment horizontal="center" vertical="center"/>
    </xf>
    <xf numFmtId="165" fontId="45" fillId="21" borderId="13" xfId="0" applyNumberFormat="1" applyFont="1" applyFill="1" applyBorder="1" applyAlignment="1">
      <alignment horizontal="center" vertical="center" wrapText="1"/>
    </xf>
    <xf numFmtId="0" fontId="47" fillId="0" borderId="13" xfId="0" applyFont="1" applyBorder="1"/>
    <xf numFmtId="0" fontId="47" fillId="0" borderId="0" xfId="0" applyFont="1"/>
    <xf numFmtId="165" fontId="45" fillId="21" borderId="11" xfId="0" applyNumberFormat="1" applyFont="1" applyFill="1" applyBorder="1" applyAlignment="1">
      <alignment horizontal="center" vertical="center" wrapText="1"/>
    </xf>
    <xf numFmtId="1" fontId="14" fillId="6" borderId="1" xfId="32" applyNumberFormat="1" applyFont="1" applyFill="1" applyBorder="1" applyAlignment="1">
      <alignment horizontal="center" vertical="center"/>
    </xf>
    <xf numFmtId="165" fontId="13" fillId="6" borderId="1" xfId="32" applyNumberFormat="1" applyFont="1" applyFill="1" applyBorder="1" applyAlignment="1">
      <alignment horizontal="center" vertical="center" wrapText="1"/>
    </xf>
    <xf numFmtId="0" fontId="11" fillId="0" borderId="1" xfId="31" applyFont="1" applyBorder="1"/>
    <xf numFmtId="0" fontId="13" fillId="22" borderId="1" xfId="184" applyFont="1" applyFill="1" applyBorder="1" applyAlignment="1">
      <alignment horizontal="center" vertical="center" wrapText="1"/>
    </xf>
    <xf numFmtId="0" fontId="13" fillId="22" borderId="1" xfId="176" applyFont="1" applyFill="1" applyBorder="1" applyAlignment="1">
      <alignment horizontal="center" vertical="center" wrapText="1"/>
    </xf>
    <xf numFmtId="1" fontId="32" fillId="22" borderId="1" xfId="184" applyNumberFormat="1" applyFont="1" applyFill="1" applyBorder="1" applyAlignment="1">
      <alignment horizontal="center" vertical="center"/>
    </xf>
    <xf numFmtId="1" fontId="32" fillId="22" borderId="1" xfId="108" applyNumberFormat="1" applyFont="1" applyFill="1" applyBorder="1" applyAlignment="1">
      <alignment horizontal="center" vertical="center"/>
    </xf>
    <xf numFmtId="165" fontId="13" fillId="22" borderId="1" xfId="108" applyNumberFormat="1" applyFont="1" applyFill="1" applyBorder="1" applyAlignment="1">
      <alignment horizontal="center" vertical="center" wrapText="1"/>
    </xf>
    <xf numFmtId="165" fontId="13" fillId="22" borderId="1" xfId="160" applyNumberFormat="1" applyFont="1" applyFill="1" applyBorder="1" applyAlignment="1">
      <alignment horizontal="center" vertical="center" wrapText="1"/>
    </xf>
    <xf numFmtId="165" fontId="13" fillId="22" borderId="1" xfId="161" applyNumberFormat="1" applyFont="1" applyFill="1" applyBorder="1" applyAlignment="1">
      <alignment horizontal="center" vertical="center" wrapText="1"/>
    </xf>
    <xf numFmtId="0" fontId="11" fillId="0" borderId="1" xfId="111" applyFont="1" applyBorder="1"/>
    <xf numFmtId="165" fontId="13" fillId="22" borderId="1" xfId="184" applyNumberFormat="1" applyFont="1" applyFill="1" applyBorder="1" applyAlignment="1">
      <alignment horizontal="center" vertical="center" wrapText="1"/>
    </xf>
    <xf numFmtId="165" fontId="13" fillId="22" borderId="4" xfId="184" applyNumberFormat="1" applyFont="1" applyFill="1" applyBorder="1" applyAlignment="1">
      <alignment horizontal="center" vertical="center" wrapText="1"/>
    </xf>
    <xf numFmtId="0" fontId="11" fillId="0" borderId="1" xfId="185" applyFont="1" applyBorder="1"/>
    <xf numFmtId="0" fontId="11" fillId="0" borderId="0" xfId="185" applyFont="1"/>
    <xf numFmtId="165" fontId="13" fillId="22" borderId="4" xfId="33" applyNumberFormat="1" applyFont="1" applyFill="1" applyBorder="1" applyAlignment="1">
      <alignment horizontal="center" vertical="center" wrapText="1"/>
    </xf>
    <xf numFmtId="165" fontId="13" fillId="22" borderId="4" xfId="185" applyNumberFormat="1" applyFont="1" applyFill="1" applyBorder="1" applyAlignment="1">
      <alignment horizontal="center" vertical="center" wrapText="1"/>
    </xf>
    <xf numFmtId="165" fontId="13" fillId="16" borderId="1" xfId="9" applyNumberFormat="1" applyFont="1" applyFill="1" applyBorder="1" applyAlignment="1">
      <alignment horizontal="center" vertical="center" wrapText="1"/>
    </xf>
    <xf numFmtId="165" fontId="13" fillId="11" borderId="4" xfId="6" applyNumberFormat="1" applyFont="1" applyFill="1" applyBorder="1" applyAlignment="1">
      <alignment horizontal="center" vertical="center" wrapText="1"/>
    </xf>
    <xf numFmtId="165" fontId="11" fillId="0" borderId="1" xfId="6" applyNumberFormat="1" applyFont="1" applyBorder="1"/>
    <xf numFmtId="0" fontId="13" fillId="22" borderId="1" xfId="184" applyFont="1" applyFill="1" applyBorder="1" applyAlignment="1" applyProtection="1">
      <alignment horizontal="center" vertical="center" wrapText="1"/>
    </xf>
    <xf numFmtId="0" fontId="13" fillId="22" borderId="1" xfId="176" applyFont="1" applyFill="1" applyBorder="1" applyAlignment="1" applyProtection="1">
      <alignment horizontal="center" vertical="center" wrapText="1"/>
    </xf>
    <xf numFmtId="1" fontId="32" fillId="22" borderId="1" xfId="184" applyNumberFormat="1" applyFont="1" applyFill="1" applyBorder="1" applyAlignment="1" applyProtection="1">
      <alignment horizontal="center" vertical="center"/>
    </xf>
    <xf numFmtId="1" fontId="32" fillId="22" borderId="1" xfId="130" applyNumberFormat="1" applyFont="1" applyFill="1" applyBorder="1" applyAlignment="1" applyProtection="1">
      <alignment horizontal="center" vertical="center"/>
    </xf>
    <xf numFmtId="165" fontId="13" fillId="22" borderId="1" xfId="130" applyNumberFormat="1" applyFont="1" applyFill="1" applyBorder="1" applyAlignment="1" applyProtection="1">
      <alignment horizontal="center" vertical="center" wrapText="1"/>
    </xf>
    <xf numFmtId="165" fontId="13" fillId="22" borderId="1" xfId="160" applyNumberFormat="1" applyFont="1" applyFill="1" applyBorder="1" applyAlignment="1" applyProtection="1">
      <alignment horizontal="center" vertical="center" wrapText="1"/>
    </xf>
    <xf numFmtId="165" fontId="49" fillId="22" borderId="1" xfId="187" applyNumberFormat="1" applyFont="1" applyFill="1" applyBorder="1" applyAlignment="1" applyProtection="1">
      <alignment horizontal="center" vertical="center" wrapText="1"/>
    </xf>
    <xf numFmtId="165" fontId="49" fillId="22" borderId="1" xfId="188" applyNumberFormat="1" applyFont="1" applyFill="1" applyBorder="1" applyAlignment="1" applyProtection="1">
      <alignment horizontal="center" vertical="center" wrapText="1"/>
    </xf>
    <xf numFmtId="165" fontId="13" fillId="22" borderId="1" xfId="161" applyNumberFormat="1" applyFont="1" applyFill="1" applyBorder="1" applyAlignment="1" applyProtection="1">
      <alignment horizontal="center" vertical="center" wrapText="1"/>
    </xf>
    <xf numFmtId="0" fontId="11" fillId="0" borderId="1" xfId="137" applyFont="1" applyBorder="1" applyAlignment="1" applyProtection="1">
      <alignment wrapText="1"/>
    </xf>
    <xf numFmtId="0" fontId="11" fillId="0" borderId="0" xfId="137" applyFont="1" applyAlignment="1" applyProtection="1"/>
    <xf numFmtId="0" fontId="11" fillId="22" borderId="1" xfId="137" applyFont="1" applyFill="1" applyBorder="1" applyAlignment="1" applyProtection="1"/>
    <xf numFmtId="0" fontId="13" fillId="22" borderId="1" xfId="139" applyFont="1" applyFill="1" applyBorder="1" applyAlignment="1" applyProtection="1">
      <alignment horizontal="center" vertical="center" wrapText="1"/>
    </xf>
    <xf numFmtId="165" fontId="13" fillId="22" borderId="1" xfId="139" applyNumberFormat="1" applyFont="1" applyFill="1" applyBorder="1" applyAlignment="1" applyProtection="1">
      <alignment horizontal="center" vertical="center" wrapText="1"/>
    </xf>
    <xf numFmtId="165" fontId="13" fillId="22" borderId="4" xfId="139" applyNumberFormat="1" applyFont="1" applyFill="1" applyBorder="1" applyAlignment="1" applyProtection="1">
      <alignment horizontal="center" vertical="center" wrapText="1"/>
    </xf>
    <xf numFmtId="0" fontId="11" fillId="0" borderId="1" xfId="137" applyFont="1" applyBorder="1" applyAlignment="1" applyProtection="1"/>
    <xf numFmtId="165" fontId="13" fillId="22" borderId="4" xfId="33" applyNumberFormat="1" applyFont="1" applyFill="1" applyBorder="1" applyAlignment="1" applyProtection="1">
      <alignment horizontal="center" vertical="center" wrapText="1"/>
    </xf>
    <xf numFmtId="165" fontId="13" fillId="22" borderId="4" xfId="137" applyNumberFormat="1" applyFont="1" applyFill="1" applyBorder="1" applyAlignment="1" applyProtection="1">
      <alignment horizontal="center" vertical="center" wrapText="1"/>
    </xf>
    <xf numFmtId="0" fontId="18" fillId="11" borderId="1" xfId="128" applyFont="1" applyFill="1" applyBorder="1" applyAlignment="1">
      <alignment horizontal="center" vertical="center"/>
    </xf>
    <xf numFmtId="1" fontId="15" fillId="6" borderId="1" xfId="9" applyNumberFormat="1" applyFont="1" applyFill="1" applyBorder="1" applyAlignment="1">
      <alignment horizontal="center" vertical="center"/>
    </xf>
    <xf numFmtId="0" fontId="13" fillId="11" borderId="1" xfId="128" applyFont="1" applyFill="1" applyBorder="1" applyAlignment="1">
      <alignment horizontal="center" vertical="center"/>
    </xf>
    <xf numFmtId="0" fontId="45" fillId="6" borderId="1" xfId="9" applyFont="1" applyFill="1" applyBorder="1" applyAlignment="1">
      <alignment horizontal="center" vertical="center" wrapText="1"/>
    </xf>
    <xf numFmtId="0" fontId="45" fillId="3" borderId="1" xfId="9" applyFont="1" applyFill="1" applyBorder="1" applyAlignment="1">
      <alignment horizontal="center" vertical="center" wrapText="1"/>
    </xf>
    <xf numFmtId="0" fontId="45" fillId="3" borderId="1" xfId="176" applyFont="1" applyFill="1" applyBorder="1" applyAlignment="1">
      <alignment horizontal="center" vertical="center" wrapText="1"/>
    </xf>
    <xf numFmtId="165" fontId="51" fillId="23" borderId="4" xfId="33" applyNumberFormat="1" applyFont="1" applyFill="1" applyBorder="1" applyAlignment="1">
      <alignment horizontal="center" vertical="center" wrapText="1"/>
    </xf>
    <xf numFmtId="165" fontId="45" fillId="6" borderId="4" xfId="6" applyNumberFormat="1" applyFont="1" applyFill="1" applyBorder="1" applyAlignment="1">
      <alignment horizontal="center" vertical="center" wrapText="1"/>
    </xf>
    <xf numFmtId="0" fontId="47" fillId="0" borderId="0" xfId="6" applyFont="1"/>
    <xf numFmtId="0" fontId="13" fillId="3" borderId="1" xfId="9" applyFont="1" applyFill="1" applyBorder="1" applyAlignment="1">
      <alignment horizontal="center" vertical="center" wrapText="1"/>
    </xf>
    <xf numFmtId="1" fontId="14" fillId="6" borderId="1" xfId="65" applyNumberFormat="1" applyFont="1" applyFill="1" applyBorder="1" applyAlignment="1">
      <alignment horizontal="center" vertical="center"/>
    </xf>
    <xf numFmtId="165" fontId="13" fillId="6" borderId="1" xfId="65" applyNumberFormat="1" applyFont="1" applyFill="1" applyBorder="1" applyAlignment="1">
      <alignment horizontal="center" vertical="center" wrapText="1"/>
    </xf>
    <xf numFmtId="0" fontId="11" fillId="0" borderId="1" xfId="75" applyFont="1" applyBorder="1"/>
    <xf numFmtId="165" fontId="14" fillId="6" borderId="1" xfId="9" applyNumberFormat="1" applyFont="1" applyFill="1" applyBorder="1" applyAlignment="1">
      <alignment horizontal="center" vertical="center"/>
    </xf>
    <xf numFmtId="165" fontId="11" fillId="0" borderId="0" xfId="6" applyNumberFormat="1" applyFont="1"/>
    <xf numFmtId="165" fontId="13" fillId="24" borderId="1" xfId="161" applyNumberFormat="1" applyFont="1" applyFill="1" applyBorder="1" applyAlignment="1">
      <alignment horizontal="center" vertical="center" wrapText="1"/>
    </xf>
    <xf numFmtId="165" fontId="13" fillId="24" borderId="1" xfId="9" applyNumberFormat="1" applyFont="1" applyFill="1" applyBorder="1" applyAlignment="1">
      <alignment horizontal="center" vertical="center" wrapText="1"/>
    </xf>
    <xf numFmtId="165" fontId="13" fillId="24" borderId="4" xfId="9" applyNumberFormat="1" applyFont="1" applyFill="1" applyBorder="1" applyAlignment="1">
      <alignment horizontal="center" vertical="center" wrapText="1"/>
    </xf>
    <xf numFmtId="165" fontId="13" fillId="0" borderId="4" xfId="9" applyNumberFormat="1" applyFont="1" applyFill="1" applyBorder="1" applyAlignment="1">
      <alignment horizontal="center" vertical="center" wrapText="1"/>
    </xf>
    <xf numFmtId="165" fontId="45" fillId="0" borderId="11" xfId="0" applyNumberFormat="1" applyFont="1" applyFill="1" applyBorder="1" applyAlignment="1">
      <alignment horizontal="center" vertical="center" wrapText="1"/>
    </xf>
    <xf numFmtId="165" fontId="43" fillId="0" borderId="13" xfId="0" applyNumberFormat="1" applyFont="1" applyFill="1" applyBorder="1" applyAlignment="1">
      <alignment horizontal="center" vertical="center"/>
    </xf>
    <xf numFmtId="165" fontId="44" fillId="0" borderId="1" xfId="6" applyNumberFormat="1" applyFont="1" applyFill="1" applyBorder="1" applyAlignment="1">
      <alignment horizontal="center" vertical="center"/>
    </xf>
    <xf numFmtId="165" fontId="30" fillId="0" borderId="1" xfId="137" applyNumberFormat="1" applyFill="1" applyBorder="1" applyAlignment="1">
      <alignment horizontal="center" vertical="center"/>
    </xf>
    <xf numFmtId="165" fontId="23" fillId="0" borderId="4" xfId="64" applyNumberFormat="1" applyFont="1" applyFill="1" applyBorder="1" applyAlignment="1">
      <alignment horizontal="center" vertical="center" wrapText="1"/>
    </xf>
    <xf numFmtId="165" fontId="28" fillId="0" borderId="4" xfId="80" applyNumberFormat="1" applyFont="1" applyFill="1" applyBorder="1" applyAlignment="1">
      <alignment horizontal="center" vertical="center" wrapText="1"/>
    </xf>
    <xf numFmtId="165" fontId="13" fillId="0" borderId="4" xfId="184" applyNumberFormat="1" applyFont="1" applyFill="1" applyBorder="1" applyAlignment="1">
      <alignment horizontal="center" vertical="center" wrapText="1"/>
    </xf>
    <xf numFmtId="165" fontId="13" fillId="0" borderId="4" xfId="97" applyNumberFormat="1" applyFont="1" applyFill="1" applyBorder="1" applyAlignment="1">
      <alignment horizontal="center" vertical="center" wrapText="1"/>
    </xf>
    <xf numFmtId="165" fontId="13" fillId="0" borderId="4" xfId="126" applyNumberFormat="1" applyFont="1" applyFill="1" applyBorder="1" applyAlignment="1">
      <alignment horizontal="center" vertical="center" wrapText="1"/>
    </xf>
    <xf numFmtId="165" fontId="15" fillId="0" borderId="11" xfId="0" applyNumberFormat="1" applyFont="1" applyFill="1" applyBorder="1" applyAlignment="1">
      <alignment horizontal="center" vertical="center" wrapText="1"/>
    </xf>
    <xf numFmtId="165" fontId="13" fillId="0" borderId="4" xfId="139" applyNumberFormat="1" applyFont="1" applyFill="1" applyBorder="1" applyAlignment="1" applyProtection="1">
      <alignment horizontal="center" vertical="center" wrapText="1"/>
    </xf>
    <xf numFmtId="165" fontId="4" fillId="0" borderId="1" xfId="6" applyNumberFormat="1" applyFont="1" applyFill="1" applyBorder="1" applyAlignment="1">
      <alignment horizontal="center" vertical="center"/>
    </xf>
    <xf numFmtId="165" fontId="30" fillId="0" borderId="1" xfId="137" applyNumberFormat="1" applyFill="1" applyBorder="1" applyAlignment="1" applyProtection="1">
      <alignment horizontal="center" vertical="center"/>
    </xf>
    <xf numFmtId="165" fontId="13" fillId="25" borderId="4" xfId="33" applyNumberFormat="1" applyFont="1" applyFill="1" applyBorder="1" applyAlignment="1">
      <alignment horizontal="center" vertical="center" wrapText="1"/>
    </xf>
    <xf numFmtId="165" fontId="13" fillId="25" borderId="4" xfId="128" applyNumberFormat="1" applyFont="1" applyFill="1" applyBorder="1" applyAlignment="1">
      <alignment horizontal="center" vertical="center" wrapText="1"/>
    </xf>
    <xf numFmtId="165" fontId="13" fillId="25" borderId="4" xfId="9" applyNumberFormat="1" applyFont="1" applyFill="1" applyBorder="1" applyAlignment="1">
      <alignment horizontal="center" vertical="center" wrapText="1"/>
    </xf>
    <xf numFmtId="165" fontId="28" fillId="25" borderId="4" xfId="80" applyNumberFormat="1" applyFont="1" applyFill="1" applyBorder="1" applyAlignment="1">
      <alignment horizontal="center" vertical="center" wrapText="1"/>
    </xf>
    <xf numFmtId="165" fontId="13" fillId="26" borderId="4" xfId="139" applyNumberFormat="1" applyFont="1" applyFill="1" applyBorder="1" applyAlignment="1" applyProtection="1">
      <alignment horizontal="center" vertical="center" wrapText="1"/>
    </xf>
    <xf numFmtId="165" fontId="28" fillId="27" borderId="4" xfId="80" applyNumberFormat="1" applyFont="1" applyFill="1" applyBorder="1" applyAlignment="1">
      <alignment horizontal="center" vertical="center" wrapText="1"/>
    </xf>
    <xf numFmtId="0" fontId="12" fillId="0" borderId="0" xfId="6" applyFont="1" applyAlignment="1"/>
    <xf numFmtId="0" fontId="0" fillId="0" borderId="0" xfId="0" applyAlignment="1"/>
    <xf numFmtId="165" fontId="15" fillId="5" borderId="5" xfId="9" applyNumberFormat="1" applyFont="1" applyFill="1" applyBorder="1" applyAlignment="1">
      <alignment horizontal="center" vertical="center" wrapText="1"/>
    </xf>
    <xf numFmtId="165" fontId="16" fillId="0" borderId="1" xfId="0" applyNumberFormat="1" applyFont="1" applyBorder="1" applyAlignment="1">
      <alignment horizontal="center" vertical="center"/>
    </xf>
    <xf numFmtId="165" fontId="16" fillId="27" borderId="1" xfId="0" applyNumberFormat="1" applyFont="1" applyFill="1" applyBorder="1" applyAlignment="1">
      <alignment horizontal="center" vertical="center"/>
    </xf>
    <xf numFmtId="0" fontId="0" fillId="0" borderId="0" xfId="0"/>
    <xf numFmtId="0" fontId="3" fillId="0" borderId="0" xfId="189"/>
    <xf numFmtId="0" fontId="13" fillId="5" borderId="5" xfId="189" applyFont="1" applyFill="1" applyBorder="1" applyAlignment="1">
      <alignment horizontal="center" vertical="center" wrapText="1"/>
    </xf>
    <xf numFmtId="0" fontId="13" fillId="32" borderId="5" xfId="189" applyFont="1" applyFill="1" applyBorder="1" applyAlignment="1">
      <alignment horizontal="center" vertical="center" wrapText="1"/>
    </xf>
    <xf numFmtId="0" fontId="13" fillId="33" borderId="8" xfId="189" applyFont="1" applyFill="1" applyBorder="1" applyAlignment="1">
      <alignment horizontal="center" vertical="center" wrapText="1"/>
    </xf>
    <xf numFmtId="0" fontId="13" fillId="5" borderId="7" xfId="189" applyFont="1" applyFill="1" applyBorder="1" applyAlignment="1">
      <alignment horizontal="center" vertical="center" wrapText="1"/>
    </xf>
    <xf numFmtId="0" fontId="13" fillId="5" borderId="4" xfId="189" applyFont="1" applyFill="1" applyBorder="1" applyAlignment="1">
      <alignment horizontal="center" vertical="center" wrapText="1"/>
    </xf>
    <xf numFmtId="0" fontId="13" fillId="5" borderId="1" xfId="189" applyFont="1" applyFill="1" applyBorder="1" applyAlignment="1">
      <alignment horizontal="center" vertical="center" wrapText="1"/>
    </xf>
    <xf numFmtId="0" fontId="13" fillId="5" borderId="2" xfId="189" applyFont="1" applyFill="1" applyBorder="1" applyAlignment="1">
      <alignment horizontal="center" vertical="center" wrapText="1"/>
    </xf>
    <xf numFmtId="0" fontId="13" fillId="32" borderId="7" xfId="189" applyFont="1" applyFill="1" applyBorder="1" applyAlignment="1">
      <alignment horizontal="center" vertical="center" wrapText="1"/>
    </xf>
    <xf numFmtId="0" fontId="13" fillId="33" borderId="12" xfId="189" applyFont="1" applyFill="1" applyBorder="1" applyAlignment="1">
      <alignment horizontal="center" vertical="center" wrapText="1"/>
    </xf>
    <xf numFmtId="0" fontId="13" fillId="5" borderId="6" xfId="189" applyFont="1" applyFill="1" applyBorder="1" applyAlignment="1">
      <alignment horizontal="center" vertical="center" wrapText="1"/>
    </xf>
    <xf numFmtId="0" fontId="13" fillId="5" borderId="8" xfId="189" applyFont="1" applyFill="1" applyBorder="1" applyAlignment="1">
      <alignment horizontal="center" vertical="center" wrapText="1"/>
    </xf>
    <xf numFmtId="0" fontId="13" fillId="31" borderId="1" xfId="189" applyFont="1" applyFill="1" applyBorder="1" applyAlignment="1">
      <alignment horizontal="center" vertical="center" wrapText="1"/>
    </xf>
    <xf numFmtId="0" fontId="13" fillId="32" borderId="6" xfId="189" applyFont="1" applyFill="1" applyBorder="1" applyAlignment="1">
      <alignment horizontal="center" vertical="center" wrapText="1"/>
    </xf>
    <xf numFmtId="0" fontId="13" fillId="5" borderId="1" xfId="190" applyFont="1" applyFill="1" applyBorder="1" applyAlignment="1">
      <alignment horizontal="center" vertical="center" wrapText="1"/>
    </xf>
    <xf numFmtId="0" fontId="13" fillId="5" borderId="1" xfId="190" applyFont="1" applyFill="1" applyBorder="1" applyAlignment="1">
      <alignment horizontal="left" vertical="center" wrapText="1"/>
    </xf>
    <xf numFmtId="0" fontId="13" fillId="0" borderId="1" xfId="190" applyFont="1" applyBorder="1" applyAlignment="1">
      <alignment horizontal="left" vertical="center" wrapText="1"/>
    </xf>
    <xf numFmtId="0" fontId="13" fillId="11" borderId="6" xfId="191" applyFont="1" applyFill="1" applyBorder="1" applyAlignment="1">
      <alignment horizontal="center" vertical="center" wrapText="1"/>
    </xf>
    <xf numFmtId="165" fontId="13" fillId="6" borderId="4" xfId="189" applyNumberFormat="1" applyFont="1" applyFill="1" applyBorder="1" applyAlignment="1">
      <alignment horizontal="center" vertical="center" wrapText="1"/>
    </xf>
    <xf numFmtId="165" fontId="13" fillId="32" borderId="12" xfId="189" applyNumberFormat="1" applyFont="1" applyFill="1" applyBorder="1" applyAlignment="1">
      <alignment horizontal="center" vertical="center" wrapText="1"/>
    </xf>
    <xf numFmtId="165" fontId="13" fillId="33" borderId="1" xfId="189" applyNumberFormat="1" applyFont="1" applyFill="1" applyBorder="1" applyAlignment="1">
      <alignment horizontal="center" vertical="center" wrapText="1"/>
    </xf>
    <xf numFmtId="0" fontId="3" fillId="0" borderId="1" xfId="189" applyBorder="1"/>
    <xf numFmtId="0" fontId="13" fillId="7" borderId="1" xfId="190" applyFont="1" applyFill="1" applyBorder="1" applyAlignment="1">
      <alignment horizontal="center" vertical="center" wrapText="1"/>
    </xf>
    <xf numFmtId="0" fontId="13" fillId="7" borderId="1" xfId="190" applyFont="1" applyFill="1" applyBorder="1" applyAlignment="1">
      <alignment horizontal="left" vertical="center" wrapText="1"/>
    </xf>
    <xf numFmtId="0" fontId="13" fillId="8" borderId="1" xfId="190" applyFont="1" applyFill="1" applyBorder="1" applyAlignment="1">
      <alignment horizontal="left" vertical="center" wrapText="1"/>
    </xf>
    <xf numFmtId="165" fontId="13" fillId="7" borderId="1" xfId="192" applyNumberFormat="1" applyFont="1" applyFill="1" applyBorder="1" applyAlignment="1">
      <alignment horizontal="center" vertical="center" wrapText="1"/>
    </xf>
    <xf numFmtId="165" fontId="13" fillId="7" borderId="4" xfId="189" applyNumberFormat="1" applyFont="1" applyFill="1" applyBorder="1" applyAlignment="1">
      <alignment horizontal="center" vertical="center" wrapText="1"/>
    </xf>
    <xf numFmtId="165" fontId="13" fillId="7" borderId="1" xfId="189" applyNumberFormat="1" applyFont="1" applyFill="1" applyBorder="1" applyAlignment="1">
      <alignment horizontal="center" vertical="center" wrapText="1"/>
    </xf>
    <xf numFmtId="0" fontId="11" fillId="0" borderId="0" xfId="189" applyFont="1"/>
    <xf numFmtId="0" fontId="13" fillId="11" borderId="1" xfId="191" applyFont="1" applyFill="1" applyBorder="1" applyAlignment="1">
      <alignment horizontal="center" vertical="center" wrapText="1"/>
    </xf>
    <xf numFmtId="0" fontId="55" fillId="0" borderId="0" xfId="189" applyFont="1"/>
    <xf numFmtId="0" fontId="13" fillId="10" borderId="1" xfId="190" applyFont="1" applyFill="1" applyBorder="1" applyAlignment="1">
      <alignment horizontal="left" vertical="center" wrapText="1"/>
    </xf>
    <xf numFmtId="0" fontId="13" fillId="5" borderId="1" xfId="193" applyFont="1" applyFill="1" applyBorder="1" applyAlignment="1">
      <alignment horizontal="center" vertical="center" wrapText="1"/>
    </xf>
    <xf numFmtId="0" fontId="13" fillId="5" borderId="1" xfId="193" applyFont="1" applyFill="1" applyBorder="1" applyAlignment="1">
      <alignment horizontal="left" vertical="center" wrapText="1"/>
    </xf>
    <xf numFmtId="165" fontId="13" fillId="6" borderId="4" xfId="194" applyNumberFormat="1" applyFont="1" applyFill="1" applyBorder="1" applyAlignment="1">
      <alignment horizontal="center" vertical="center" wrapText="1"/>
    </xf>
    <xf numFmtId="165" fontId="13" fillId="6" borderId="1" xfId="194" applyNumberFormat="1" applyFont="1" applyFill="1" applyBorder="1" applyAlignment="1">
      <alignment horizontal="center" vertical="center" wrapText="1"/>
    </xf>
    <xf numFmtId="0" fontId="55" fillId="0" borderId="1" xfId="194" applyFont="1" applyBorder="1"/>
    <xf numFmtId="165" fontId="13" fillId="34" borderId="1" xfId="194" applyNumberFormat="1" applyFont="1" applyFill="1" applyBorder="1" applyAlignment="1">
      <alignment horizontal="center" vertical="center" wrapText="1"/>
    </xf>
    <xf numFmtId="165" fontId="13" fillId="3" borderId="4" xfId="194" applyNumberFormat="1" applyFont="1" applyFill="1" applyBorder="1" applyAlignment="1">
      <alignment horizontal="center" vertical="center" wrapText="1"/>
    </xf>
    <xf numFmtId="165" fontId="13" fillId="3" borderId="1" xfId="194" applyNumberFormat="1" applyFont="1" applyFill="1" applyBorder="1" applyAlignment="1">
      <alignment horizontal="center" vertical="center" wrapText="1"/>
    </xf>
    <xf numFmtId="165" fontId="13" fillId="6" borderId="1" xfId="189" applyNumberFormat="1" applyFont="1" applyFill="1" applyBorder="1" applyAlignment="1">
      <alignment horizontal="center" vertical="center" wrapText="1"/>
    </xf>
    <xf numFmtId="165" fontId="13" fillId="34" borderId="1" xfId="189" applyNumberFormat="1" applyFont="1" applyFill="1" applyBorder="1" applyAlignment="1">
      <alignment horizontal="center" vertical="center" wrapText="1"/>
    </xf>
    <xf numFmtId="0" fontId="55" fillId="0" borderId="1" xfId="189" applyFont="1" applyBorder="1"/>
    <xf numFmtId="165" fontId="13" fillId="0" borderId="4" xfId="194" applyNumberFormat="1" applyFont="1" applyFill="1" applyBorder="1" applyAlignment="1">
      <alignment horizontal="center" vertical="center" wrapText="1"/>
    </xf>
    <xf numFmtId="165" fontId="13" fillId="0" borderId="1" xfId="194" applyNumberFormat="1" applyFont="1" applyFill="1" applyBorder="1" applyAlignment="1">
      <alignment horizontal="center" vertical="center" wrapText="1"/>
    </xf>
    <xf numFmtId="0" fontId="18" fillId="11" borderId="1" xfId="191" applyFont="1" applyFill="1" applyBorder="1" applyAlignment="1">
      <alignment horizontal="center" vertical="center" wrapText="1"/>
    </xf>
    <xf numFmtId="0" fontId="13" fillId="11" borderId="1" xfId="190" applyFont="1" applyFill="1" applyBorder="1" applyAlignment="1">
      <alignment horizontal="left" vertical="center" wrapText="1"/>
    </xf>
    <xf numFmtId="165" fontId="13" fillId="24" borderId="1" xfId="194" applyNumberFormat="1" applyFont="1" applyFill="1" applyBorder="1" applyAlignment="1">
      <alignment horizontal="center" vertical="center" wrapText="1"/>
    </xf>
    <xf numFmtId="0" fontId="13" fillId="5" borderId="1" xfId="195" applyFont="1" applyFill="1" applyBorder="1" applyAlignment="1">
      <alignment horizontal="center" vertical="center" wrapText="1"/>
    </xf>
    <xf numFmtId="0" fontId="13" fillId="5" borderId="1" xfId="195" applyFont="1" applyFill="1" applyBorder="1" applyAlignment="1">
      <alignment horizontal="left" vertical="center" wrapText="1"/>
    </xf>
    <xf numFmtId="0" fontId="13" fillId="3" borderId="1" xfId="190" applyFont="1" applyFill="1" applyBorder="1" applyAlignment="1">
      <alignment horizontal="left" vertical="center" wrapText="1"/>
    </xf>
    <xf numFmtId="165" fontId="13" fillId="6" borderId="4" xfId="196" applyNumberFormat="1" applyFont="1" applyFill="1" applyBorder="1" applyAlignment="1">
      <alignment horizontal="center" vertical="center" wrapText="1"/>
    </xf>
    <xf numFmtId="165" fontId="13" fillId="6" borderId="1" xfId="196" applyNumberFormat="1" applyFont="1" applyFill="1" applyBorder="1" applyAlignment="1">
      <alignment horizontal="center" vertical="center" wrapText="1"/>
    </xf>
    <xf numFmtId="165" fontId="13" fillId="0" borderId="1" xfId="196" applyNumberFormat="1" applyFont="1" applyFill="1" applyBorder="1" applyAlignment="1">
      <alignment horizontal="center" vertical="center" wrapText="1"/>
    </xf>
    <xf numFmtId="0" fontId="55" fillId="0" borderId="1" xfId="196" applyFont="1" applyBorder="1"/>
    <xf numFmtId="165" fontId="13" fillId="0" borderId="4" xfId="189" applyNumberFormat="1" applyFont="1" applyFill="1" applyBorder="1" applyAlignment="1">
      <alignment horizontal="center" vertical="center" wrapText="1"/>
    </xf>
    <xf numFmtId="165" fontId="13" fillId="0" borderId="1" xfId="189" applyNumberFormat="1" applyFont="1" applyFill="1" applyBorder="1" applyAlignment="1">
      <alignment horizontal="center" vertical="center" wrapText="1"/>
    </xf>
    <xf numFmtId="0" fontId="28" fillId="5" borderId="1" xfId="80" applyFont="1" applyFill="1" applyBorder="1" applyAlignment="1">
      <alignment horizontal="center" vertical="center" wrapText="1"/>
    </xf>
    <xf numFmtId="0" fontId="28" fillId="5" borderId="1" xfId="80" applyFont="1" applyFill="1" applyBorder="1" applyAlignment="1">
      <alignment horizontal="left" vertical="center" wrapText="1"/>
    </xf>
    <xf numFmtId="165" fontId="28" fillId="6" borderId="4" xfId="82" applyNumberFormat="1" applyFont="1" applyFill="1" applyBorder="1" applyAlignment="1">
      <alignment horizontal="center" vertical="center" wrapText="1"/>
    </xf>
    <xf numFmtId="165" fontId="28" fillId="6" borderId="1" xfId="82" applyNumberFormat="1" applyFont="1" applyFill="1" applyBorder="1" applyAlignment="1">
      <alignment horizontal="center" vertical="center" wrapText="1"/>
    </xf>
    <xf numFmtId="165" fontId="13" fillId="34" borderId="1" xfId="196" applyNumberFormat="1" applyFont="1" applyFill="1" applyBorder="1" applyAlignment="1">
      <alignment horizontal="center" vertical="center" wrapText="1"/>
    </xf>
    <xf numFmtId="0" fontId="56" fillId="0" borderId="1" xfId="82" applyFont="1" applyBorder="1"/>
    <xf numFmtId="0" fontId="13" fillId="35" borderId="1" xfId="184" applyFont="1" applyFill="1" applyBorder="1" applyAlignment="1">
      <alignment horizontal="center" vertical="center" wrapText="1"/>
    </xf>
    <xf numFmtId="0" fontId="13" fillId="35" borderId="1" xfId="184" applyFont="1" applyFill="1" applyBorder="1" applyAlignment="1">
      <alignment horizontal="left" vertical="center" wrapText="1"/>
    </xf>
    <xf numFmtId="165" fontId="13" fillId="22" borderId="1" xfId="185" applyNumberFormat="1" applyFont="1" applyFill="1" applyBorder="1" applyAlignment="1">
      <alignment horizontal="center" vertical="center" wrapText="1"/>
    </xf>
    <xf numFmtId="165" fontId="13" fillId="22" borderId="1" xfId="196" applyNumberFormat="1" applyFont="1" applyFill="1" applyBorder="1" applyAlignment="1">
      <alignment horizontal="center" vertical="center" wrapText="1"/>
    </xf>
    <xf numFmtId="165" fontId="57" fillId="22" borderId="1" xfId="82" applyNumberFormat="1" applyFont="1" applyFill="1" applyBorder="1" applyAlignment="1">
      <alignment horizontal="center" vertical="center" wrapText="1"/>
    </xf>
    <xf numFmtId="0" fontId="55" fillId="0" borderId="1" xfId="185" applyFont="1" applyBorder="1"/>
    <xf numFmtId="0" fontId="13" fillId="35" borderId="1" xfId="97" applyFont="1" applyFill="1" applyBorder="1" applyAlignment="1">
      <alignment horizontal="center" vertical="center" wrapText="1"/>
    </xf>
    <xf numFmtId="0" fontId="13" fillId="35" borderId="1" xfId="97" applyFont="1" applyFill="1" applyBorder="1" applyAlignment="1">
      <alignment horizontal="left" vertical="center" wrapText="1"/>
    </xf>
    <xf numFmtId="165" fontId="13" fillId="0" borderId="1" xfId="196" applyNumberFormat="1" applyFont="1" applyBorder="1" applyAlignment="1">
      <alignment horizontal="center" vertical="center" wrapText="1"/>
    </xf>
    <xf numFmtId="165" fontId="13" fillId="36" borderId="1" xfId="196" applyNumberFormat="1" applyFont="1" applyFill="1" applyBorder="1" applyAlignment="1">
      <alignment horizontal="center" vertical="center" wrapText="1"/>
    </xf>
    <xf numFmtId="0" fontId="55" fillId="0" borderId="1" xfId="97" applyFont="1" applyBorder="1"/>
    <xf numFmtId="165" fontId="13" fillId="24" borderId="1" xfId="196" applyNumberFormat="1" applyFont="1" applyFill="1" applyBorder="1" applyAlignment="1">
      <alignment horizontal="center" vertical="center" wrapText="1"/>
    </xf>
    <xf numFmtId="165" fontId="13" fillId="24" borderId="1" xfId="189" applyNumberFormat="1" applyFont="1" applyFill="1" applyBorder="1" applyAlignment="1">
      <alignment horizontal="center" vertical="center" wrapText="1"/>
    </xf>
    <xf numFmtId="0" fontId="13" fillId="5" borderId="1" xfId="197" applyFont="1" applyFill="1" applyBorder="1" applyAlignment="1">
      <alignment horizontal="center" vertical="center" wrapText="1"/>
    </xf>
    <xf numFmtId="0" fontId="13" fillId="5" borderId="1" xfId="197" applyFont="1" applyFill="1" applyBorder="1" applyAlignment="1">
      <alignment horizontal="left" vertical="center" wrapText="1"/>
    </xf>
    <xf numFmtId="165" fontId="13" fillId="6" borderId="4" xfId="198" applyNumberFormat="1" applyFont="1" applyFill="1" applyBorder="1" applyAlignment="1">
      <alignment horizontal="center" vertical="center" wrapText="1"/>
    </xf>
    <xf numFmtId="165" fontId="13" fillId="6" borderId="1" xfId="198" applyNumberFormat="1" applyFont="1" applyFill="1" applyBorder="1" applyAlignment="1">
      <alignment horizontal="center" vertical="center" wrapText="1"/>
    </xf>
    <xf numFmtId="0" fontId="55" fillId="0" borderId="1" xfId="198" applyFont="1" applyBorder="1"/>
    <xf numFmtId="165" fontId="13" fillId="22" borderId="4" xfId="185" applyNumberFormat="1" applyFont="1" applyFill="1" applyBorder="1" applyAlignment="1" applyProtection="1">
      <alignment horizontal="center" vertical="center" wrapText="1"/>
    </xf>
    <xf numFmtId="165" fontId="13" fillId="22" borderId="1" xfId="185" applyNumberFormat="1" applyFont="1" applyFill="1" applyBorder="1" applyAlignment="1" applyProtection="1">
      <alignment horizontal="center" vertical="center" wrapText="1"/>
    </xf>
    <xf numFmtId="165" fontId="13" fillId="37" borderId="1" xfId="185" applyNumberFormat="1" applyFont="1" applyFill="1" applyBorder="1" applyAlignment="1" applyProtection="1">
      <alignment horizontal="center" vertical="center" wrapText="1"/>
    </xf>
    <xf numFmtId="165" fontId="13" fillId="36" borderId="1" xfId="189" applyNumberFormat="1" applyFont="1" applyFill="1" applyBorder="1" applyAlignment="1">
      <alignment horizontal="center" vertical="center" wrapText="1"/>
    </xf>
    <xf numFmtId="165" fontId="13" fillId="6" borderId="4" xfId="199" applyNumberFormat="1" applyFont="1" applyFill="1" applyBorder="1" applyAlignment="1">
      <alignment horizontal="center" vertical="center" wrapText="1"/>
    </xf>
    <xf numFmtId="165" fontId="13" fillId="6" borderId="1" xfId="199" applyNumberFormat="1" applyFont="1" applyFill="1" applyBorder="1" applyAlignment="1">
      <alignment horizontal="center" vertical="center" wrapText="1"/>
    </xf>
    <xf numFmtId="165" fontId="13" fillId="6" borderId="1" xfId="200" applyNumberFormat="1" applyFont="1" applyFill="1" applyBorder="1" applyAlignment="1">
      <alignment horizontal="center" vertical="center" wrapText="1"/>
    </xf>
    <xf numFmtId="0" fontId="13" fillId="35" borderId="1" xfId="139" applyFont="1" applyFill="1" applyBorder="1" applyAlignment="1" applyProtection="1">
      <alignment horizontal="center" vertical="center" wrapText="1"/>
    </xf>
    <xf numFmtId="0" fontId="13" fillId="35" borderId="1" xfId="139" applyFont="1" applyFill="1" applyBorder="1" applyAlignment="1" applyProtection="1">
      <alignment horizontal="left" vertical="center" wrapText="1"/>
    </xf>
    <xf numFmtId="165" fontId="13" fillId="22" borderId="4" xfId="135" applyNumberFormat="1" applyFont="1" applyFill="1" applyBorder="1" applyAlignment="1" applyProtection="1">
      <alignment horizontal="center" vertical="center" wrapText="1"/>
    </xf>
    <xf numFmtId="165" fontId="13" fillId="22" borderId="1" xfId="135" applyNumberFormat="1" applyFont="1" applyFill="1" applyBorder="1" applyAlignment="1" applyProtection="1">
      <alignment horizontal="center" vertical="center" wrapText="1"/>
    </xf>
    <xf numFmtId="165" fontId="13" fillId="37" borderId="1" xfId="135" applyNumberFormat="1" applyFont="1" applyFill="1" applyBorder="1" applyAlignment="1" applyProtection="1">
      <alignment horizontal="center" vertical="center" wrapText="1"/>
    </xf>
    <xf numFmtId="0" fontId="55" fillId="0" borderId="1" xfId="137" applyFont="1" applyBorder="1" applyAlignment="1" applyProtection="1"/>
    <xf numFmtId="0" fontId="13" fillId="0" borderId="1" xfId="191" applyFont="1" applyFill="1" applyBorder="1" applyAlignment="1">
      <alignment horizontal="center" vertical="center" wrapText="1"/>
    </xf>
    <xf numFmtId="165" fontId="13" fillId="27" borderId="1" xfId="198" applyNumberFormat="1" applyFont="1" applyFill="1" applyBorder="1" applyAlignment="1">
      <alignment horizontal="center" vertical="center" wrapText="1"/>
    </xf>
    <xf numFmtId="165" fontId="13" fillId="24" borderId="1" xfId="198" applyNumberFormat="1" applyFont="1" applyFill="1" applyBorder="1" applyAlignment="1">
      <alignment horizontal="center" vertical="center" wrapText="1"/>
    </xf>
    <xf numFmtId="0" fontId="58" fillId="38" borderId="1" xfId="191" applyFont="1" applyFill="1" applyBorder="1" applyAlignment="1">
      <alignment horizontal="center" vertical="center" wrapText="1"/>
    </xf>
    <xf numFmtId="165" fontId="13" fillId="0" borderId="1" xfId="198" applyNumberFormat="1" applyFont="1" applyFill="1" applyBorder="1" applyAlignment="1">
      <alignment horizontal="center" vertical="center" wrapText="1"/>
    </xf>
    <xf numFmtId="165" fontId="13" fillId="34" borderId="1" xfId="198" applyNumberFormat="1" applyFont="1" applyFill="1" applyBorder="1" applyAlignment="1">
      <alignment horizontal="center" vertical="center" wrapText="1"/>
    </xf>
    <xf numFmtId="165" fontId="19" fillId="4" borderId="1" xfId="190" applyNumberFormat="1" applyFont="1" applyFill="1" applyBorder="1" applyAlignment="1">
      <alignment horizontal="center" vertical="center"/>
    </xf>
    <xf numFmtId="165" fontId="17" fillId="4" borderId="1" xfId="190" applyNumberFormat="1" applyFont="1" applyFill="1" applyBorder="1" applyAlignment="1">
      <alignment horizontal="left" vertical="center" wrapText="1"/>
    </xf>
    <xf numFmtId="165" fontId="17" fillId="4" borderId="1" xfId="191" applyNumberFormat="1" applyFont="1" applyFill="1" applyBorder="1" applyAlignment="1">
      <alignment horizontal="center" vertical="center" wrapText="1"/>
    </xf>
    <xf numFmtId="165" fontId="17" fillId="4" borderId="4" xfId="190" applyNumberFormat="1" applyFont="1" applyFill="1" applyBorder="1" applyAlignment="1">
      <alignment horizontal="center" vertical="center" wrapText="1"/>
    </xf>
    <xf numFmtId="0" fontId="3" fillId="0" borderId="0" xfId="189" applyFont="1"/>
    <xf numFmtId="0" fontId="3" fillId="0" borderId="0" xfId="192" applyAlignment="1">
      <alignment horizontal="center"/>
    </xf>
    <xf numFmtId="0" fontId="54" fillId="0" borderId="0" xfId="200" applyFont="1" applyAlignment="1">
      <alignment horizontal="center" vertical="center" wrapText="1"/>
    </xf>
    <xf numFmtId="0" fontId="13" fillId="5" borderId="10" xfId="192" applyFont="1" applyFill="1" applyBorder="1" applyAlignment="1">
      <alignment horizontal="center" vertical="center" wrapText="1"/>
    </xf>
    <xf numFmtId="0" fontId="3" fillId="0" borderId="0" xfId="192"/>
    <xf numFmtId="0" fontId="13" fillId="5" borderId="7" xfId="192" applyFont="1" applyFill="1" applyBorder="1" applyAlignment="1">
      <alignment horizontal="center" vertical="center" wrapText="1"/>
    </xf>
    <xf numFmtId="0" fontId="13" fillId="5" borderId="1" xfId="192" applyFont="1" applyFill="1" applyBorder="1" applyAlignment="1">
      <alignment horizontal="center" vertical="center" wrapText="1"/>
    </xf>
    <xf numFmtId="0" fontId="13" fillId="31" borderId="1" xfId="192" applyFont="1" applyFill="1" applyBorder="1" applyAlignment="1">
      <alignment horizontal="center" vertical="center" wrapText="1"/>
    </xf>
    <xf numFmtId="0" fontId="13" fillId="5" borderId="5" xfId="192" applyFont="1" applyFill="1" applyBorder="1" applyAlignment="1">
      <alignment horizontal="center" vertical="center" wrapText="1"/>
    </xf>
    <xf numFmtId="0" fontId="13" fillId="31" borderId="5" xfId="192" applyFont="1" applyFill="1" applyBorder="1" applyAlignment="1">
      <alignment horizontal="center" vertical="center" wrapText="1"/>
    </xf>
    <xf numFmtId="0" fontId="13" fillId="5" borderId="4" xfId="192" applyFont="1" applyFill="1" applyBorder="1" applyAlignment="1">
      <alignment horizontal="center" vertical="center" wrapText="1"/>
    </xf>
    <xf numFmtId="0" fontId="13" fillId="5" borderId="7" xfId="192" applyFont="1" applyFill="1" applyBorder="1" applyAlignment="1">
      <alignment horizontal="center" vertical="top" wrapText="1"/>
    </xf>
    <xf numFmtId="0" fontId="13" fillId="5" borderId="6" xfId="192" applyFont="1" applyFill="1" applyBorder="1" applyAlignment="1">
      <alignment horizontal="center" vertical="top" wrapText="1"/>
    </xf>
    <xf numFmtId="0" fontId="13" fillId="31" borderId="6" xfId="192" applyFont="1" applyFill="1" applyBorder="1" applyAlignment="1">
      <alignment horizontal="center" vertical="top" wrapText="1"/>
    </xf>
    <xf numFmtId="0" fontId="13" fillId="5" borderId="6" xfId="192" applyFont="1" applyFill="1" applyBorder="1" applyAlignment="1">
      <alignment horizontal="center" vertical="center" wrapText="1"/>
    </xf>
    <xf numFmtId="0" fontId="13" fillId="5" borderId="16" xfId="192" applyFont="1" applyFill="1" applyBorder="1" applyAlignment="1">
      <alignment horizontal="center" vertical="top" wrapText="1"/>
    </xf>
    <xf numFmtId="0" fontId="13" fillId="39" borderId="6" xfId="192" applyFont="1" applyFill="1" applyBorder="1" applyAlignment="1">
      <alignment horizontal="center" vertical="top" wrapText="1"/>
    </xf>
    <xf numFmtId="0" fontId="13" fillId="4" borderId="14" xfId="200" applyFont="1" applyFill="1" applyBorder="1" applyAlignment="1">
      <alignment horizontal="center" vertical="center" wrapText="1"/>
    </xf>
    <xf numFmtId="0" fontId="16" fillId="17" borderId="6" xfId="192" applyFont="1" applyFill="1" applyBorder="1" applyAlignment="1">
      <alignment horizontal="center" vertical="center"/>
    </xf>
    <xf numFmtId="0" fontId="13" fillId="5" borderId="1" xfId="191" applyFont="1" applyFill="1" applyBorder="1" applyAlignment="1">
      <alignment horizontal="center" vertical="center" wrapText="1"/>
    </xf>
    <xf numFmtId="0" fontId="13" fillId="5" borderId="1" xfId="193" applyFont="1" applyFill="1" applyBorder="1" applyAlignment="1">
      <alignment vertical="center" wrapText="1"/>
    </xf>
    <xf numFmtId="0" fontId="13" fillId="0" borderId="2" xfId="191" applyFont="1" applyBorder="1" applyAlignment="1">
      <alignment horizontal="left" vertical="center" wrapText="1"/>
    </xf>
    <xf numFmtId="165" fontId="13" fillId="6" borderId="1" xfId="192" applyNumberFormat="1" applyFont="1" applyFill="1" applyBorder="1" applyAlignment="1">
      <alignment horizontal="center" vertical="center" wrapText="1"/>
    </xf>
    <xf numFmtId="165" fontId="13" fillId="39" borderId="1" xfId="192" applyNumberFormat="1" applyFont="1" applyFill="1" applyBorder="1" applyAlignment="1">
      <alignment horizontal="center" vertical="center" wrapText="1"/>
    </xf>
    <xf numFmtId="165" fontId="13" fillId="4" borderId="1" xfId="192" applyNumberFormat="1" applyFont="1" applyFill="1" applyBorder="1" applyAlignment="1">
      <alignment horizontal="center" vertical="center" wrapText="1"/>
    </xf>
    <xf numFmtId="0" fontId="3" fillId="0" borderId="1" xfId="192" applyBorder="1"/>
    <xf numFmtId="0" fontId="13" fillId="7" borderId="1" xfId="191" applyFont="1" applyFill="1" applyBorder="1" applyAlignment="1">
      <alignment vertical="center" wrapText="1"/>
    </xf>
    <xf numFmtId="0" fontId="13" fillId="8" borderId="2" xfId="191" applyFont="1" applyFill="1" applyBorder="1" applyAlignment="1">
      <alignment horizontal="left" vertical="center" wrapText="1"/>
    </xf>
    <xf numFmtId="0" fontId="13" fillId="11" borderId="2" xfId="191" applyFont="1" applyFill="1" applyBorder="1" applyAlignment="1">
      <alignment horizontal="left" vertical="center" wrapText="1"/>
    </xf>
    <xf numFmtId="165" fontId="13" fillId="24" borderId="1" xfId="192" applyNumberFormat="1" applyFont="1" applyFill="1" applyBorder="1" applyAlignment="1">
      <alignment horizontal="center" vertical="center" wrapText="1"/>
    </xf>
    <xf numFmtId="0" fontId="13" fillId="10" borderId="2" xfId="191" applyFont="1" applyFill="1" applyBorder="1" applyAlignment="1">
      <alignment horizontal="left" vertical="center" wrapText="1"/>
    </xf>
    <xf numFmtId="0" fontId="3" fillId="0" borderId="1" xfId="194" applyBorder="1"/>
    <xf numFmtId="0" fontId="3" fillId="11" borderId="0" xfId="192" applyFill="1" applyAlignment="1">
      <alignment horizontal="center" vertical="center"/>
    </xf>
    <xf numFmtId="0" fontId="13" fillId="5" borderId="1" xfId="191" applyFont="1" applyFill="1" applyBorder="1" applyAlignment="1">
      <alignment vertical="center" wrapText="1"/>
    </xf>
    <xf numFmtId="165" fontId="13" fillId="3" borderId="1" xfId="192" applyNumberFormat="1" applyFont="1" applyFill="1" applyBorder="1" applyAlignment="1">
      <alignment horizontal="center" vertical="center" wrapText="1"/>
    </xf>
    <xf numFmtId="0" fontId="14" fillId="0" borderId="1" xfId="192" applyFont="1" applyBorder="1"/>
    <xf numFmtId="0" fontId="13" fillId="5" borderId="1" xfId="195" applyFont="1" applyFill="1" applyBorder="1" applyAlignment="1">
      <alignment vertical="center" wrapText="1"/>
    </xf>
    <xf numFmtId="0" fontId="13" fillId="3" borderId="2" xfId="191" applyFont="1" applyFill="1" applyBorder="1" applyAlignment="1">
      <alignment horizontal="left" vertical="center" wrapText="1"/>
    </xf>
    <xf numFmtId="0" fontId="3" fillId="0" borderId="1" xfId="196" applyBorder="1"/>
    <xf numFmtId="0" fontId="28" fillId="5" borderId="1" xfId="80" applyFont="1" applyFill="1" applyBorder="1" applyAlignment="1">
      <alignment vertical="center" wrapText="1"/>
    </xf>
    <xf numFmtId="0" fontId="21" fillId="0" borderId="1" xfId="82" applyBorder="1"/>
    <xf numFmtId="0" fontId="13" fillId="35" borderId="1" xfId="184" applyFont="1" applyFill="1" applyBorder="1" applyAlignment="1">
      <alignment vertical="center" wrapText="1"/>
    </xf>
    <xf numFmtId="0" fontId="30" fillId="0" borderId="1" xfId="185" applyBorder="1"/>
    <xf numFmtId="0" fontId="13" fillId="35" borderId="1" xfId="97" applyFont="1" applyFill="1" applyBorder="1" applyAlignment="1">
      <alignment vertical="center" wrapText="1"/>
    </xf>
    <xf numFmtId="0" fontId="34" fillId="0" borderId="1" xfId="97" applyFont="1" applyBorder="1"/>
    <xf numFmtId="165" fontId="13" fillId="0" borderId="1" xfId="192" applyNumberFormat="1" applyFont="1" applyFill="1" applyBorder="1" applyAlignment="1">
      <alignment horizontal="center" vertical="center" wrapText="1"/>
    </xf>
    <xf numFmtId="0" fontId="13" fillId="5" borderId="1" xfId="197" applyFont="1" applyFill="1" applyBorder="1" applyAlignment="1">
      <alignment vertical="center" wrapText="1"/>
    </xf>
    <xf numFmtId="0" fontId="3" fillId="0" borderId="1" xfId="199" applyBorder="1"/>
    <xf numFmtId="165" fontId="13" fillId="22" borderId="1" xfId="137" applyNumberFormat="1" applyFont="1" applyFill="1" applyBorder="1" applyAlignment="1" applyProtection="1">
      <alignment horizontal="center" vertical="center" wrapText="1"/>
    </xf>
    <xf numFmtId="165" fontId="13" fillId="27" borderId="1" xfId="192" applyNumberFormat="1" applyFont="1" applyFill="1" applyBorder="1" applyAlignment="1">
      <alignment horizontal="center" vertical="center" wrapText="1"/>
    </xf>
    <xf numFmtId="165" fontId="13" fillId="24" borderId="1" xfId="199" applyNumberFormat="1" applyFont="1" applyFill="1" applyBorder="1" applyAlignment="1">
      <alignment horizontal="center" vertical="center" wrapText="1"/>
    </xf>
    <xf numFmtId="165" fontId="13" fillId="6" borderId="1" xfId="201" applyNumberFormat="1" applyFont="1" applyFill="1" applyBorder="1" applyAlignment="1">
      <alignment horizontal="center" vertical="center" wrapText="1"/>
    </xf>
    <xf numFmtId="0" fontId="13" fillId="11" borderId="1" xfId="191" applyFont="1" applyFill="1" applyBorder="1" applyAlignment="1">
      <alignment horizontal="left" vertical="center" wrapText="1"/>
    </xf>
    <xf numFmtId="0" fontId="13" fillId="0" borderId="4" xfId="191" applyFont="1" applyFill="1" applyBorder="1" applyAlignment="1">
      <alignment horizontal="center" vertical="center" wrapText="1"/>
    </xf>
    <xf numFmtId="0" fontId="13" fillId="0" borderId="1" xfId="191" applyFont="1" applyBorder="1" applyAlignment="1">
      <alignment horizontal="left" vertical="center" wrapText="1"/>
    </xf>
    <xf numFmtId="165" fontId="19" fillId="4" borderId="1" xfId="191" applyNumberFormat="1" applyFont="1" applyFill="1" applyBorder="1" applyAlignment="1">
      <alignment horizontal="center" vertical="center"/>
    </xf>
    <xf numFmtId="165" fontId="17" fillId="4" borderId="4" xfId="191" applyNumberFormat="1" applyFont="1" applyFill="1" applyBorder="1" applyAlignment="1">
      <alignment vertical="center" wrapText="1"/>
    </xf>
    <xf numFmtId="165" fontId="17" fillId="4" borderId="4" xfId="191" applyNumberFormat="1" applyFont="1" applyFill="1" applyBorder="1" applyAlignment="1">
      <alignment horizontal="left" vertical="center" wrapText="1"/>
    </xf>
    <xf numFmtId="165" fontId="17" fillId="4" borderId="1" xfId="192" applyNumberFormat="1" applyFont="1" applyFill="1" applyBorder="1" applyAlignment="1">
      <alignment horizontal="center" vertical="center" wrapText="1"/>
    </xf>
    <xf numFmtId="165" fontId="3" fillId="3" borderId="0" xfId="192" applyNumberFormat="1" applyFill="1"/>
    <xf numFmtId="165" fontId="3" fillId="3" borderId="0" xfId="192" applyNumberFormat="1" applyFont="1" applyFill="1"/>
    <xf numFmtId="0" fontId="3" fillId="11" borderId="0" xfId="192" applyFill="1"/>
    <xf numFmtId="0" fontId="3" fillId="11" borderId="0" xfId="192" applyFont="1" applyFill="1"/>
    <xf numFmtId="0" fontId="41" fillId="0" borderId="0" xfId="202" applyFont="1" applyAlignment="1"/>
    <xf numFmtId="0" fontId="13" fillId="11" borderId="10" xfId="203" applyFont="1" applyFill="1" applyBorder="1" applyAlignment="1">
      <alignment horizontal="center" vertical="center" wrapText="1"/>
    </xf>
    <xf numFmtId="0" fontId="3" fillId="0" borderId="0" xfId="202" applyAlignment="1">
      <alignment vertical="center"/>
    </xf>
    <xf numFmtId="0" fontId="3" fillId="0" borderId="0" xfId="202"/>
    <xf numFmtId="0" fontId="59" fillId="11" borderId="7" xfId="203" applyFont="1" applyFill="1" applyBorder="1" applyAlignment="1">
      <alignment horizontal="center" vertical="center" wrapText="1"/>
    </xf>
    <xf numFmtId="0" fontId="13" fillId="11" borderId="1" xfId="203" applyFont="1" applyFill="1" applyBorder="1" applyAlignment="1">
      <alignment horizontal="center" vertical="center" wrapText="1"/>
    </xf>
    <xf numFmtId="0" fontId="13" fillId="28" borderId="17" xfId="203" applyFont="1" applyFill="1" applyBorder="1" applyAlignment="1">
      <alignment horizontal="center" vertical="center" wrapText="1"/>
    </xf>
    <xf numFmtId="0" fontId="13" fillId="28" borderId="0" xfId="203" applyFont="1" applyFill="1" applyBorder="1" applyAlignment="1">
      <alignment horizontal="center" vertical="center" wrapText="1"/>
    </xf>
    <xf numFmtId="0" fontId="13" fillId="28" borderId="9" xfId="203" applyFont="1" applyFill="1" applyBorder="1" applyAlignment="1">
      <alignment horizontal="center" vertical="center" wrapText="1"/>
    </xf>
    <xf numFmtId="0" fontId="13" fillId="11" borderId="5" xfId="203" applyFont="1" applyFill="1" applyBorder="1" applyAlignment="1">
      <alignment horizontal="center" vertical="center" wrapText="1"/>
    </xf>
    <xf numFmtId="0" fontId="13" fillId="28" borderId="16" xfId="203" applyFont="1" applyFill="1" applyBorder="1" applyAlignment="1">
      <alignment horizontal="center" vertical="center" wrapText="1"/>
    </xf>
    <xf numFmtId="0" fontId="13" fillId="28" borderId="15" xfId="203" applyFont="1" applyFill="1" applyBorder="1" applyAlignment="1">
      <alignment horizontal="center" vertical="center" wrapText="1"/>
    </xf>
    <xf numFmtId="0" fontId="13" fillId="28" borderId="12" xfId="203" applyFont="1" applyFill="1" applyBorder="1" applyAlignment="1">
      <alignment horizontal="center" vertical="center" wrapText="1"/>
    </xf>
    <xf numFmtId="0" fontId="15" fillId="28" borderId="6" xfId="202" applyFont="1" applyFill="1" applyBorder="1" applyAlignment="1">
      <alignment horizontal="center" vertical="center" wrapText="1"/>
    </xf>
    <xf numFmtId="0" fontId="15" fillId="28" borderId="4" xfId="202" applyFont="1" applyFill="1" applyBorder="1" applyAlignment="1">
      <alignment horizontal="center" vertical="center" wrapText="1"/>
    </xf>
    <xf numFmtId="0" fontId="13" fillId="5" borderId="1" xfId="191" applyFont="1" applyFill="1" applyBorder="1" applyAlignment="1">
      <alignment horizontal="left" vertical="center" wrapText="1"/>
    </xf>
    <xf numFmtId="165" fontId="13" fillId="11" borderId="1" xfId="203" applyNumberFormat="1" applyFont="1" applyFill="1" applyBorder="1" applyAlignment="1">
      <alignment horizontal="center" vertical="center" wrapText="1"/>
    </xf>
    <xf numFmtId="165" fontId="13" fillId="28" borderId="1" xfId="203" applyNumberFormat="1" applyFont="1" applyFill="1" applyBorder="1" applyAlignment="1">
      <alignment horizontal="center" vertical="center" wrapText="1"/>
    </xf>
    <xf numFmtId="165" fontId="59" fillId="28" borderId="1" xfId="202" applyNumberFormat="1" applyFont="1" applyFill="1" applyBorder="1" applyAlignment="1">
      <alignment horizontal="center" vertical="center"/>
    </xf>
    <xf numFmtId="0" fontId="3" fillId="0" borderId="1" xfId="202" applyBorder="1"/>
    <xf numFmtId="0" fontId="13" fillId="7" borderId="1" xfId="191" applyFont="1" applyFill="1" applyBorder="1" applyAlignment="1">
      <alignment horizontal="center" vertical="center" wrapText="1"/>
    </xf>
    <xf numFmtId="0" fontId="13" fillId="7" borderId="1" xfId="191" applyFont="1" applyFill="1" applyBorder="1" applyAlignment="1">
      <alignment horizontal="left" vertical="center" wrapText="1"/>
    </xf>
    <xf numFmtId="0" fontId="13" fillId="8" borderId="1" xfId="191" applyFont="1" applyFill="1" applyBorder="1" applyAlignment="1">
      <alignment horizontal="left" vertical="center" wrapText="1"/>
    </xf>
    <xf numFmtId="0" fontId="13" fillId="10" borderId="1" xfId="191" applyFont="1" applyFill="1" applyBorder="1" applyAlignment="1">
      <alignment horizontal="left" vertical="center" wrapText="1"/>
    </xf>
    <xf numFmtId="0" fontId="13" fillId="5" borderId="1" xfId="204" applyFont="1" applyFill="1" applyBorder="1" applyAlignment="1">
      <alignment horizontal="center" vertical="center" wrapText="1"/>
    </xf>
    <xf numFmtId="0" fontId="13" fillId="5" borderId="1" xfId="204" applyFont="1" applyFill="1" applyBorder="1" applyAlignment="1">
      <alignment horizontal="left" vertical="center" wrapText="1"/>
    </xf>
    <xf numFmtId="165" fontId="13" fillId="3" borderId="1" xfId="203" applyNumberFormat="1" applyFont="1" applyFill="1" applyBorder="1" applyAlignment="1">
      <alignment horizontal="center" vertical="center" wrapText="1"/>
    </xf>
    <xf numFmtId="165" fontId="13" fillId="29" borderId="1" xfId="203" applyNumberFormat="1" applyFont="1" applyFill="1" applyBorder="1" applyAlignment="1">
      <alignment horizontal="center" vertical="center" wrapText="1"/>
    </xf>
    <xf numFmtId="165" fontId="13" fillId="40" borderId="1" xfId="203" applyNumberFormat="1" applyFont="1" applyFill="1" applyBorder="1" applyAlignment="1">
      <alignment horizontal="center" vertical="center" wrapText="1"/>
    </xf>
    <xf numFmtId="165" fontId="13" fillId="27" borderId="1" xfId="203" applyNumberFormat="1" applyFont="1" applyFill="1" applyBorder="1" applyAlignment="1">
      <alignment horizontal="center" vertical="center" wrapText="1"/>
    </xf>
    <xf numFmtId="165" fontId="13" fillId="12" borderId="1" xfId="203" applyNumberFormat="1" applyFont="1" applyFill="1" applyBorder="1" applyAlignment="1">
      <alignment horizontal="center" vertical="center" wrapText="1"/>
    </xf>
    <xf numFmtId="165" fontId="13" fillId="0" borderId="1" xfId="203" applyNumberFormat="1" applyFont="1" applyFill="1" applyBorder="1" applyAlignment="1">
      <alignment horizontal="center" vertical="center" wrapText="1"/>
    </xf>
    <xf numFmtId="165" fontId="13" fillId="22" borderId="1" xfId="203" applyNumberFormat="1" applyFont="1" applyFill="1" applyBorder="1" applyAlignment="1">
      <alignment horizontal="center" vertical="center" wrapText="1"/>
    </xf>
    <xf numFmtId="165" fontId="13" fillId="0" borderId="1" xfId="203" applyNumberFormat="1" applyFont="1" applyBorder="1" applyAlignment="1">
      <alignment horizontal="center" vertical="center" wrapText="1"/>
    </xf>
    <xf numFmtId="0" fontId="13" fillId="5" borderId="1" xfId="205" applyFont="1" applyFill="1" applyBorder="1" applyAlignment="1">
      <alignment horizontal="center" vertical="center" wrapText="1"/>
    </xf>
    <xf numFmtId="0" fontId="13" fillId="5" borderId="1" xfId="205" applyFont="1" applyFill="1" applyBorder="1" applyAlignment="1">
      <alignment horizontal="left" vertical="center" wrapText="1"/>
    </xf>
    <xf numFmtId="165" fontId="13" fillId="22" borderId="1" xfId="203" applyNumberFormat="1" applyFont="1" applyFill="1" applyBorder="1" applyAlignment="1" applyProtection="1">
      <alignment horizontal="center" vertical="center" wrapText="1"/>
    </xf>
    <xf numFmtId="165" fontId="13" fillId="30" borderId="1" xfId="203" applyNumberFormat="1" applyFont="1" applyFill="1" applyBorder="1" applyAlignment="1" applyProtection="1">
      <alignment horizontal="center" vertical="center" wrapText="1"/>
    </xf>
    <xf numFmtId="165" fontId="13" fillId="41" borderId="1" xfId="203" applyNumberFormat="1" applyFont="1" applyFill="1" applyBorder="1" applyAlignment="1" applyProtection="1">
      <alignment horizontal="center" vertical="center" wrapText="1"/>
    </xf>
    <xf numFmtId="165" fontId="17" fillId="4" borderId="1" xfId="191" applyNumberFormat="1" applyFont="1" applyFill="1" applyBorder="1" applyAlignment="1">
      <alignment horizontal="left" vertical="center" wrapText="1"/>
    </xf>
    <xf numFmtId="165" fontId="59" fillId="28" borderId="1" xfId="202" applyNumberFormat="1" applyFont="1" applyFill="1" applyBorder="1" applyAlignment="1">
      <alignment horizontal="center"/>
    </xf>
    <xf numFmtId="0" fontId="3" fillId="0" borderId="0" xfId="190"/>
    <xf numFmtId="0" fontId="13" fillId="4" borderId="1" xfId="200" applyFont="1" applyFill="1" applyBorder="1" applyAlignment="1">
      <alignment horizontal="center" vertical="center" wrapText="1"/>
    </xf>
    <xf numFmtId="0" fontId="13" fillId="5" borderId="1" xfId="201" applyFont="1" applyFill="1" applyBorder="1" applyAlignment="1">
      <alignment horizontal="center" vertical="center" wrapText="1"/>
    </xf>
    <xf numFmtId="0" fontId="16" fillId="5" borderId="1" xfId="201" applyFont="1" applyFill="1" applyBorder="1" applyAlignment="1">
      <alignment horizontal="center" vertical="center" wrapText="1"/>
    </xf>
    <xf numFmtId="0" fontId="15" fillId="5" borderId="1" xfId="201" applyFont="1" applyFill="1" applyBorder="1" applyAlignment="1">
      <alignment horizontal="center" wrapText="1"/>
    </xf>
    <xf numFmtId="0" fontId="16" fillId="39" borderId="1" xfId="201" applyFont="1" applyFill="1" applyBorder="1" applyAlignment="1">
      <alignment horizontal="center" vertical="center" wrapText="1"/>
    </xf>
    <xf numFmtId="165" fontId="16" fillId="24" borderId="1" xfId="201" applyNumberFormat="1" applyFont="1" applyFill="1" applyBorder="1" applyAlignment="1">
      <alignment horizontal="center" vertical="center" wrapText="1"/>
    </xf>
    <xf numFmtId="0" fontId="16" fillId="0" borderId="1" xfId="0" applyFont="1" applyBorder="1" applyAlignment="1">
      <alignment horizontal="center" vertical="center"/>
    </xf>
    <xf numFmtId="165" fontId="0" fillId="0" borderId="0" xfId="0" applyNumberFormat="1"/>
    <xf numFmtId="0" fontId="12" fillId="0" borderId="0" xfId="206" applyFont="1" applyAlignment="1">
      <alignment horizontal="center"/>
    </xf>
    <xf numFmtId="0" fontId="3" fillId="0" borderId="0" xfId="206"/>
    <xf numFmtId="0" fontId="59" fillId="11" borderId="1" xfId="206" applyFont="1" applyFill="1" applyBorder="1" applyAlignment="1">
      <alignment horizontal="center" vertical="center" wrapText="1"/>
    </xf>
    <xf numFmtId="165" fontId="37" fillId="11" borderId="1" xfId="206" applyNumberFormat="1" applyFont="1" applyFill="1" applyBorder="1" applyAlignment="1">
      <alignment horizontal="center" vertical="top" wrapText="1"/>
    </xf>
    <xf numFmtId="165" fontId="13" fillId="11" borderId="1" xfId="206" applyNumberFormat="1" applyFont="1" applyFill="1" applyBorder="1" applyAlignment="1">
      <alignment horizontal="center" vertical="top" wrapText="1"/>
    </xf>
    <xf numFmtId="165" fontId="13" fillId="11" borderId="6" xfId="206" applyNumberFormat="1" applyFont="1" applyFill="1" applyBorder="1" applyAlignment="1">
      <alignment horizontal="center" vertical="top" wrapText="1"/>
    </xf>
    <xf numFmtId="165" fontId="13" fillId="20" borderId="6" xfId="206" applyNumberFormat="1" applyFont="1" applyFill="1" applyBorder="1" applyAlignment="1">
      <alignment horizontal="center" vertical="top" wrapText="1"/>
    </xf>
    <xf numFmtId="165" fontId="13" fillId="20" borderId="16" xfId="206" applyNumberFormat="1" applyFont="1" applyFill="1" applyBorder="1" applyAlignment="1">
      <alignment horizontal="center" vertical="top" wrapText="1"/>
    </xf>
    <xf numFmtId="1" fontId="14" fillId="11" borderId="6" xfId="206" applyNumberFormat="1" applyFont="1" applyFill="1" applyBorder="1" applyAlignment="1">
      <alignment horizontal="center" vertical="center" wrapText="1"/>
    </xf>
    <xf numFmtId="0" fontId="3" fillId="0" borderId="4" xfId="206" applyBorder="1"/>
    <xf numFmtId="0" fontId="3" fillId="7" borderId="1" xfId="192" applyFill="1" applyBorder="1" applyAlignment="1">
      <alignment horizontal="center" vertical="center" wrapText="1"/>
    </xf>
    <xf numFmtId="1" fontId="61" fillId="7" borderId="1" xfId="192" applyNumberFormat="1" applyFont="1" applyFill="1" applyBorder="1" applyAlignment="1">
      <alignment horizontal="center" vertical="center" wrapText="1"/>
    </xf>
    <xf numFmtId="1" fontId="13" fillId="7" borderId="1" xfId="192" applyNumberFormat="1" applyFont="1" applyFill="1" applyBorder="1" applyAlignment="1">
      <alignment horizontal="center" vertical="center" wrapText="1"/>
    </xf>
    <xf numFmtId="1" fontId="13" fillId="7" borderId="1" xfId="207" applyNumberFormat="1" applyFont="1" applyFill="1" applyBorder="1" applyAlignment="1">
      <alignment horizontal="center" vertical="center" wrapText="1"/>
    </xf>
    <xf numFmtId="1" fontId="32" fillId="22" borderId="6" xfId="206" applyNumberFormat="1" applyFont="1" applyFill="1" applyBorder="1" applyAlignment="1" applyProtection="1">
      <alignment horizontal="center" vertical="center" wrapText="1"/>
    </xf>
    <xf numFmtId="1" fontId="37" fillId="22" borderId="1" xfId="206" applyNumberFormat="1" applyFont="1" applyFill="1" applyBorder="1" applyAlignment="1" applyProtection="1">
      <alignment horizontal="center" vertical="center" wrapText="1"/>
    </xf>
    <xf numFmtId="1" fontId="13" fillId="22" borderId="1" xfId="206" applyNumberFormat="1" applyFont="1" applyFill="1" applyBorder="1" applyAlignment="1" applyProtection="1">
      <alignment horizontal="center" vertical="center" wrapText="1"/>
    </xf>
    <xf numFmtId="165" fontId="13" fillId="22" borderId="6" xfId="206" applyNumberFormat="1" applyFont="1" applyFill="1" applyBorder="1" applyAlignment="1" applyProtection="1">
      <alignment horizontal="center" vertical="center" wrapText="1"/>
    </xf>
    <xf numFmtId="165" fontId="13" fillId="22" borderId="16" xfId="206" applyNumberFormat="1" applyFont="1" applyFill="1" applyBorder="1" applyAlignment="1" applyProtection="1">
      <alignment horizontal="center" vertical="center" wrapText="1"/>
    </xf>
    <xf numFmtId="0" fontId="13" fillId="22" borderId="1" xfId="206" applyFont="1" applyFill="1" applyBorder="1" applyAlignment="1" applyProtection="1">
      <alignment horizontal="center" vertical="center"/>
    </xf>
    <xf numFmtId="0" fontId="3" fillId="22" borderId="1" xfId="206" applyFill="1" applyBorder="1" applyAlignment="1" applyProtection="1">
      <alignment horizontal="center" vertical="center"/>
    </xf>
    <xf numFmtId="165" fontId="3" fillId="22" borderId="1" xfId="206" applyNumberFormat="1" applyFill="1" applyBorder="1" applyAlignment="1" applyProtection="1">
      <alignment horizontal="center" vertical="center"/>
    </xf>
    <xf numFmtId="1" fontId="13" fillId="22" borderId="16" xfId="206" applyNumberFormat="1" applyFont="1" applyFill="1" applyBorder="1" applyAlignment="1" applyProtection="1">
      <alignment horizontal="center" vertical="center" wrapText="1"/>
    </xf>
    <xf numFmtId="0" fontId="3" fillId="0" borderId="1" xfId="206" applyFill="1" applyBorder="1" applyAlignment="1" applyProtection="1">
      <alignment horizontal="center" vertical="center"/>
    </xf>
    <xf numFmtId="1" fontId="13" fillId="30" borderId="16" xfId="206" applyNumberFormat="1" applyFont="1" applyFill="1" applyBorder="1" applyAlignment="1" applyProtection="1">
      <alignment horizontal="center" vertical="center" wrapText="1"/>
    </xf>
    <xf numFmtId="0" fontId="13" fillId="30" borderId="1" xfId="206" applyFont="1" applyFill="1" applyBorder="1" applyAlignment="1" applyProtection="1">
      <alignment horizontal="center" vertical="center"/>
    </xf>
    <xf numFmtId="1" fontId="3" fillId="22" borderId="1" xfId="206" applyNumberFormat="1" applyFill="1" applyBorder="1" applyAlignment="1" applyProtection="1">
      <alignment horizontal="center" vertical="center"/>
    </xf>
    <xf numFmtId="1" fontId="3" fillId="30" borderId="1" xfId="206" applyNumberFormat="1" applyFill="1" applyBorder="1" applyAlignment="1" applyProtection="1">
      <alignment horizontal="center" vertical="center"/>
    </xf>
    <xf numFmtId="0" fontId="3" fillId="30" borderId="1" xfId="206" applyFill="1" applyBorder="1" applyAlignment="1" applyProtection="1">
      <alignment horizontal="center" vertical="center"/>
    </xf>
    <xf numFmtId="1" fontId="13" fillId="30" borderId="1" xfId="206" applyNumberFormat="1" applyFont="1" applyFill="1" applyBorder="1" applyAlignment="1" applyProtection="1">
      <alignment horizontal="center" vertical="center" wrapText="1"/>
    </xf>
    <xf numFmtId="165" fontId="13" fillId="30" borderId="16" xfId="206" applyNumberFormat="1" applyFont="1" applyFill="1" applyBorder="1" applyAlignment="1" applyProtection="1">
      <alignment horizontal="center" vertical="center" wrapText="1"/>
    </xf>
    <xf numFmtId="1" fontId="15" fillId="30" borderId="16" xfId="206" applyNumberFormat="1" applyFont="1" applyFill="1" applyBorder="1" applyAlignment="1" applyProtection="1">
      <alignment horizontal="center" vertical="center" wrapText="1"/>
    </xf>
    <xf numFmtId="0" fontId="15" fillId="30" borderId="1" xfId="206" applyFont="1" applyFill="1" applyBorder="1" applyAlignment="1" applyProtection="1">
      <alignment horizontal="center" vertical="center"/>
    </xf>
    <xf numFmtId="1" fontId="3" fillId="0" borderId="0" xfId="206" applyNumberFormat="1" applyAlignment="1">
      <alignment horizontal="center" vertical="center"/>
    </xf>
    <xf numFmtId="0" fontId="3" fillId="0" borderId="0" xfId="206" applyAlignment="1">
      <alignment horizontal="center" vertical="center"/>
    </xf>
    <xf numFmtId="165" fontId="13" fillId="42" borderId="1" xfId="203" applyNumberFormat="1" applyFont="1" applyFill="1" applyBorder="1" applyAlignment="1">
      <alignment horizontal="center" vertical="center" wrapText="1"/>
    </xf>
    <xf numFmtId="0" fontId="3" fillId="43" borderId="1" xfId="206" applyFill="1" applyBorder="1" applyAlignment="1" applyProtection="1">
      <alignment horizontal="center" vertical="center"/>
    </xf>
    <xf numFmtId="165" fontId="15" fillId="43" borderId="11" xfId="0" applyNumberFormat="1" applyFont="1" applyFill="1" applyBorder="1" applyAlignment="1">
      <alignment horizontal="center" vertical="center" wrapText="1"/>
    </xf>
    <xf numFmtId="165" fontId="13" fillId="44" borderId="4" xfId="126" applyNumberFormat="1" applyFont="1" applyFill="1" applyBorder="1" applyAlignment="1">
      <alignment horizontal="center" vertical="center" wrapText="1"/>
    </xf>
    <xf numFmtId="165" fontId="13" fillId="45" borderId="4" xfId="126" applyNumberFormat="1" applyFont="1" applyFill="1" applyBorder="1" applyAlignment="1">
      <alignment horizontal="center" vertical="center" wrapText="1"/>
    </xf>
    <xf numFmtId="165" fontId="13" fillId="46" borderId="1" xfId="192" applyNumberFormat="1" applyFont="1" applyFill="1" applyBorder="1" applyAlignment="1">
      <alignment horizontal="center" vertical="center" wrapText="1"/>
    </xf>
    <xf numFmtId="165" fontId="13" fillId="46" borderId="1" xfId="189" applyNumberFormat="1" applyFont="1" applyFill="1" applyBorder="1" applyAlignment="1">
      <alignment horizontal="center" vertical="center" wrapText="1"/>
    </xf>
    <xf numFmtId="0" fontId="0" fillId="0" borderId="0" xfId="0"/>
    <xf numFmtId="0" fontId="0" fillId="0" borderId="0" xfId="0"/>
    <xf numFmtId="0" fontId="13" fillId="6" borderId="1" xfId="208" applyFont="1" applyFill="1" applyBorder="1" applyAlignment="1">
      <alignment horizontal="center" vertical="center" wrapText="1"/>
    </xf>
    <xf numFmtId="0" fontId="13" fillId="14" borderId="2" xfId="208" applyFont="1" applyFill="1" applyBorder="1" applyAlignment="1">
      <alignment horizontal="left" vertical="center" wrapText="1"/>
    </xf>
    <xf numFmtId="165" fontId="19" fillId="4" borderId="1" xfId="208" applyNumberFormat="1" applyFont="1" applyFill="1" applyBorder="1" applyAlignment="1">
      <alignment horizontal="center" vertical="center"/>
    </xf>
    <xf numFmtId="165" fontId="17" fillId="4" borderId="1" xfId="208" applyNumberFormat="1" applyFont="1" applyFill="1" applyBorder="1" applyAlignment="1">
      <alignment horizontal="left" vertical="center" wrapText="1"/>
    </xf>
    <xf numFmtId="0" fontId="0" fillId="0" borderId="0" xfId="0" applyAlignment="1">
      <alignment horizontal="left" vertical="center"/>
    </xf>
    <xf numFmtId="165" fontId="15" fillId="4" borderId="1" xfId="6" applyNumberFormat="1" applyFont="1" applyFill="1" applyBorder="1" applyAlignment="1">
      <alignment horizontal="center" vertical="center"/>
    </xf>
    <xf numFmtId="165" fontId="52" fillId="28" borderId="1" xfId="0" applyNumberFormat="1" applyFont="1" applyFill="1" applyBorder="1" applyAlignment="1">
      <alignment horizontal="center" vertical="center"/>
    </xf>
    <xf numFmtId="165" fontId="19" fillId="4" borderId="2" xfId="208" applyNumberFormat="1" applyFont="1" applyFill="1" applyBorder="1" applyAlignment="1">
      <alignment horizontal="center" vertical="center"/>
    </xf>
    <xf numFmtId="0" fontId="0" fillId="0" borderId="0" xfId="0" applyAlignment="1">
      <alignment horizontal="center"/>
    </xf>
    <xf numFmtId="49" fontId="52" fillId="0" borderId="1" xfId="0" applyNumberFormat="1" applyFont="1" applyBorder="1" applyAlignment="1">
      <alignment horizontal="center" vertical="center"/>
    </xf>
    <xf numFmtId="49" fontId="52" fillId="28" borderId="1" xfId="0" applyNumberFormat="1" applyFont="1" applyFill="1" applyBorder="1" applyAlignment="1">
      <alignment horizontal="center" vertical="center"/>
    </xf>
    <xf numFmtId="165" fontId="16" fillId="48" borderId="1" xfId="0" applyNumberFormat="1" applyFont="1" applyFill="1" applyBorder="1" applyAlignment="1">
      <alignment horizontal="center" vertical="center"/>
    </xf>
    <xf numFmtId="165" fontId="16" fillId="49" borderId="1" xfId="0" applyNumberFormat="1" applyFont="1" applyFill="1" applyBorder="1" applyAlignment="1">
      <alignment horizontal="center" vertical="center"/>
    </xf>
    <xf numFmtId="0" fontId="16" fillId="48" borderId="1" xfId="0" applyFont="1" applyFill="1" applyBorder="1" applyAlignment="1">
      <alignment horizontal="center" vertical="center"/>
    </xf>
    <xf numFmtId="0" fontId="13" fillId="48" borderId="1" xfId="190" applyFont="1" applyFill="1" applyBorder="1" applyAlignment="1">
      <alignment horizontal="left" vertical="center" wrapText="1"/>
    </xf>
    <xf numFmtId="0" fontId="13" fillId="48" borderId="2" xfId="190" applyFont="1" applyFill="1" applyBorder="1" applyAlignment="1">
      <alignment horizontal="left" vertical="center" wrapText="1"/>
    </xf>
    <xf numFmtId="0" fontId="16" fillId="27" borderId="1" xfId="0" applyFont="1" applyFill="1" applyBorder="1" applyAlignment="1">
      <alignment horizontal="center" vertical="center"/>
    </xf>
    <xf numFmtId="0" fontId="13" fillId="27" borderId="1" xfId="190" applyFont="1" applyFill="1" applyBorder="1" applyAlignment="1">
      <alignment horizontal="left" vertical="center" wrapText="1"/>
    </xf>
    <xf numFmtId="0" fontId="16" fillId="50" borderId="1" xfId="0" applyFont="1" applyFill="1" applyBorder="1" applyAlignment="1">
      <alignment horizontal="center" vertical="center"/>
    </xf>
    <xf numFmtId="0" fontId="13" fillId="50" borderId="1" xfId="190" applyFont="1" applyFill="1" applyBorder="1" applyAlignment="1">
      <alignment horizontal="left" vertical="center" wrapText="1"/>
    </xf>
    <xf numFmtId="165" fontId="16" fillId="50" borderId="1" xfId="0" applyNumberFormat="1" applyFont="1" applyFill="1" applyBorder="1" applyAlignment="1">
      <alignment horizontal="center" vertical="center"/>
    </xf>
    <xf numFmtId="0" fontId="16" fillId="49" borderId="1" xfId="0" applyFont="1" applyFill="1" applyBorder="1" applyAlignment="1">
      <alignment horizontal="center" vertical="center"/>
    </xf>
    <xf numFmtId="0" fontId="13" fillId="49" borderId="1" xfId="190" applyFont="1" applyFill="1" applyBorder="1" applyAlignment="1">
      <alignment horizontal="left" vertical="center" wrapText="1"/>
    </xf>
    <xf numFmtId="0" fontId="13" fillId="51" borderId="1" xfId="190" applyFont="1" applyFill="1" applyBorder="1" applyAlignment="1">
      <alignment horizontal="left" vertical="center" wrapText="1"/>
    </xf>
    <xf numFmtId="0" fontId="13" fillId="29" borderId="1" xfId="190" applyFont="1" applyFill="1" applyBorder="1" applyAlignment="1">
      <alignment horizontal="left" vertical="center" wrapText="1"/>
    </xf>
    <xf numFmtId="0" fontId="13" fillId="52" borderId="1" xfId="208" applyFont="1" applyFill="1" applyBorder="1" applyAlignment="1">
      <alignment horizontal="center" vertical="center" wrapText="1"/>
    </xf>
    <xf numFmtId="0" fontId="13" fillId="49" borderId="2" xfId="208" applyFont="1" applyFill="1" applyBorder="1" applyAlignment="1">
      <alignment horizontal="left" vertical="center" wrapText="1"/>
    </xf>
    <xf numFmtId="0" fontId="13" fillId="53" borderId="1" xfId="208" applyFont="1" applyFill="1" applyBorder="1" applyAlignment="1">
      <alignment horizontal="center" vertical="center" wrapText="1"/>
    </xf>
    <xf numFmtId="0" fontId="13" fillId="54" borderId="2" xfId="208" applyFont="1" applyFill="1" applyBorder="1" applyAlignment="1">
      <alignment horizontal="left" vertical="center" wrapText="1"/>
    </xf>
    <xf numFmtId="0" fontId="13" fillId="48" borderId="2" xfId="208" applyFont="1" applyFill="1" applyBorder="1" applyAlignment="1">
      <alignment horizontal="left" vertical="center" wrapText="1"/>
    </xf>
    <xf numFmtId="0" fontId="13" fillId="55" borderId="2" xfId="208" applyFont="1" applyFill="1" applyBorder="1" applyAlignment="1">
      <alignment horizontal="left" vertical="center" wrapText="1"/>
    </xf>
    <xf numFmtId="0" fontId="13" fillId="48" borderId="1" xfId="208" applyFont="1" applyFill="1" applyBorder="1" applyAlignment="1">
      <alignment horizontal="left" vertical="center" wrapText="1"/>
    </xf>
    <xf numFmtId="0" fontId="13" fillId="56" borderId="1" xfId="208" applyFont="1" applyFill="1" applyBorder="1" applyAlignment="1">
      <alignment horizontal="center" vertical="center" wrapText="1"/>
    </xf>
    <xf numFmtId="0" fontId="13" fillId="57" borderId="2" xfId="184" applyFont="1" applyFill="1" applyBorder="1" applyAlignment="1">
      <alignment horizontal="left" vertical="center" wrapText="1"/>
    </xf>
    <xf numFmtId="165" fontId="16" fillId="57" borderId="1" xfId="0" applyNumberFormat="1" applyFont="1" applyFill="1" applyBorder="1" applyAlignment="1">
      <alignment horizontal="center" vertical="center"/>
    </xf>
    <xf numFmtId="0" fontId="13" fillId="58" borderId="2" xfId="184" applyFont="1" applyFill="1" applyBorder="1" applyAlignment="1" applyProtection="1">
      <alignment horizontal="left" vertical="center" wrapText="1"/>
    </xf>
    <xf numFmtId="0" fontId="13" fillId="57" borderId="2" xfId="208" applyFont="1" applyFill="1" applyBorder="1" applyAlignment="1">
      <alignment horizontal="left" vertical="center" wrapText="1"/>
    </xf>
    <xf numFmtId="0" fontId="13" fillId="24" borderId="1" xfId="208" applyFont="1" applyFill="1" applyBorder="1" applyAlignment="1">
      <alignment horizontal="center" vertical="center" wrapText="1"/>
    </xf>
    <xf numFmtId="0" fontId="13" fillId="27" borderId="2" xfId="208" applyFont="1" applyFill="1" applyBorder="1" applyAlignment="1">
      <alignment horizontal="left" vertical="center" wrapText="1"/>
    </xf>
    <xf numFmtId="0" fontId="13" fillId="30" borderId="2" xfId="184" applyFont="1" applyFill="1" applyBorder="1" applyAlignment="1">
      <alignment horizontal="left" vertical="center" wrapText="1"/>
    </xf>
    <xf numFmtId="0" fontId="13" fillId="59" borderId="2" xfId="0" applyFont="1" applyFill="1" applyBorder="1" applyAlignment="1">
      <alignment horizontal="left" vertical="center" wrapText="1"/>
    </xf>
    <xf numFmtId="0" fontId="13" fillId="27" borderId="18" xfId="208" applyFont="1" applyFill="1" applyBorder="1" applyAlignment="1">
      <alignment horizontal="left" vertical="center" wrapText="1"/>
    </xf>
    <xf numFmtId="0" fontId="13" fillId="29" borderId="2" xfId="208" applyFont="1" applyFill="1" applyBorder="1" applyAlignment="1">
      <alignment horizontal="left" vertical="center" wrapText="1"/>
    </xf>
    <xf numFmtId="49" fontId="52" fillId="47" borderId="1" xfId="0" applyNumberFormat="1" applyFont="1" applyFill="1" applyBorder="1" applyAlignment="1">
      <alignment horizontal="center" vertical="center"/>
    </xf>
    <xf numFmtId="0" fontId="0" fillId="0" borderId="0" xfId="0" applyAlignment="1">
      <alignment horizontal="left"/>
    </xf>
    <xf numFmtId="0" fontId="13" fillId="51" borderId="2" xfId="208" applyFont="1" applyFill="1" applyBorder="1" applyAlignment="1">
      <alignment horizontal="left" vertical="center" wrapText="1"/>
    </xf>
    <xf numFmtId="0" fontId="13" fillId="49" borderId="18" xfId="208" applyFont="1" applyFill="1" applyBorder="1" applyAlignment="1">
      <alignment horizontal="left" vertical="center" wrapText="1"/>
    </xf>
    <xf numFmtId="0" fontId="13" fillId="30" borderId="2" xfId="184" applyFont="1" applyFill="1" applyBorder="1" applyAlignment="1" applyProtection="1">
      <alignment horizontal="left" vertical="center" wrapText="1"/>
    </xf>
    <xf numFmtId="0" fontId="13" fillId="60" borderId="2" xfId="208" applyFont="1" applyFill="1" applyBorder="1" applyAlignment="1">
      <alignment horizontal="left" vertical="center" wrapText="1"/>
    </xf>
    <xf numFmtId="0" fontId="13" fillId="27" borderId="2" xfId="184" applyFont="1" applyFill="1" applyBorder="1" applyAlignment="1">
      <alignment horizontal="left" vertical="center" wrapText="1"/>
    </xf>
    <xf numFmtId="0" fontId="1" fillId="0" borderId="0" xfId="210"/>
    <xf numFmtId="0" fontId="65" fillId="36" borderId="26" xfId="210" applyFont="1" applyFill="1" applyBorder="1" applyAlignment="1">
      <alignment horizontal="center" vertical="top" wrapText="1"/>
    </xf>
    <xf numFmtId="0" fontId="37" fillId="27" borderId="26" xfId="210" applyFont="1" applyFill="1" applyBorder="1" applyAlignment="1">
      <alignment horizontal="center" vertical="center" wrapText="1" readingOrder="1"/>
    </xf>
    <xf numFmtId="0" fontId="37" fillId="48" borderId="26" xfId="210" applyFont="1" applyFill="1" applyBorder="1" applyAlignment="1">
      <alignment horizontal="center" vertical="center" wrapText="1" readingOrder="1"/>
    </xf>
    <xf numFmtId="0" fontId="67" fillId="0" borderId="27" xfId="210" applyFont="1" applyBorder="1" applyAlignment="1">
      <alignment horizontal="center" vertical="center" wrapText="1" readingOrder="1"/>
    </xf>
    <xf numFmtId="0" fontId="69" fillId="0" borderId="35" xfId="210" applyFont="1" applyBorder="1" applyAlignment="1">
      <alignment horizontal="center" vertical="center" wrapText="1" readingOrder="1"/>
    </xf>
    <xf numFmtId="0" fontId="70" fillId="61" borderId="36" xfId="210" applyFont="1" applyFill="1" applyBorder="1" applyAlignment="1">
      <alignment horizontal="center" vertical="center" wrapText="1" readingOrder="1"/>
    </xf>
    <xf numFmtId="0" fontId="70" fillId="61" borderId="37" xfId="210" applyFont="1" applyFill="1" applyBorder="1" applyAlignment="1">
      <alignment horizontal="center" vertical="center" wrapText="1" readingOrder="1"/>
    </xf>
    <xf numFmtId="0" fontId="70" fillId="61" borderId="38" xfId="210" applyFont="1" applyFill="1" applyBorder="1" applyAlignment="1">
      <alignment horizontal="center" vertical="center" wrapText="1" readingOrder="1"/>
    </xf>
    <xf numFmtId="0" fontId="16" fillId="61" borderId="38" xfId="210" applyFont="1" applyFill="1" applyBorder="1" applyAlignment="1">
      <alignment horizontal="center" vertical="center" wrapText="1"/>
    </xf>
    <xf numFmtId="0" fontId="68" fillId="61" borderId="36" xfId="210" applyFont="1" applyFill="1" applyBorder="1" applyAlignment="1">
      <alignment horizontal="center" vertical="center" wrapText="1" readingOrder="1"/>
    </xf>
    <xf numFmtId="0" fontId="68" fillId="61" borderId="37" xfId="210" applyFont="1" applyFill="1" applyBorder="1" applyAlignment="1">
      <alignment horizontal="center" vertical="center" wrapText="1" readingOrder="1"/>
    </xf>
    <xf numFmtId="0" fontId="68" fillId="0" borderId="36" xfId="210" applyFont="1" applyBorder="1" applyAlignment="1">
      <alignment horizontal="center" vertical="center" wrapText="1" readingOrder="1"/>
    </xf>
    <xf numFmtId="0" fontId="68" fillId="0" borderId="37" xfId="210" applyFont="1" applyBorder="1" applyAlignment="1">
      <alignment horizontal="center" vertical="center" wrapText="1" readingOrder="1"/>
    </xf>
    <xf numFmtId="0" fontId="16" fillId="0" borderId="37" xfId="210" applyFont="1" applyBorder="1" applyAlignment="1">
      <alignment horizontal="center" vertical="center" wrapText="1"/>
    </xf>
    <xf numFmtId="0" fontId="16" fillId="0" borderId="38" xfId="210" applyFont="1" applyBorder="1" applyAlignment="1">
      <alignment horizontal="center" vertical="center" wrapText="1"/>
    </xf>
    <xf numFmtId="0" fontId="62" fillId="61" borderId="19" xfId="210" applyFont="1" applyFill="1" applyBorder="1" applyAlignment="1">
      <alignment horizontal="center" vertical="center" wrapText="1" readingOrder="1"/>
    </xf>
    <xf numFmtId="0" fontId="62" fillId="61" borderId="20" xfId="210" applyFont="1" applyFill="1" applyBorder="1" applyAlignment="1">
      <alignment horizontal="center" vertical="center" wrapText="1" readingOrder="1"/>
    </xf>
    <xf numFmtId="0" fontId="62" fillId="61" borderId="24" xfId="210" applyFont="1" applyFill="1" applyBorder="1" applyAlignment="1">
      <alignment horizontal="center" vertical="center" wrapText="1" readingOrder="1"/>
    </xf>
    <xf numFmtId="0" fontId="62" fillId="61" borderId="25" xfId="210" applyFont="1" applyFill="1" applyBorder="1" applyAlignment="1">
      <alignment horizontal="center" vertical="center" wrapText="1" readingOrder="1"/>
    </xf>
    <xf numFmtId="0" fontId="63" fillId="61" borderId="21" xfId="210" applyFont="1" applyFill="1" applyBorder="1" applyAlignment="1">
      <alignment horizontal="center" vertical="center" wrapText="1" readingOrder="1"/>
    </xf>
    <xf numFmtId="0" fontId="63" fillId="61" borderId="22" xfId="210" applyFont="1" applyFill="1" applyBorder="1" applyAlignment="1">
      <alignment horizontal="center" vertical="center" wrapText="1" readingOrder="1"/>
    </xf>
    <xf numFmtId="0" fontId="63" fillId="61" borderId="23" xfId="210" applyFont="1" applyFill="1" applyBorder="1" applyAlignment="1">
      <alignment horizontal="center" vertical="center" wrapText="1" readingOrder="1"/>
    </xf>
    <xf numFmtId="0" fontId="64" fillId="0" borderId="27" xfId="210" applyFont="1" applyBorder="1" applyAlignment="1">
      <alignment horizontal="center" vertical="center" textRotation="90" wrapText="1" readingOrder="1"/>
    </xf>
    <xf numFmtId="0" fontId="64" fillId="0" borderId="29" xfId="210" applyFont="1" applyBorder="1" applyAlignment="1">
      <alignment horizontal="center" vertical="center" textRotation="90" wrapText="1" readingOrder="1"/>
    </xf>
    <xf numFmtId="0" fontId="64" fillId="0" borderId="35" xfId="210" applyFont="1" applyBorder="1" applyAlignment="1">
      <alignment horizontal="center" vertical="center" textRotation="90" wrapText="1" readingOrder="1"/>
    </xf>
    <xf numFmtId="0" fontId="66" fillId="36" borderId="28" xfId="210" applyFont="1" applyFill="1" applyBorder="1" applyAlignment="1">
      <alignment horizontal="center" vertical="center" wrapText="1" readingOrder="1"/>
    </xf>
    <xf numFmtId="0" fontId="66" fillId="36" borderId="30" xfId="210" applyFont="1" applyFill="1" applyBorder="1" applyAlignment="1">
      <alignment horizontal="center" vertical="center" wrapText="1" readingOrder="1"/>
    </xf>
    <xf numFmtId="0" fontId="66" fillId="36" borderId="32" xfId="210" applyFont="1" applyFill="1" applyBorder="1" applyAlignment="1">
      <alignment horizontal="center" vertical="center" wrapText="1" readingOrder="1"/>
    </xf>
    <xf numFmtId="0" fontId="68" fillId="0" borderId="31" xfId="210" applyFont="1" applyBorder="1" applyAlignment="1">
      <alignment horizontal="center" vertical="center" wrapText="1" readingOrder="1"/>
    </xf>
    <xf numFmtId="0" fontId="68" fillId="0" borderId="33" xfId="210" applyFont="1" applyBorder="1" applyAlignment="1">
      <alignment horizontal="center" vertical="center" wrapText="1" readingOrder="1"/>
    </xf>
    <xf numFmtId="0" fontId="69" fillId="0" borderId="31" xfId="210" applyFont="1" applyBorder="1" applyAlignment="1">
      <alignment horizontal="center" vertical="center" wrapText="1" readingOrder="1"/>
    </xf>
    <xf numFmtId="0" fontId="69" fillId="0" borderId="33" xfId="210" applyFont="1" applyBorder="1" applyAlignment="1">
      <alignment horizontal="center" vertical="center" wrapText="1" readingOrder="1"/>
    </xf>
    <xf numFmtId="0" fontId="66" fillId="27" borderId="28" xfId="210" applyFont="1" applyFill="1" applyBorder="1" applyAlignment="1">
      <alignment horizontal="center" vertical="center" wrapText="1" readingOrder="1"/>
    </xf>
    <xf numFmtId="0" fontId="66" fillId="27" borderId="30" xfId="210" applyFont="1" applyFill="1" applyBorder="1" applyAlignment="1">
      <alignment horizontal="center" vertical="center" wrapText="1" readingOrder="1"/>
    </xf>
    <xf numFmtId="0" fontId="66" fillId="27" borderId="32" xfId="210" applyFont="1" applyFill="1" applyBorder="1" applyAlignment="1">
      <alignment horizontal="center" vertical="center" wrapText="1" readingOrder="1"/>
    </xf>
    <xf numFmtId="0" fontId="69" fillId="0" borderId="34" xfId="210" applyFont="1" applyBorder="1" applyAlignment="1">
      <alignment horizontal="center" vertical="center" wrapText="1" readingOrder="1"/>
    </xf>
    <xf numFmtId="0" fontId="37" fillId="48" borderId="28" xfId="210" applyFont="1" applyFill="1" applyBorder="1" applyAlignment="1">
      <alignment horizontal="center" vertical="center" wrapText="1" readingOrder="1"/>
    </xf>
    <xf numFmtId="0" fontId="37" fillId="48" borderId="32" xfId="210" applyFont="1" applyFill="1" applyBorder="1" applyAlignment="1">
      <alignment horizontal="center" vertical="center" wrapText="1" readingOrder="1"/>
    </xf>
    <xf numFmtId="0" fontId="71" fillId="61" borderId="36" xfId="210" applyFont="1" applyFill="1" applyBorder="1" applyAlignment="1">
      <alignment horizontal="center" vertical="center" wrapText="1" readingOrder="1"/>
    </xf>
    <xf numFmtId="0" fontId="71" fillId="61" borderId="37" xfId="210" applyFont="1" applyFill="1" applyBorder="1" applyAlignment="1">
      <alignment horizontal="center" vertical="center" wrapText="1" readingOrder="1"/>
    </xf>
    <xf numFmtId="0" fontId="71" fillId="61" borderId="38" xfId="210" applyFont="1" applyFill="1" applyBorder="1" applyAlignment="1">
      <alignment horizontal="center" vertical="center" wrapText="1" readingOrder="1"/>
    </xf>
    <xf numFmtId="0" fontId="70" fillId="61" borderId="39" xfId="210" applyFont="1" applyFill="1" applyBorder="1" applyAlignment="1">
      <alignment horizontal="center" vertical="center" wrapText="1" readingOrder="1"/>
    </xf>
    <xf numFmtId="0" fontId="70" fillId="61" borderId="40" xfId="210" applyFont="1" applyFill="1" applyBorder="1" applyAlignment="1">
      <alignment horizontal="center" vertical="center" wrapText="1" readingOrder="1"/>
    </xf>
    <xf numFmtId="0" fontId="68" fillId="61" borderId="36" xfId="210" applyFont="1" applyFill="1" applyBorder="1" applyAlignment="1">
      <alignment horizontal="center" vertical="center" wrapText="1" readingOrder="1"/>
    </xf>
    <xf numFmtId="0" fontId="68" fillId="61" borderId="38" xfId="210" applyFont="1" applyFill="1" applyBorder="1" applyAlignment="1">
      <alignment horizontal="center" vertical="center" wrapText="1" readingOrder="1"/>
    </xf>
    <xf numFmtId="0" fontId="70" fillId="0" borderId="36" xfId="210" applyFont="1" applyBorder="1" applyAlignment="1">
      <alignment horizontal="center" vertical="center" wrapText="1" readingOrder="1"/>
    </xf>
    <xf numFmtId="0" fontId="70" fillId="0" borderId="37" xfId="210" applyFont="1" applyBorder="1" applyAlignment="1">
      <alignment horizontal="center" vertical="center" wrapText="1" readingOrder="1"/>
    </xf>
    <xf numFmtId="0" fontId="70" fillId="0" borderId="38" xfId="210" applyFont="1" applyBorder="1" applyAlignment="1">
      <alignment horizontal="center" vertical="center" wrapText="1" readingOrder="1"/>
    </xf>
    <xf numFmtId="0" fontId="69" fillId="0" borderId="36" xfId="210" applyFont="1" applyBorder="1" applyAlignment="1">
      <alignment horizontal="center" vertical="center" wrapText="1" readingOrder="1"/>
    </xf>
    <xf numFmtId="0" fontId="69" fillId="0" borderId="37" xfId="210" applyFont="1" applyBorder="1" applyAlignment="1">
      <alignment horizontal="center" vertical="center" wrapText="1" readingOrder="1"/>
    </xf>
    <xf numFmtId="0" fontId="69" fillId="0" borderId="44" xfId="210" applyFont="1" applyBorder="1" applyAlignment="1">
      <alignment horizontal="center" vertical="center" wrapText="1" readingOrder="1"/>
    </xf>
    <xf numFmtId="0" fontId="68" fillId="0" borderId="36" xfId="210" applyFont="1" applyBorder="1" applyAlignment="1">
      <alignment horizontal="center" vertical="center" wrapText="1" readingOrder="1"/>
    </xf>
    <xf numFmtId="0" fontId="68" fillId="0" borderId="37" xfId="210" applyFont="1" applyBorder="1" applyAlignment="1">
      <alignment horizontal="center" vertical="center" wrapText="1" readingOrder="1"/>
    </xf>
    <xf numFmtId="0" fontId="68" fillId="0" borderId="38" xfId="210" applyFont="1" applyBorder="1" applyAlignment="1">
      <alignment horizontal="center" vertical="center" wrapText="1" readingOrder="1"/>
    </xf>
    <xf numFmtId="0" fontId="69" fillId="0" borderId="41" xfId="210" applyFont="1" applyBorder="1" applyAlignment="1">
      <alignment horizontal="center" vertical="center" wrapText="1" readingOrder="1"/>
    </xf>
    <xf numFmtId="0" fontId="69" fillId="0" borderId="42" xfId="210" applyFont="1" applyBorder="1" applyAlignment="1">
      <alignment horizontal="center" vertical="center" wrapText="1" readingOrder="1"/>
    </xf>
    <xf numFmtId="0" fontId="69" fillId="0" borderId="43" xfId="210" applyFont="1" applyBorder="1" applyAlignment="1">
      <alignment horizontal="center" vertical="center" wrapText="1" readingOrder="1"/>
    </xf>
    <xf numFmtId="0" fontId="69" fillId="0" borderId="38" xfId="210" applyFont="1" applyBorder="1" applyAlignment="1">
      <alignment horizontal="center" vertical="center" wrapText="1" readingOrder="1"/>
    </xf>
    <xf numFmtId="0" fontId="52" fillId="47" borderId="1" xfId="0" applyFont="1" applyFill="1" applyBorder="1" applyAlignment="1">
      <alignment horizontal="center" vertical="center"/>
    </xf>
    <xf numFmtId="0" fontId="17" fillId="5" borderId="1" xfId="208" applyFont="1" applyFill="1" applyBorder="1" applyAlignment="1">
      <alignment horizontal="center" vertical="center" wrapText="1"/>
    </xf>
    <xf numFmtId="0" fontId="17" fillId="5" borderId="1" xfId="208" applyFont="1" applyFill="1" applyBorder="1" applyAlignment="1">
      <alignment horizontal="left" vertical="center" wrapText="1"/>
    </xf>
    <xf numFmtId="165" fontId="19" fillId="4" borderId="3" xfId="208" applyNumberFormat="1" applyFont="1" applyFill="1" applyBorder="1" applyAlignment="1">
      <alignment horizontal="center" vertical="center"/>
    </xf>
    <xf numFmtId="165" fontId="19" fillId="4" borderId="4" xfId="208" applyNumberFormat="1" applyFont="1" applyFill="1" applyBorder="1" applyAlignment="1">
      <alignment horizontal="center" vertical="center"/>
    </xf>
    <xf numFmtId="0" fontId="52" fillId="47" borderId="5" xfId="0" applyFont="1" applyFill="1" applyBorder="1" applyAlignment="1">
      <alignment horizontal="center" vertical="center"/>
    </xf>
    <xf numFmtId="0" fontId="52" fillId="47" borderId="6" xfId="0" applyFont="1" applyFill="1" applyBorder="1" applyAlignment="1">
      <alignment horizontal="center" vertical="center"/>
    </xf>
    <xf numFmtId="0" fontId="52" fillId="0" borderId="1" xfId="0" applyFont="1" applyBorder="1" applyAlignment="1">
      <alignment horizontal="center" vertical="center"/>
    </xf>
    <xf numFmtId="0" fontId="17" fillId="39" borderId="1" xfId="208" applyFont="1" applyFill="1" applyBorder="1" applyAlignment="1">
      <alignment horizontal="center" vertical="center" wrapText="1"/>
    </xf>
    <xf numFmtId="0" fontId="17" fillId="39" borderId="1" xfId="208" applyFont="1" applyFill="1" applyBorder="1" applyAlignment="1">
      <alignment horizontal="left" vertical="center" wrapText="1"/>
    </xf>
    <xf numFmtId="0" fontId="52" fillId="28" borderId="1" xfId="0" applyFont="1" applyFill="1" applyBorder="1" applyAlignment="1">
      <alignment horizontal="center" vertical="center"/>
    </xf>
    <xf numFmtId="0" fontId="12" fillId="0" borderId="0" xfId="9" applyFont="1" applyAlignment="1">
      <alignment horizontal="center"/>
    </xf>
    <xf numFmtId="0" fontId="13" fillId="5" borderId="1" xfId="9" applyFont="1" applyFill="1" applyBorder="1" applyAlignment="1">
      <alignment horizontal="center" vertical="center" wrapText="1"/>
    </xf>
    <xf numFmtId="0" fontId="13" fillId="5" borderId="2" xfId="9" applyFont="1" applyFill="1" applyBorder="1" applyAlignment="1">
      <alignment horizontal="center" vertical="center" wrapText="1"/>
    </xf>
    <xf numFmtId="0" fontId="13" fillId="5" borderId="4" xfId="9" applyFont="1" applyFill="1" applyBorder="1" applyAlignment="1">
      <alignment horizontal="center" vertical="center" wrapText="1"/>
    </xf>
    <xf numFmtId="1" fontId="13" fillId="5" borderId="1" xfId="9"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0" fontId="15" fillId="5" borderId="1" xfId="9" applyFont="1" applyFill="1" applyBorder="1" applyAlignment="1">
      <alignment horizontal="center" vertical="center" wrapText="1"/>
    </xf>
    <xf numFmtId="0" fontId="15" fillId="5" borderId="2" xfId="9" applyFont="1" applyFill="1" applyBorder="1" applyAlignment="1">
      <alignment horizontal="center" vertical="center" wrapText="1"/>
    </xf>
    <xf numFmtId="0" fontId="13" fillId="4" borderId="4" xfId="9" applyFont="1" applyFill="1" applyBorder="1" applyAlignment="1">
      <alignment horizontal="center" vertical="center" wrapText="1"/>
    </xf>
    <xf numFmtId="0" fontId="14" fillId="0" borderId="4" xfId="0" applyFont="1" applyBorder="1" applyAlignment="1">
      <alignment horizontal="center" vertical="center" wrapText="1"/>
    </xf>
    <xf numFmtId="0" fontId="16" fillId="17" borderId="5" xfId="6" applyFont="1" applyFill="1" applyBorder="1" applyAlignment="1">
      <alignment horizontal="center" vertical="center"/>
    </xf>
    <xf numFmtId="0" fontId="16" fillId="17" borderId="7" xfId="6" applyFont="1" applyFill="1" applyBorder="1" applyAlignment="1">
      <alignment horizontal="center" vertical="center"/>
    </xf>
    <xf numFmtId="0" fontId="16" fillId="17" borderId="6" xfId="6" applyFont="1" applyFill="1" applyBorder="1" applyAlignment="1">
      <alignment horizontal="center" vertical="center"/>
    </xf>
    <xf numFmtId="0" fontId="13" fillId="5" borderId="1" xfId="6" applyFont="1" applyFill="1" applyBorder="1" applyAlignment="1">
      <alignment horizontal="center" vertical="center" wrapText="1"/>
    </xf>
    <xf numFmtId="0" fontId="13" fillId="5" borderId="5" xfId="6" applyFont="1" applyFill="1" applyBorder="1" applyAlignment="1">
      <alignment horizontal="center" vertical="center" wrapText="1"/>
    </xf>
    <xf numFmtId="0" fontId="13" fillId="5" borderId="5" xfId="9" applyFont="1" applyFill="1" applyBorder="1" applyAlignment="1">
      <alignment horizontal="center" vertical="center" wrapText="1"/>
    </xf>
    <xf numFmtId="0" fontId="37" fillId="18" borderId="8" xfId="137" applyFont="1" applyFill="1" applyBorder="1" applyAlignment="1">
      <alignment horizontal="center" vertical="center" wrapText="1"/>
    </xf>
    <xf numFmtId="0" fontId="37" fillId="18" borderId="9" xfId="137" applyFont="1" applyFill="1" applyBorder="1" applyAlignment="1">
      <alignment horizontal="center" vertical="center" wrapText="1"/>
    </xf>
    <xf numFmtId="0" fontId="32" fillId="18" borderId="12" xfId="137" applyFont="1" applyFill="1" applyBorder="1" applyAlignment="1">
      <alignment horizontal="center" vertical="center" wrapText="1"/>
    </xf>
    <xf numFmtId="0" fontId="37" fillId="19" borderId="5" xfId="137" applyFont="1" applyFill="1" applyBorder="1" applyAlignment="1">
      <alignment horizontal="center" vertical="center" wrapText="1"/>
    </xf>
    <xf numFmtId="0" fontId="37" fillId="19" borderId="7" xfId="137" applyFont="1" applyFill="1" applyBorder="1" applyAlignment="1">
      <alignment horizontal="center" vertical="center" wrapText="1"/>
    </xf>
    <xf numFmtId="0" fontId="32" fillId="19" borderId="6" xfId="137" applyFont="1" applyFill="1" applyBorder="1" applyAlignment="1">
      <alignment horizontal="center" vertical="center" wrapText="1"/>
    </xf>
    <xf numFmtId="0" fontId="37" fillId="18" borderId="5" xfId="137" applyFont="1" applyFill="1" applyBorder="1" applyAlignment="1">
      <alignment horizontal="center" vertical="center" wrapText="1"/>
    </xf>
    <xf numFmtId="0" fontId="37" fillId="18" borderId="7" xfId="137" applyFont="1" applyFill="1" applyBorder="1" applyAlignment="1">
      <alignment horizontal="center" vertical="center" wrapText="1"/>
    </xf>
    <xf numFmtId="0" fontId="32" fillId="18" borderId="6" xfId="137" applyFont="1" applyFill="1" applyBorder="1" applyAlignment="1">
      <alignment horizontal="center" vertical="center" wrapText="1"/>
    </xf>
    <xf numFmtId="0" fontId="32" fillId="19" borderId="7" xfId="137" applyFont="1" applyFill="1" applyBorder="1" applyAlignment="1">
      <alignment horizontal="center" vertical="center" wrapText="1"/>
    </xf>
    <xf numFmtId="0" fontId="37" fillId="19" borderId="1" xfId="137" applyFont="1" applyFill="1" applyBorder="1" applyAlignment="1">
      <alignment horizontal="center" vertical="center" wrapText="1"/>
    </xf>
    <xf numFmtId="0" fontId="13" fillId="5" borderId="7" xfId="6" applyFont="1" applyFill="1" applyBorder="1" applyAlignment="1">
      <alignment horizontal="center" vertical="center" wrapText="1"/>
    </xf>
    <xf numFmtId="0" fontId="14" fillId="5" borderId="6" xfId="6"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2" xfId="6" applyFont="1" applyFill="1" applyBorder="1" applyAlignment="1">
      <alignment horizontal="center" vertical="center" wrapText="1"/>
    </xf>
    <xf numFmtId="0" fontId="15" fillId="5" borderId="5" xfId="9" applyFont="1" applyFill="1" applyBorder="1" applyAlignment="1">
      <alignment horizontal="center" vertical="center" wrapText="1"/>
    </xf>
    <xf numFmtId="0" fontId="15" fillId="5" borderId="7" xfId="9" applyFont="1" applyFill="1" applyBorder="1" applyAlignment="1">
      <alignment horizontal="center" vertical="center" wrapText="1"/>
    </xf>
    <xf numFmtId="0" fontId="15" fillId="5" borderId="6" xfId="9" applyFont="1" applyFill="1" applyBorder="1" applyAlignment="1">
      <alignment horizontal="center" vertical="center" wrapText="1"/>
    </xf>
    <xf numFmtId="0" fontId="12" fillId="0" borderId="0" xfId="6" applyFont="1" applyAlignment="1">
      <alignment horizontal="center"/>
    </xf>
    <xf numFmtId="0" fontId="0" fillId="0" borderId="0" xfId="0"/>
    <xf numFmtId="0" fontId="13" fillId="5" borderId="10" xfId="9" applyFont="1" applyFill="1" applyBorder="1" applyAlignment="1">
      <alignment horizontal="center" vertical="center" wrapText="1"/>
    </xf>
    <xf numFmtId="0" fontId="14" fillId="0" borderId="1" xfId="0" applyFont="1" applyBorder="1" applyAlignment="1">
      <alignment horizontal="center" vertical="center" wrapText="1"/>
    </xf>
    <xf numFmtId="0" fontId="13" fillId="5" borderId="2" xfId="6" applyFont="1" applyFill="1" applyBorder="1" applyAlignment="1">
      <alignment horizontal="center" vertical="center" wrapText="1"/>
    </xf>
    <xf numFmtId="0" fontId="13" fillId="5" borderId="3" xfId="6" applyFont="1" applyFill="1" applyBorder="1" applyAlignment="1">
      <alignment horizontal="center" vertical="center" wrapText="1"/>
    </xf>
    <xf numFmtId="0" fontId="14" fillId="0" borderId="3" xfId="0" applyFont="1" applyBorder="1" applyAlignment="1">
      <alignment horizontal="center" vertical="center" wrapText="1"/>
    </xf>
    <xf numFmtId="0" fontId="13" fillId="5" borderId="5" xfId="6" applyFont="1" applyFill="1" applyBorder="1" applyAlignment="1">
      <alignment horizontal="center" vertical="top" wrapText="1"/>
    </xf>
    <xf numFmtId="0" fontId="13" fillId="5" borderId="7" xfId="6" applyFont="1" applyFill="1" applyBorder="1" applyAlignment="1">
      <alignment horizontal="center" vertical="top" wrapText="1"/>
    </xf>
    <xf numFmtId="0" fontId="13" fillId="5" borderId="6" xfId="6" applyFont="1" applyFill="1" applyBorder="1" applyAlignment="1">
      <alignment horizontal="center" vertical="top" wrapText="1"/>
    </xf>
    <xf numFmtId="0" fontId="16" fillId="17" borderId="5" xfId="189" applyFont="1" applyFill="1" applyBorder="1" applyAlignment="1">
      <alignment horizontal="center" vertical="center"/>
    </xf>
    <xf numFmtId="0" fontId="16" fillId="17" borderId="7" xfId="189" applyFont="1" applyFill="1" applyBorder="1" applyAlignment="1">
      <alignment horizontal="center" vertical="center"/>
    </xf>
    <xf numFmtId="0" fontId="16" fillId="17" borderId="6" xfId="189" applyFont="1" applyFill="1" applyBorder="1" applyAlignment="1">
      <alignment horizontal="center" vertical="center"/>
    </xf>
    <xf numFmtId="0" fontId="54" fillId="0" borderId="0" xfId="189" applyFont="1" applyAlignment="1">
      <alignment horizontal="center" vertical="center"/>
    </xf>
    <xf numFmtId="0" fontId="54" fillId="0" borderId="0" xfId="189" applyFont="1" applyAlignment="1">
      <alignment horizontal="center"/>
    </xf>
    <xf numFmtId="0" fontId="54" fillId="0" borderId="0" xfId="189" applyFont="1" applyAlignment="1">
      <alignment horizontal="center" vertical="center" wrapText="1"/>
    </xf>
    <xf numFmtId="0" fontId="13" fillId="5" borderId="1" xfId="189" applyFont="1" applyFill="1" applyBorder="1" applyAlignment="1">
      <alignment horizontal="center" vertical="center" wrapText="1"/>
    </xf>
    <xf numFmtId="0" fontId="13" fillId="5" borderId="5" xfId="189" applyFont="1" applyFill="1" applyBorder="1" applyAlignment="1">
      <alignment horizontal="center" vertical="center" wrapText="1"/>
    </xf>
    <xf numFmtId="0" fontId="13" fillId="5" borderId="1" xfId="190" applyFont="1" applyFill="1" applyBorder="1" applyAlignment="1">
      <alignment horizontal="center" vertical="center" wrapText="1"/>
    </xf>
    <xf numFmtId="0" fontId="13" fillId="5" borderId="5" xfId="190" applyFont="1" applyFill="1" applyBorder="1" applyAlignment="1">
      <alignment horizontal="center" vertical="center" wrapText="1"/>
    </xf>
    <xf numFmtId="0" fontId="13" fillId="5" borderId="2" xfId="190" applyFont="1" applyFill="1" applyBorder="1" applyAlignment="1">
      <alignment horizontal="center" vertical="center" wrapText="1"/>
    </xf>
    <xf numFmtId="0" fontId="13" fillId="5" borderId="10" xfId="190" applyFont="1" applyFill="1" applyBorder="1" applyAlignment="1">
      <alignment horizontal="center" vertical="center" wrapText="1"/>
    </xf>
    <xf numFmtId="0" fontId="13" fillId="5" borderId="4" xfId="189" applyFont="1" applyFill="1" applyBorder="1" applyAlignment="1">
      <alignment horizontal="center" vertical="center" wrapText="1"/>
    </xf>
    <xf numFmtId="0" fontId="13" fillId="5" borderId="2" xfId="189" applyFont="1" applyFill="1" applyBorder="1" applyAlignment="1">
      <alignment horizontal="center" vertical="center" wrapText="1"/>
    </xf>
    <xf numFmtId="0" fontId="13" fillId="31" borderId="1" xfId="189" applyFont="1" applyFill="1" applyBorder="1" applyAlignment="1">
      <alignment horizontal="center" vertical="center" wrapText="1"/>
    </xf>
    <xf numFmtId="0" fontId="13" fillId="31" borderId="2" xfId="189" applyFont="1" applyFill="1" applyBorder="1" applyAlignment="1">
      <alignment horizontal="center" vertical="center" wrapText="1"/>
    </xf>
    <xf numFmtId="0" fontId="14" fillId="0" borderId="7" xfId="0" applyFont="1" applyBorder="1" applyAlignment="1">
      <alignment horizontal="center" vertical="center" wrapText="1"/>
    </xf>
    <xf numFmtId="0" fontId="54" fillId="0" borderId="2" xfId="200" applyFont="1" applyBorder="1" applyAlignment="1">
      <alignment horizontal="center" vertical="center" wrapText="1"/>
    </xf>
    <xf numFmtId="0" fontId="54" fillId="0" borderId="3" xfId="200" applyFont="1" applyBorder="1" applyAlignment="1">
      <alignment horizontal="center" vertical="center" wrapText="1"/>
    </xf>
    <xf numFmtId="0" fontId="54" fillId="0" borderId="4" xfId="200" applyFont="1" applyBorder="1" applyAlignment="1">
      <alignment horizontal="center" vertical="center" wrapText="1"/>
    </xf>
    <xf numFmtId="0" fontId="13" fillId="5" borderId="1" xfId="192" applyFont="1" applyFill="1" applyBorder="1" applyAlignment="1">
      <alignment horizontal="center" vertical="center" wrapText="1"/>
    </xf>
    <xf numFmtId="0" fontId="13" fillId="5" borderId="5" xfId="192" applyFont="1" applyFill="1" applyBorder="1" applyAlignment="1">
      <alignment horizontal="center" vertical="center" wrapText="1"/>
    </xf>
    <xf numFmtId="0" fontId="13" fillId="5" borderId="7" xfId="192" applyFont="1" applyFill="1" applyBorder="1" applyAlignment="1">
      <alignment horizontal="center" vertical="center" wrapText="1"/>
    </xf>
    <xf numFmtId="0" fontId="59" fillId="5" borderId="7" xfId="192" applyFont="1" applyFill="1" applyBorder="1" applyAlignment="1">
      <alignment horizontal="center" vertical="center" wrapText="1"/>
    </xf>
    <xf numFmtId="0" fontId="13" fillId="5" borderId="2" xfId="192" applyFont="1" applyFill="1" applyBorder="1" applyAlignment="1">
      <alignment horizontal="center" vertical="center" wrapText="1"/>
    </xf>
    <xf numFmtId="0" fontId="13" fillId="5" borderId="3" xfId="192" applyFont="1" applyFill="1" applyBorder="1" applyAlignment="1">
      <alignment horizontal="center" vertical="center" wrapText="1"/>
    </xf>
    <xf numFmtId="0" fontId="13" fillId="5" borderId="4" xfId="192" applyFont="1" applyFill="1" applyBorder="1" applyAlignment="1">
      <alignment horizontal="center" vertical="center" wrapText="1"/>
    </xf>
    <xf numFmtId="0" fontId="15" fillId="5" borderId="2" xfId="0" applyFont="1" applyFill="1" applyBorder="1" applyAlignment="1">
      <alignment horizontal="center" vertical="center" wrapText="1"/>
    </xf>
    <xf numFmtId="0" fontId="13" fillId="4" borderId="5" xfId="200" applyFont="1" applyFill="1" applyBorder="1" applyAlignment="1">
      <alignment horizontal="center" vertical="center" wrapText="1"/>
    </xf>
    <xf numFmtId="0" fontId="14" fillId="28" borderId="7" xfId="0" applyFont="1" applyFill="1" applyBorder="1" applyAlignment="1">
      <alignment horizontal="center" vertical="center" wrapText="1"/>
    </xf>
    <xf numFmtId="0" fontId="13" fillId="4" borderId="14" xfId="200"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15" xfId="0" applyFont="1" applyBorder="1" applyAlignment="1">
      <alignment horizontal="center" vertical="center" wrapText="1"/>
    </xf>
    <xf numFmtId="0" fontId="16" fillId="17" borderId="5" xfId="192" applyFont="1" applyFill="1" applyBorder="1" applyAlignment="1">
      <alignment horizontal="center" vertical="center"/>
    </xf>
    <xf numFmtId="0" fontId="16" fillId="17" borderId="7" xfId="192" applyFont="1" applyFill="1" applyBorder="1" applyAlignment="1">
      <alignment horizontal="center" vertical="center"/>
    </xf>
    <xf numFmtId="0" fontId="37" fillId="28" borderId="4" xfId="189" applyFont="1" applyFill="1" applyBorder="1" applyAlignment="1">
      <alignment horizontal="center" vertical="center" wrapText="1"/>
    </xf>
    <xf numFmtId="0" fontId="15" fillId="28" borderId="4" xfId="202" applyFont="1" applyFill="1" applyBorder="1" applyAlignment="1">
      <alignment horizontal="center" vertical="center" wrapText="1"/>
    </xf>
    <xf numFmtId="0" fontId="16" fillId="11" borderId="5" xfId="202" applyFont="1" applyFill="1" applyBorder="1" applyAlignment="1">
      <alignment horizontal="center" vertical="center"/>
    </xf>
    <xf numFmtId="0" fontId="16" fillId="11" borderId="7" xfId="202" applyFont="1" applyFill="1" applyBorder="1" applyAlignment="1">
      <alignment horizontal="center" vertical="center"/>
    </xf>
    <xf numFmtId="0" fontId="16" fillId="11" borderId="6" xfId="202" applyFont="1" applyFill="1" applyBorder="1" applyAlignment="1">
      <alignment horizontal="center" vertical="center"/>
    </xf>
    <xf numFmtId="0" fontId="12" fillId="0" borderId="0" xfId="202" applyFont="1" applyAlignment="1">
      <alignment horizontal="center" wrapText="1"/>
    </xf>
    <xf numFmtId="0" fontId="37" fillId="11" borderId="1" xfId="203" applyFont="1" applyFill="1" applyBorder="1" applyAlignment="1">
      <alignment horizontal="center" vertical="center" wrapText="1"/>
    </xf>
    <xf numFmtId="0" fontId="37" fillId="11" borderId="5" xfId="203" applyFont="1" applyFill="1" applyBorder="1" applyAlignment="1">
      <alignment horizontal="center" vertical="center" wrapText="1"/>
    </xf>
    <xf numFmtId="0" fontId="37" fillId="11" borderId="7" xfId="203" applyFont="1" applyFill="1" applyBorder="1" applyAlignment="1">
      <alignment horizontal="center" vertical="center" wrapText="1"/>
    </xf>
    <xf numFmtId="0" fontId="37" fillId="11" borderId="6" xfId="203" applyFont="1" applyFill="1" applyBorder="1" applyAlignment="1">
      <alignment horizontal="center" vertical="center" wrapText="1"/>
    </xf>
    <xf numFmtId="0" fontId="13" fillId="11" borderId="5" xfId="203" applyFont="1" applyFill="1" applyBorder="1" applyAlignment="1">
      <alignment horizontal="center" vertical="center" wrapText="1"/>
    </xf>
    <xf numFmtId="0" fontId="59" fillId="11" borderId="7" xfId="203" applyFont="1" applyFill="1" applyBorder="1" applyAlignment="1">
      <alignment horizontal="center" vertical="center" wrapText="1"/>
    </xf>
    <xf numFmtId="0" fontId="13" fillId="11" borderId="2" xfId="203" applyFont="1" applyFill="1" applyBorder="1" applyAlignment="1">
      <alignment horizontal="center" vertical="center" wrapText="1"/>
    </xf>
    <xf numFmtId="0" fontId="15" fillId="11" borderId="4" xfId="203" applyFont="1" applyFill="1" applyBorder="1" applyAlignment="1">
      <alignment horizontal="center" vertical="center" wrapText="1"/>
    </xf>
    <xf numFmtId="0" fontId="13" fillId="11" borderId="3" xfId="203" applyFont="1" applyFill="1" applyBorder="1" applyAlignment="1">
      <alignment horizontal="center" vertical="center" wrapText="1"/>
    </xf>
    <xf numFmtId="0" fontId="13" fillId="28" borderId="10" xfId="203" applyFont="1" applyFill="1" applyBorder="1" applyAlignment="1">
      <alignment horizontal="center" vertical="center" wrapText="1"/>
    </xf>
    <xf numFmtId="0" fontId="3" fillId="0" borderId="14" xfId="202" applyBorder="1" applyAlignment="1">
      <alignment horizontal="center" vertical="center" wrapText="1"/>
    </xf>
    <xf numFmtId="0" fontId="3" fillId="0" borderId="8" xfId="202" applyBorder="1" applyAlignment="1">
      <alignment horizontal="center" vertical="center" wrapText="1"/>
    </xf>
    <xf numFmtId="0" fontId="13" fillId="13" borderId="10" xfId="203" applyFont="1" applyFill="1" applyBorder="1" applyAlignment="1">
      <alignment horizontal="center" vertical="center" wrapText="1"/>
    </xf>
    <xf numFmtId="0" fontId="13" fillId="13" borderId="17" xfId="203" applyFont="1" applyFill="1" applyBorder="1" applyAlignment="1">
      <alignment horizontal="center" vertical="center" wrapText="1"/>
    </xf>
    <xf numFmtId="0" fontId="13" fillId="13" borderId="16" xfId="203" applyFont="1" applyFill="1" applyBorder="1" applyAlignment="1">
      <alignment horizontal="center" vertical="center" wrapText="1"/>
    </xf>
    <xf numFmtId="0" fontId="37" fillId="28" borderId="5" xfId="189" applyFont="1" applyFill="1" applyBorder="1" applyAlignment="1">
      <alignment horizontal="center" vertical="center" wrapText="1"/>
    </xf>
    <xf numFmtId="0" fontId="15" fillId="28" borderId="7" xfId="202" applyFont="1" applyFill="1" applyBorder="1" applyAlignment="1">
      <alignment horizontal="center" vertical="center" wrapText="1"/>
    </xf>
    <xf numFmtId="0" fontId="52" fillId="0" borderId="0" xfId="0" applyFont="1" applyAlignment="1">
      <alignment horizontal="center"/>
    </xf>
    <xf numFmtId="0" fontId="54" fillId="3" borderId="0" xfId="201" applyFont="1" applyFill="1" applyAlignment="1">
      <alignment horizontal="center" vertical="center" wrapText="1"/>
    </xf>
    <xf numFmtId="0" fontId="0" fillId="3" borderId="0" xfId="0" applyFill="1" applyAlignment="1">
      <alignment horizontal="center"/>
    </xf>
    <xf numFmtId="0" fontId="15" fillId="5" borderId="1" xfId="201" applyFont="1" applyFill="1" applyBorder="1" applyAlignment="1">
      <alignment horizontal="center" vertical="center" wrapText="1"/>
    </xf>
    <xf numFmtId="0" fontId="13" fillId="5" borderId="1" xfId="201" applyFont="1" applyFill="1" applyBorder="1" applyAlignment="1">
      <alignment horizontal="center" vertical="center" wrapText="1"/>
    </xf>
    <xf numFmtId="165" fontId="13" fillId="5" borderId="1" xfId="201" applyNumberFormat="1" applyFont="1" applyFill="1" applyBorder="1" applyAlignment="1">
      <alignment horizontal="center" vertical="center" wrapText="1"/>
    </xf>
    <xf numFmtId="165" fontId="14" fillId="0" borderId="1" xfId="201" applyNumberFormat="1" applyFont="1" applyBorder="1" applyAlignment="1">
      <alignment horizontal="center" vertical="center" wrapText="1"/>
    </xf>
    <xf numFmtId="165" fontId="13" fillId="5" borderId="5" xfId="201" applyNumberFormat="1" applyFont="1" applyFill="1" applyBorder="1" applyAlignment="1">
      <alignment horizontal="center" vertical="center" wrapText="1"/>
    </xf>
    <xf numFmtId="165" fontId="13" fillId="5" borderId="7" xfId="201" applyNumberFormat="1" applyFont="1" applyFill="1" applyBorder="1" applyAlignment="1">
      <alignment horizontal="center" vertical="center" wrapText="1"/>
    </xf>
    <xf numFmtId="165" fontId="13" fillId="5" borderId="6" xfId="201"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0" xfId="206" applyFont="1" applyAlignment="1">
      <alignment horizontal="center"/>
    </xf>
    <xf numFmtId="0" fontId="37" fillId="11" borderId="5" xfId="206" applyFont="1" applyFill="1" applyBorder="1" applyAlignment="1">
      <alignment horizontal="center" vertical="center" wrapText="1"/>
    </xf>
    <xf numFmtId="0" fontId="37" fillId="11" borderId="7" xfId="206" applyFont="1" applyFill="1" applyBorder="1" applyAlignment="1">
      <alignment horizontal="center" vertical="center" wrapText="1"/>
    </xf>
    <xf numFmtId="0" fontId="14" fillId="11" borderId="6" xfId="206" applyFont="1" applyFill="1" applyBorder="1" applyAlignment="1">
      <alignment horizontal="center" vertical="center" wrapText="1"/>
    </xf>
    <xf numFmtId="0" fontId="37" fillId="11" borderId="6" xfId="206" applyFont="1" applyFill="1" applyBorder="1" applyAlignment="1">
      <alignment horizontal="center" vertical="center" wrapText="1"/>
    </xf>
    <xf numFmtId="0" fontId="59" fillId="11" borderId="2" xfId="206" applyFont="1" applyFill="1" applyBorder="1" applyAlignment="1">
      <alignment horizontal="center" vertical="center" wrapText="1"/>
    </xf>
    <xf numFmtId="0" fontId="59" fillId="11" borderId="4" xfId="206" applyFont="1" applyFill="1" applyBorder="1" applyAlignment="1">
      <alignment horizontal="center" vertical="center" wrapText="1"/>
    </xf>
    <xf numFmtId="0" fontId="59" fillId="11" borderId="10" xfId="206" applyFont="1" applyFill="1" applyBorder="1" applyAlignment="1">
      <alignment horizontal="center" vertical="center" wrapText="1"/>
    </xf>
    <xf numFmtId="0" fontId="59" fillId="11" borderId="14" xfId="206" applyFont="1" applyFill="1" applyBorder="1" applyAlignment="1">
      <alignment horizontal="center" vertical="center" wrapText="1"/>
    </xf>
    <xf numFmtId="0" fontId="19" fillId="11" borderId="14" xfId="206" applyFont="1" applyFill="1" applyBorder="1" applyAlignment="1">
      <alignment horizontal="center" vertical="center" wrapText="1"/>
    </xf>
    <xf numFmtId="0" fontId="38" fillId="11" borderId="2" xfId="206" applyFont="1" applyFill="1" applyBorder="1" applyAlignment="1">
      <alignment horizontal="center" vertical="center" wrapText="1"/>
    </xf>
    <xf numFmtId="0" fontId="38" fillId="11" borderId="3" xfId="206" applyFont="1" applyFill="1" applyBorder="1" applyAlignment="1">
      <alignment horizontal="center" vertical="center" wrapText="1"/>
    </xf>
    <xf numFmtId="0" fontId="19" fillId="11" borderId="4" xfId="206" applyFont="1" applyFill="1" applyBorder="1" applyAlignment="1">
      <alignment horizontal="center" vertical="center" wrapText="1"/>
    </xf>
    <xf numFmtId="0" fontId="19" fillId="11" borderId="3" xfId="206" applyFont="1" applyFill="1" applyBorder="1" applyAlignment="1">
      <alignment horizontal="center" vertical="center" wrapText="1"/>
    </xf>
    <xf numFmtId="0" fontId="37" fillId="11" borderId="2" xfId="206" applyFont="1" applyFill="1" applyBorder="1" applyAlignment="1">
      <alignment horizontal="center" vertical="center" wrapText="1"/>
    </xf>
    <xf numFmtId="0" fontId="14" fillId="11" borderId="4" xfId="206" applyFont="1" applyFill="1" applyBorder="1" applyAlignment="1">
      <alignment horizontal="center" vertical="center" wrapText="1"/>
    </xf>
    <xf numFmtId="0" fontId="14" fillId="11" borderId="3" xfId="206" applyFont="1" applyFill="1" applyBorder="1" applyAlignment="1">
      <alignment horizontal="center" vertical="center" wrapText="1"/>
    </xf>
    <xf numFmtId="0" fontId="37" fillId="11" borderId="3" xfId="206" applyFont="1" applyFill="1" applyBorder="1" applyAlignment="1">
      <alignment horizontal="center" vertical="center" wrapText="1"/>
    </xf>
    <xf numFmtId="0" fontId="37" fillId="11" borderId="4" xfId="206" applyFont="1" applyFill="1" applyBorder="1" applyAlignment="1">
      <alignment horizontal="center" vertical="center" wrapText="1"/>
    </xf>
    <xf numFmtId="0" fontId="16" fillId="11" borderId="5" xfId="206" applyFont="1" applyFill="1" applyBorder="1" applyAlignment="1">
      <alignment horizontal="center" vertical="center"/>
    </xf>
    <xf numFmtId="0" fontId="16" fillId="11" borderId="7" xfId="206" applyFont="1" applyFill="1" applyBorder="1" applyAlignment="1">
      <alignment horizontal="center" vertical="center"/>
    </xf>
    <xf numFmtId="0" fontId="16" fillId="11" borderId="6" xfId="206" applyFont="1" applyFill="1" applyBorder="1" applyAlignment="1">
      <alignment horizontal="center" vertical="center"/>
    </xf>
    <xf numFmtId="0" fontId="15" fillId="20" borderId="5" xfId="206" applyFont="1" applyFill="1" applyBorder="1" applyAlignment="1">
      <alignment horizontal="center" vertical="center" wrapText="1"/>
    </xf>
    <xf numFmtId="0" fontId="16" fillId="20" borderId="6" xfId="206" applyFont="1" applyFill="1" applyBorder="1" applyAlignment="1">
      <alignment horizontal="center" wrapText="1"/>
    </xf>
    <xf numFmtId="0" fontId="37" fillId="11" borderId="10" xfId="206" applyFont="1" applyFill="1" applyBorder="1" applyAlignment="1">
      <alignment horizontal="center" vertical="center" wrapText="1"/>
    </xf>
    <xf numFmtId="0" fontId="37" fillId="11" borderId="14" xfId="206" applyFont="1" applyFill="1" applyBorder="1" applyAlignment="1">
      <alignment horizontal="center" vertical="center" wrapText="1"/>
    </xf>
    <xf numFmtId="0" fontId="3" fillId="11" borderId="8" xfId="206" applyFill="1" applyBorder="1" applyAlignment="1">
      <alignment horizontal="center" vertical="center" wrapText="1"/>
    </xf>
    <xf numFmtId="0" fontId="3" fillId="0" borderId="3" xfId="206" applyBorder="1" applyAlignment="1">
      <alignment horizontal="center" vertical="center" wrapText="1"/>
    </xf>
    <xf numFmtId="0" fontId="3" fillId="0" borderId="4" xfId="206" applyBorder="1" applyAlignment="1">
      <alignment horizontal="center" vertical="center" wrapText="1"/>
    </xf>
    <xf numFmtId="0" fontId="38" fillId="20" borderId="2" xfId="206" applyFont="1" applyFill="1" applyBorder="1" applyAlignment="1">
      <alignment horizontal="center" vertical="center" wrapText="1"/>
    </xf>
    <xf numFmtId="0" fontId="53" fillId="20" borderId="3" xfId="206" applyFont="1" applyFill="1" applyBorder="1" applyAlignment="1">
      <alignment horizontal="center" vertical="center" wrapText="1"/>
    </xf>
    <xf numFmtId="0" fontId="37" fillId="20" borderId="2" xfId="206" applyFont="1" applyFill="1" applyBorder="1" applyAlignment="1">
      <alignment horizontal="center" vertical="top" wrapText="1"/>
    </xf>
    <xf numFmtId="0" fontId="37" fillId="20" borderId="3" xfId="206" applyFont="1" applyFill="1" applyBorder="1" applyAlignment="1">
      <alignment horizontal="center" vertical="top" wrapText="1"/>
    </xf>
    <xf numFmtId="0" fontId="37" fillId="20" borderId="4" xfId="206" applyFont="1" applyFill="1" applyBorder="1" applyAlignment="1">
      <alignment horizontal="center" vertical="top" wrapText="1"/>
    </xf>
    <xf numFmtId="0" fontId="37" fillId="20" borderId="2" xfId="206" applyFont="1" applyFill="1" applyBorder="1" applyAlignment="1">
      <alignment horizontal="center" vertical="center" wrapText="1"/>
    </xf>
    <xf numFmtId="0" fontId="37" fillId="20" borderId="3" xfId="206" applyFont="1" applyFill="1" applyBorder="1" applyAlignment="1">
      <alignment horizontal="center" vertical="center" wrapText="1"/>
    </xf>
  </cellXfs>
  <cellStyles count="211">
    <cellStyle name="Excel Built-in Normal" xfId="1"/>
    <cellStyle name="Excel Built-in Normal 1" xfId="2"/>
    <cellStyle name="Excel Built-in Normal 1 2" xfId="27"/>
    <cellStyle name="Excel Built-in Normal 1 3" xfId="88"/>
    <cellStyle name="Excel Built-in Normal 2" xfId="3"/>
    <cellStyle name="Excel Built-in Normal 2 2" xfId="28"/>
    <cellStyle name="Excel Built-in Normal 2 3" xfId="87"/>
    <cellStyle name="Excel Built-in Normal 3" xfId="26"/>
    <cellStyle name="Excel Built-in Normal 4" xfId="89"/>
    <cellStyle name="Обычный" xfId="0" builtinId="0"/>
    <cellStyle name="Обычный 10" xfId="25"/>
    <cellStyle name="Обычный 10 2" xfId="179"/>
    <cellStyle name="Обычный 11" xfId="112"/>
    <cellStyle name="Обычный 12" xfId="97"/>
    <cellStyle name="Обычный 13" xfId="155"/>
    <cellStyle name="Обычный 14" xfId="202"/>
    <cellStyle name="Обычный 2" xfId="4"/>
    <cellStyle name="Обычный 2 2" xfId="29"/>
    <cellStyle name="Обычный 2 3" xfId="70"/>
    <cellStyle name="Обычный 2 4" xfId="86"/>
    <cellStyle name="Обычный 2 5" xfId="113"/>
    <cellStyle name="Обычный 2 6" xfId="134"/>
    <cellStyle name="Обычный 2 7" xfId="133"/>
    <cellStyle name="Обычный 2 8" xfId="156"/>
    <cellStyle name="Обычный 3" xfId="5"/>
    <cellStyle name="Обычный 3 2" xfId="30"/>
    <cellStyle name="Обычный 3 3" xfId="85"/>
    <cellStyle name="Обычный 3 4" xfId="132"/>
    <cellStyle name="Обычный 4" xfId="6"/>
    <cellStyle name="Обычный 4 10" xfId="137"/>
    <cellStyle name="Обычный 4 11" xfId="157"/>
    <cellStyle name="Обычный 4 11 2" xfId="201"/>
    <cellStyle name="Обычный 4 12" xfId="174"/>
    <cellStyle name="Обычный 4 12 2" xfId="192"/>
    <cellStyle name="Обычный 4 13" xfId="203"/>
    <cellStyle name="Обычный 4 14" xfId="206"/>
    <cellStyle name="Обычный 4 2" xfId="7"/>
    <cellStyle name="Обычный 4 2 10" xfId="175"/>
    <cellStyle name="Обычный 4 2 10 2" xfId="200"/>
    <cellStyle name="Обычный 4 2 11" xfId="189"/>
    <cellStyle name="Обычный 4 2 2" xfId="8"/>
    <cellStyle name="Обычный 4 2 2 2" xfId="33"/>
    <cellStyle name="Обычный 4 2 2 2 2" xfId="178"/>
    <cellStyle name="Обычный 4 2 2 2 2 2" xfId="207"/>
    <cellStyle name="Обычный 4 2 2 2 3" xfId="194"/>
    <cellStyle name="Обычный 4 2 2 3" xfId="66"/>
    <cellStyle name="Обычный 4 2 2 3 2" xfId="183"/>
    <cellStyle name="Обычный 4 2 2 3 3" xfId="196"/>
    <cellStyle name="Обычный 4 2 2 4" xfId="82"/>
    <cellStyle name="Обычный 4 2 2 5" xfId="109"/>
    <cellStyle name="Обычный 4 2 2 5 2" xfId="185"/>
    <cellStyle name="Обычный 4 2 2 6" xfId="128"/>
    <cellStyle name="Обычный 4 2 2 6 2" xfId="181"/>
    <cellStyle name="Обычный 4 2 2 6 2 2" xfId="199"/>
    <cellStyle name="Обычный 4 2 2 6 3" xfId="198"/>
    <cellStyle name="Обычный 4 2 2 6 4" xfId="209"/>
    <cellStyle name="Обычный 4 2 2 7" xfId="135"/>
    <cellStyle name="Обычный 4 2 2 8" xfId="159"/>
    <cellStyle name="Обычный 4 2 3" xfId="38"/>
    <cellStyle name="Обычный 4 2 4" xfId="67"/>
    <cellStyle name="Обычный 4 2 5" xfId="83"/>
    <cellStyle name="Обычный 4 2 6" xfId="110"/>
    <cellStyle name="Обычный 4 2 7" xfId="129"/>
    <cellStyle name="Обычный 4 2 8" xfId="117"/>
    <cellStyle name="Обычный 4 2 9" xfId="158"/>
    <cellStyle name="Обычный 4 3" xfId="9"/>
    <cellStyle name="Обычный 4 3 10" xfId="176"/>
    <cellStyle name="Обычный 4 3 10 2" xfId="191"/>
    <cellStyle name="Обычный 4 3 10 3" xfId="210"/>
    <cellStyle name="Обычный 4 3 11" xfId="190"/>
    <cellStyle name="Обычный 4 3 12" xfId="208"/>
    <cellStyle name="Обычный 4 3 2" xfId="10"/>
    <cellStyle name="Обычный 4 3 2 2" xfId="34"/>
    <cellStyle name="Обычный 4 3 2 2 2" xfId="177"/>
    <cellStyle name="Обычный 4 3 2 2 2 2" xfId="204"/>
    <cellStyle name="Обычный 4 3 2 2 3" xfId="193"/>
    <cellStyle name="Обычный 4 3 2 3" xfId="64"/>
    <cellStyle name="Обычный 4 3 2 3 2" xfId="182"/>
    <cellStyle name="Обычный 4 3 2 3 3" xfId="195"/>
    <cellStyle name="Обычный 4 3 2 4" xfId="80"/>
    <cellStyle name="Обычный 4 3 2 5" xfId="107"/>
    <cellStyle name="Обычный 4 3 2 5 2" xfId="184"/>
    <cellStyle name="Обычный 4 3 2 6" xfId="126"/>
    <cellStyle name="Обычный 4 3 2 6 2" xfId="180"/>
    <cellStyle name="Обычный 4 3 2 6 2 2" xfId="205"/>
    <cellStyle name="Обычный 4 3 2 6 3" xfId="197"/>
    <cellStyle name="Обычный 4 3 2 7" xfId="139"/>
    <cellStyle name="Обычный 4 3 2 8" xfId="161"/>
    <cellStyle name="Обычный 4 3 3" xfId="32"/>
    <cellStyle name="Обычный 4 3 4" xfId="65"/>
    <cellStyle name="Обычный 4 3 5" xfId="81"/>
    <cellStyle name="Обычный 4 3 6" xfId="108"/>
    <cellStyle name="Обычный 4 3 7" xfId="127"/>
    <cellStyle name="Обычный 4 3 8" xfId="130"/>
    <cellStyle name="Обычный 4 3 8 2" xfId="188"/>
    <cellStyle name="Обычный 4 3 9" xfId="160"/>
    <cellStyle name="Обычный 4 3 9 2" xfId="187"/>
    <cellStyle name="Обычный 4 4" xfId="11"/>
    <cellStyle name="Обычный 4 4 2" xfId="36"/>
    <cellStyle name="Обычный 4 4 3" xfId="63"/>
    <cellStyle name="Обычный 4 4 4" xfId="79"/>
    <cellStyle name="Обычный 4 4 5" xfId="106"/>
    <cellStyle name="Обычный 4 4 6" xfId="125"/>
    <cellStyle name="Обычный 4 4 7" xfId="140"/>
    <cellStyle name="Обычный 4 4 8" xfId="162"/>
    <cellStyle name="Обычный 4 5" xfId="31"/>
    <cellStyle name="Обычный 4 6" xfId="75"/>
    <cellStyle name="Обычный 4 7" xfId="84"/>
    <cellStyle name="Обычный 4 8" xfId="111"/>
    <cellStyle name="Обычный 4 9" xfId="131"/>
    <cellStyle name="Обычный 5" xfId="12"/>
    <cellStyle name="Обычный 5 2" xfId="13"/>
    <cellStyle name="Обычный 5 2 2" xfId="39"/>
    <cellStyle name="Обычный 5 2 3" xfId="61"/>
    <cellStyle name="Обычный 5 2 4" xfId="77"/>
    <cellStyle name="Обычный 5 2 5" xfId="104"/>
    <cellStyle name="Обычный 5 2 6" xfId="123"/>
    <cellStyle name="Обычный 5 2 7" xfId="142"/>
    <cellStyle name="Обычный 5 2 8" xfId="164"/>
    <cellStyle name="Обычный 5 3" xfId="35"/>
    <cellStyle name="Обычный 5 4" xfId="62"/>
    <cellStyle name="Обычный 5 5" xfId="78"/>
    <cellStyle name="Обычный 5 6" xfId="105"/>
    <cellStyle name="Обычный 5 7" xfId="124"/>
    <cellStyle name="Обычный 5 8" xfId="141"/>
    <cellStyle name="Обычный 5 9" xfId="163"/>
    <cellStyle name="Обычный 6" xfId="14"/>
    <cellStyle name="Обычный 6 2" xfId="15"/>
    <cellStyle name="Обычный 6 2 2" xfId="41"/>
    <cellStyle name="Обычный 6 2 3" xfId="59"/>
    <cellStyle name="Обычный 6 2 4" xfId="73"/>
    <cellStyle name="Обычный 6 2 5" xfId="102"/>
    <cellStyle name="Обычный 6 2 6" xfId="121"/>
    <cellStyle name="Обычный 6 2 7" xfId="144"/>
    <cellStyle name="Обычный 6 2 8" xfId="166"/>
    <cellStyle name="Обычный 6 3" xfId="40"/>
    <cellStyle name="Обычный 6 4" xfId="60"/>
    <cellStyle name="Обычный 6 5" xfId="72"/>
    <cellStyle name="Обычный 6 6" xfId="103"/>
    <cellStyle name="Обычный 6 7" xfId="122"/>
    <cellStyle name="Обычный 6 8" xfId="143"/>
    <cellStyle name="Обычный 6 9" xfId="165"/>
    <cellStyle name="Обычный 7" xfId="16"/>
    <cellStyle name="Обычный 7 2" xfId="43"/>
    <cellStyle name="Обычный 7 3" xfId="58"/>
    <cellStyle name="Обычный 7 4" xfId="56"/>
    <cellStyle name="Обычный 7 5" xfId="101"/>
    <cellStyle name="Обычный 7 6" xfId="120"/>
    <cellStyle name="Обычный 7 7" xfId="145"/>
    <cellStyle name="Обычный 7 8" xfId="167"/>
    <cellStyle name="Обычный 8" xfId="17"/>
    <cellStyle name="Обычный 8 2" xfId="44"/>
    <cellStyle name="Обычный 8 3" xfId="57"/>
    <cellStyle name="Обычный 8 4" xfId="51"/>
    <cellStyle name="Обычный 8 5" xfId="100"/>
    <cellStyle name="Обычный 8 6" xfId="119"/>
    <cellStyle name="Обычный 8 7" xfId="146"/>
    <cellStyle name="Обычный 8 8" xfId="168"/>
    <cellStyle name="Обычный 9" xfId="24"/>
    <cellStyle name="Обычный 9 2" xfId="50"/>
    <cellStyle name="Обычный 9 3" xfId="99"/>
    <cellStyle name="Обычный 9 4" xfId="186"/>
    <cellStyle name="Процентный 2" xfId="18"/>
    <cellStyle name="Процентный 2 2" xfId="19"/>
    <cellStyle name="Процентный 2 2 2" xfId="47"/>
    <cellStyle name="Процентный 2 2 3" xfId="69"/>
    <cellStyle name="Процентный 2 2 4" xfId="148"/>
    <cellStyle name="Процентный 2 3" xfId="46"/>
    <cellStyle name="Процентный 2 4" xfId="55"/>
    <cellStyle name="Процентный 2 5" xfId="68"/>
    <cellStyle name="Процентный 2 6" xfId="98"/>
    <cellStyle name="Процентный 2 7" xfId="114"/>
    <cellStyle name="Процентный 2 8" xfId="147"/>
    <cellStyle name="Процентный 2 9" xfId="169"/>
    <cellStyle name="Процентный 3" xfId="20"/>
    <cellStyle name="Процентный 3 2" xfId="48"/>
    <cellStyle name="Процентный 3 3" xfId="53"/>
    <cellStyle name="Процентный 3 4" xfId="71"/>
    <cellStyle name="Процентный 3 5" xfId="96"/>
    <cellStyle name="Процентный 3 6" xfId="116"/>
    <cellStyle name="Процентный 3 7" xfId="149"/>
    <cellStyle name="Процентный 3 8" xfId="170"/>
    <cellStyle name="Финансовый 2" xfId="21"/>
    <cellStyle name="Финансовый 2 2" xfId="45"/>
    <cellStyle name="Финансовый 2 3" xfId="54"/>
    <cellStyle name="Финансовый 2 4" xfId="90"/>
    <cellStyle name="Финансовый 2 5" xfId="95"/>
    <cellStyle name="Финансовый 2 6" xfId="118"/>
    <cellStyle name="Финансовый 2 7" xfId="151"/>
    <cellStyle name="Финансовый 2 8" xfId="171"/>
    <cellStyle name="Финансовый 3" xfId="22"/>
    <cellStyle name="Финансовый 3 2" xfId="23"/>
    <cellStyle name="Финансовый 3 2 10" xfId="150"/>
    <cellStyle name="Финансовый 3 2 11" xfId="154"/>
    <cellStyle name="Финансовый 3 2 12" xfId="173"/>
    <cellStyle name="Финансовый 3 2 2" xfId="37"/>
    <cellStyle name="Финансовый 3 2 3" xfId="49"/>
    <cellStyle name="Финансовый 3 2 4" xfId="74"/>
    <cellStyle name="Финансовый 3 2 5" xfId="52"/>
    <cellStyle name="Финансовый 3 2 6" xfId="92"/>
    <cellStyle name="Финансовый 3 2 7" xfId="93"/>
    <cellStyle name="Финансовый 3 2 8" xfId="136"/>
    <cellStyle name="Финансовый 3 2 9" xfId="115"/>
    <cellStyle name="Финансовый 3 3" xfId="42"/>
    <cellStyle name="Финансовый 3 4" xfId="76"/>
    <cellStyle name="Финансовый 3 5" xfId="91"/>
    <cellStyle name="Финансовый 3 6" xfId="94"/>
    <cellStyle name="Финансовый 3 7" xfId="138"/>
    <cellStyle name="Финансовый 3 8" xfId="152"/>
    <cellStyle name="Финансовый 3 9" xfId="172"/>
    <cellStyle name="Финансовый 4" xfId="153"/>
  </cellStyles>
  <dxfs count="46">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1"/>
        <color rgb="FF9C0006"/>
        <name val="Calibri"/>
      </font>
      <fill>
        <patternFill>
          <bgColor rgb="FFFFC7CE"/>
        </patternFill>
      </fill>
    </dxf>
  </dxfs>
  <tableStyles count="0" defaultTableStyle="TableStyleMedium2" defaultPivotStyle="PivotStyleLight16"/>
  <colors>
    <mruColors>
      <color rgb="FF33CC33"/>
      <color rgb="FFFF0000"/>
      <color rgb="FF009900"/>
      <color rgb="FF00CC66"/>
      <color rgb="FF339933"/>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Z36"/>
  <sheetViews>
    <sheetView zoomScale="110" zoomScaleNormal="110" workbookViewId="0">
      <selection activeCell="F26" sqref="F26"/>
    </sheetView>
  </sheetViews>
  <sheetFormatPr defaultColWidth="9.140625" defaultRowHeight="15" x14ac:dyDescent="0.25"/>
  <cols>
    <col min="1" max="16384" width="9.140625" style="130"/>
  </cols>
  <sheetData>
    <row r="3" spans="2:26" ht="18.75" x14ac:dyDescent="0.3">
      <c r="B3" s="128" t="s">
        <v>123</v>
      </c>
      <c r="C3" s="129"/>
      <c r="D3" s="129"/>
      <c r="E3" s="129"/>
      <c r="F3" s="129"/>
      <c r="G3" s="129"/>
      <c r="H3" s="129"/>
      <c r="I3" s="129"/>
      <c r="J3" s="129"/>
      <c r="K3" s="129"/>
      <c r="L3" s="129"/>
      <c r="M3" s="129"/>
      <c r="N3" s="129"/>
      <c r="O3" s="129"/>
      <c r="P3" s="129"/>
      <c r="Q3" s="129"/>
      <c r="R3" s="129"/>
      <c r="S3" s="129"/>
      <c r="T3" s="129"/>
      <c r="U3" s="129"/>
      <c r="V3" s="129"/>
      <c r="W3" s="129"/>
      <c r="X3" s="129"/>
      <c r="Y3" s="129"/>
      <c r="Z3" s="129"/>
    </row>
    <row r="4" spans="2:26" ht="15.75" x14ac:dyDescent="0.25">
      <c r="B4" s="129"/>
      <c r="C4" s="129"/>
      <c r="D4" s="129"/>
      <c r="E4" s="129"/>
      <c r="F4" s="129"/>
      <c r="G4" s="129"/>
      <c r="H4" s="129"/>
      <c r="I4" s="129"/>
      <c r="J4" s="129"/>
      <c r="K4" s="129"/>
      <c r="L4" s="129"/>
      <c r="M4" s="129"/>
      <c r="N4" s="129"/>
      <c r="O4" s="129"/>
      <c r="P4" s="129"/>
      <c r="Q4" s="129"/>
      <c r="R4" s="129"/>
      <c r="S4" s="129"/>
      <c r="T4" s="129"/>
      <c r="U4" s="129"/>
      <c r="V4" s="129"/>
      <c r="W4" s="129"/>
      <c r="X4" s="129"/>
      <c r="Y4" s="129"/>
      <c r="Z4" s="129"/>
    </row>
    <row r="5" spans="2:26" ht="15.75" x14ac:dyDescent="0.25">
      <c r="B5" s="129" t="s">
        <v>124</v>
      </c>
      <c r="C5" s="129"/>
      <c r="D5" s="129"/>
      <c r="E5" s="129"/>
      <c r="F5" s="129"/>
      <c r="G5" s="129"/>
      <c r="H5" s="129"/>
      <c r="I5" s="129"/>
      <c r="J5" s="129"/>
      <c r="K5" s="129"/>
      <c r="L5" s="129"/>
      <c r="M5" s="129"/>
      <c r="N5" s="129"/>
      <c r="O5" s="129"/>
      <c r="P5" s="129"/>
      <c r="Q5" s="129"/>
      <c r="R5" s="129"/>
      <c r="S5" s="129"/>
      <c r="T5" s="129"/>
      <c r="U5" s="129"/>
      <c r="V5" s="129"/>
      <c r="W5" s="129"/>
      <c r="X5" s="129"/>
      <c r="Y5" s="129"/>
      <c r="Z5" s="129"/>
    </row>
    <row r="6" spans="2:26" ht="15.75" x14ac:dyDescent="0.25">
      <c r="B6" s="129"/>
      <c r="C6" s="129"/>
      <c r="D6" s="129"/>
      <c r="E6" s="129"/>
      <c r="F6" s="129"/>
      <c r="G6" s="129"/>
      <c r="H6" s="129"/>
      <c r="I6" s="129"/>
      <c r="J6" s="129"/>
      <c r="K6" s="129"/>
      <c r="L6" s="129"/>
      <c r="M6" s="129"/>
      <c r="N6" s="129"/>
      <c r="O6" s="129"/>
      <c r="P6" s="129"/>
      <c r="Q6" s="129"/>
      <c r="R6" s="129"/>
      <c r="S6" s="129"/>
      <c r="T6" s="129"/>
      <c r="U6" s="129"/>
      <c r="V6" s="129"/>
      <c r="W6" s="129"/>
      <c r="X6" s="129"/>
      <c r="Y6" s="129"/>
      <c r="Z6" s="129"/>
    </row>
    <row r="7" spans="2:26" ht="15.75" x14ac:dyDescent="0.25">
      <c r="B7" s="129" t="s">
        <v>125</v>
      </c>
      <c r="C7" s="129"/>
      <c r="D7" s="129"/>
      <c r="E7" s="129"/>
      <c r="F7" s="129"/>
      <c r="G7" s="129"/>
      <c r="H7" s="129"/>
      <c r="I7" s="129"/>
      <c r="J7" s="129"/>
      <c r="K7" s="129"/>
      <c r="L7" s="129"/>
      <c r="M7" s="129"/>
      <c r="N7" s="129"/>
      <c r="O7" s="129"/>
      <c r="P7" s="129"/>
      <c r="Q7" s="129"/>
      <c r="R7" s="129"/>
      <c r="S7" s="129"/>
      <c r="T7" s="129"/>
      <c r="U7" s="129"/>
      <c r="V7" s="129"/>
      <c r="W7" s="129"/>
      <c r="X7" s="129"/>
      <c r="Y7" s="129"/>
      <c r="Z7" s="129"/>
    </row>
    <row r="8" spans="2:26" ht="15.75" x14ac:dyDescent="0.25">
      <c r="B8" s="129" t="s">
        <v>126</v>
      </c>
      <c r="C8" s="129"/>
      <c r="D8" s="129"/>
      <c r="E8" s="129"/>
      <c r="F8" s="129"/>
      <c r="G8" s="129"/>
      <c r="H8" s="129"/>
      <c r="I8" s="129"/>
      <c r="J8" s="129"/>
      <c r="K8" s="129"/>
      <c r="L8" s="129"/>
      <c r="M8" s="129"/>
      <c r="N8" s="129"/>
      <c r="O8" s="129"/>
      <c r="P8" s="129"/>
      <c r="Q8" s="129"/>
      <c r="R8" s="129"/>
      <c r="S8" s="129"/>
      <c r="T8" s="129"/>
      <c r="U8" s="129"/>
      <c r="V8" s="129"/>
      <c r="W8" s="129"/>
      <c r="X8" s="129"/>
      <c r="Y8" s="129"/>
      <c r="Z8" s="129"/>
    </row>
    <row r="9" spans="2:26" ht="15.75" x14ac:dyDescent="0.25">
      <c r="B9" s="129" t="s">
        <v>127</v>
      </c>
      <c r="C9" s="129"/>
      <c r="D9" s="129"/>
      <c r="E9" s="129"/>
      <c r="F9" s="129"/>
      <c r="G9" s="129"/>
      <c r="H9" s="129"/>
      <c r="I9" s="129"/>
      <c r="J9" s="129"/>
      <c r="K9" s="129"/>
      <c r="L9" s="129"/>
      <c r="M9" s="129"/>
      <c r="N9" s="129"/>
      <c r="O9" s="129"/>
      <c r="P9" s="129"/>
      <c r="Q9" s="129"/>
      <c r="R9" s="129"/>
      <c r="S9" s="129"/>
      <c r="T9" s="129"/>
      <c r="U9" s="129"/>
      <c r="V9" s="129"/>
      <c r="W9" s="129"/>
      <c r="X9" s="129"/>
      <c r="Y9" s="129"/>
      <c r="Z9" s="129"/>
    </row>
    <row r="10" spans="2:26" ht="15.75" x14ac:dyDescent="0.25">
      <c r="B10" s="129" t="s">
        <v>128</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row>
    <row r="11" spans="2:26" ht="15.75" x14ac:dyDescent="0.25">
      <c r="B11" s="129" t="s">
        <v>129</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row>
    <row r="12" spans="2:26" ht="15.75" x14ac:dyDescent="0.25">
      <c r="B12" s="129" t="s">
        <v>130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row>
    <row r="13" spans="2:26" ht="15.75" x14ac:dyDescent="0.25">
      <c r="B13" s="129" t="s">
        <v>131</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row>
    <row r="14" spans="2:26" ht="15.75" x14ac:dyDescent="0.25">
      <c r="B14" s="129" t="s">
        <v>132</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row>
    <row r="15" spans="2:26" ht="15.75" x14ac:dyDescent="0.25">
      <c r="B15" s="129" t="s">
        <v>133</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row>
    <row r="16" spans="2:26" ht="15.75" x14ac:dyDescent="0.25">
      <c r="B16" s="129" t="s">
        <v>134</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row>
    <row r="17" spans="2:26" ht="15.75" x14ac:dyDescent="0.25">
      <c r="B17" s="129" t="s">
        <v>135</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2:26" ht="15.75" x14ac:dyDescent="0.25">
      <c r="B18" s="129" t="s">
        <v>142</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row>
    <row r="19" spans="2:26" ht="15.75" x14ac:dyDescent="0.25">
      <c r="B19" s="129" t="s">
        <v>136</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row>
    <row r="20" spans="2:26" ht="15.75" x14ac:dyDescent="0.25">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row>
    <row r="21" spans="2:26" ht="15.75" x14ac:dyDescent="0.25">
      <c r="B21" s="131" t="s">
        <v>137</v>
      </c>
      <c r="C21" s="131"/>
      <c r="D21" s="132"/>
      <c r="E21" s="131"/>
      <c r="F21" s="131"/>
      <c r="G21" s="131"/>
      <c r="H21" s="131"/>
      <c r="I21" s="131"/>
      <c r="J21" s="131"/>
      <c r="K21" s="131"/>
      <c r="L21" s="131"/>
      <c r="M21" s="131"/>
      <c r="N21" s="131"/>
      <c r="O21" s="131"/>
      <c r="P21" s="131"/>
      <c r="Q21" s="131"/>
      <c r="R21" s="131"/>
      <c r="S21" s="131"/>
      <c r="T21" s="131"/>
      <c r="U21" s="131"/>
      <c r="V21" s="131"/>
      <c r="W21" s="131"/>
      <c r="X21" s="131"/>
      <c r="Y21" s="131"/>
      <c r="Z21" s="131"/>
    </row>
    <row r="22" spans="2:26" ht="15.75" x14ac:dyDescent="0.25">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row>
    <row r="23" spans="2:26" ht="15.75" x14ac:dyDescent="0.25">
      <c r="B23" s="133" t="s">
        <v>138</v>
      </c>
      <c r="C23" s="133"/>
      <c r="D23" s="133"/>
      <c r="E23" s="133"/>
      <c r="F23" s="133"/>
      <c r="G23" s="133"/>
      <c r="H23" s="133"/>
      <c r="I23" s="133"/>
      <c r="J23" s="133"/>
      <c r="K23" s="133"/>
      <c r="L23" s="133"/>
      <c r="M23" s="133"/>
      <c r="N23" s="131"/>
      <c r="O23" s="131"/>
      <c r="P23" s="131"/>
      <c r="Q23" s="131"/>
      <c r="R23" s="131"/>
      <c r="S23" s="131"/>
      <c r="T23" s="131"/>
      <c r="U23" s="131"/>
      <c r="V23" s="131"/>
      <c r="W23" s="131"/>
    </row>
    <row r="24" spans="2:26" ht="15.75" x14ac:dyDescent="0.25">
      <c r="B24" s="133" t="s">
        <v>143</v>
      </c>
      <c r="C24" s="133"/>
      <c r="D24" s="133"/>
      <c r="E24" s="133"/>
      <c r="F24" s="133"/>
      <c r="G24" s="133"/>
      <c r="H24" s="133"/>
      <c r="I24" s="133"/>
      <c r="J24" s="133"/>
      <c r="K24" s="133"/>
      <c r="L24" s="133"/>
      <c r="M24" s="133"/>
      <c r="N24" s="131"/>
      <c r="O24" s="131"/>
      <c r="P24" s="131"/>
      <c r="Q24" s="131"/>
      <c r="R24" s="131"/>
      <c r="S24" s="131"/>
      <c r="T24" s="131"/>
      <c r="U24" s="131"/>
      <c r="V24" s="131"/>
      <c r="W24" s="131"/>
    </row>
    <row r="25" spans="2:26" ht="15.75" x14ac:dyDescent="0.25">
      <c r="B25" s="133" t="s">
        <v>139</v>
      </c>
      <c r="C25" s="133"/>
      <c r="D25" s="133"/>
      <c r="E25" s="133"/>
      <c r="F25" s="133"/>
      <c r="G25" s="133"/>
      <c r="H25" s="133"/>
      <c r="I25" s="133"/>
      <c r="J25" s="133"/>
      <c r="K25" s="133"/>
      <c r="L25" s="133"/>
      <c r="M25" s="133"/>
      <c r="N25" s="131"/>
      <c r="O25" s="131"/>
      <c r="P25" s="131"/>
      <c r="Q25" s="131"/>
      <c r="R25" s="131"/>
      <c r="S25" s="131"/>
      <c r="T25" s="131"/>
      <c r="U25" s="131"/>
      <c r="V25" s="131"/>
      <c r="W25" s="131"/>
    </row>
    <row r="26" spans="2:26" ht="15.75" x14ac:dyDescent="0.25">
      <c r="B26" s="133" t="s">
        <v>140</v>
      </c>
      <c r="C26" s="133"/>
      <c r="D26" s="133"/>
      <c r="E26" s="133"/>
      <c r="F26" s="133"/>
      <c r="G26" s="133"/>
      <c r="H26" s="133"/>
      <c r="I26" s="133"/>
      <c r="J26" s="133"/>
      <c r="K26" s="133"/>
      <c r="L26" s="133"/>
      <c r="M26" s="133"/>
      <c r="N26" s="131"/>
      <c r="O26" s="131"/>
      <c r="P26" s="131"/>
      <c r="Q26" s="131"/>
      <c r="R26" s="131"/>
      <c r="S26" s="131"/>
      <c r="T26" s="131"/>
      <c r="U26" s="131"/>
      <c r="V26" s="131"/>
      <c r="W26" s="131"/>
    </row>
    <row r="27" spans="2:26" ht="15.75" x14ac:dyDescent="0.25">
      <c r="B27" s="133"/>
      <c r="C27" s="133"/>
      <c r="D27" s="133"/>
      <c r="E27" s="133"/>
      <c r="F27" s="133"/>
      <c r="G27" s="133"/>
      <c r="H27" s="133"/>
      <c r="I27" s="133"/>
      <c r="J27" s="133"/>
      <c r="K27" s="133"/>
      <c r="L27" s="133"/>
      <c r="M27" s="133"/>
      <c r="N27" s="131"/>
      <c r="O27" s="131"/>
      <c r="P27" s="131"/>
      <c r="Q27" s="131"/>
      <c r="R27" s="131"/>
      <c r="S27" s="131"/>
      <c r="T27" s="131"/>
      <c r="U27" s="131"/>
      <c r="V27" s="131"/>
      <c r="W27" s="131"/>
    </row>
    <row r="28" spans="2:26" ht="15.75" x14ac:dyDescent="0.25">
      <c r="B28" s="133" t="s">
        <v>141</v>
      </c>
      <c r="C28" s="133"/>
      <c r="D28" s="133"/>
      <c r="E28" s="133"/>
      <c r="F28" s="133"/>
      <c r="G28" s="133"/>
      <c r="H28" s="133"/>
      <c r="I28" s="133"/>
      <c r="J28" s="133"/>
      <c r="K28" s="133"/>
      <c r="L28" s="133"/>
      <c r="M28" s="133"/>
      <c r="N28" s="131"/>
      <c r="O28" s="131"/>
      <c r="P28" s="131"/>
      <c r="Q28" s="131"/>
      <c r="R28" s="131"/>
      <c r="S28" s="131"/>
      <c r="T28" s="131"/>
      <c r="U28" s="131"/>
      <c r="V28" s="131"/>
      <c r="W28" s="131"/>
    </row>
    <row r="29" spans="2:26" ht="15.75" x14ac:dyDescent="0.25">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2:26" ht="15.75" x14ac:dyDescent="0.25">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2:26" ht="15.75" x14ac:dyDescent="0.25">
      <c r="B31" s="131"/>
      <c r="C31" s="131"/>
      <c r="D31" s="131"/>
      <c r="E31" s="131"/>
      <c r="F31" s="131"/>
      <c r="G31" s="131"/>
      <c r="H31" s="131"/>
      <c r="I31" s="131"/>
      <c r="J31" s="131"/>
      <c r="K31" s="131"/>
      <c r="L31" s="131"/>
      <c r="M31" s="131"/>
      <c r="N31" s="131"/>
      <c r="O31" s="131"/>
      <c r="P31" s="131"/>
      <c r="Q31" s="131"/>
      <c r="R31" s="131"/>
      <c r="S31" s="131"/>
      <c r="T31" s="131"/>
      <c r="U31" s="131"/>
      <c r="V31" s="131"/>
      <c r="W31" s="131"/>
    </row>
    <row r="32" spans="2:26" ht="15.75" x14ac:dyDescent="0.25">
      <c r="B32" s="131"/>
      <c r="C32" s="131"/>
      <c r="D32" s="131"/>
      <c r="E32" s="131"/>
      <c r="F32" s="131"/>
      <c r="G32" s="131"/>
      <c r="H32" s="131"/>
      <c r="I32" s="131"/>
      <c r="J32" s="131"/>
      <c r="K32" s="131"/>
      <c r="L32" s="131"/>
      <c r="M32" s="131"/>
      <c r="N32" s="131"/>
      <c r="O32" s="131"/>
      <c r="P32" s="131"/>
      <c r="Q32" s="131"/>
      <c r="R32" s="131"/>
      <c r="S32" s="131"/>
      <c r="T32" s="131"/>
      <c r="U32" s="131"/>
      <c r="V32" s="131"/>
      <c r="W32" s="131"/>
    </row>
    <row r="33" spans="2:23" ht="15.75" x14ac:dyDescent="0.25">
      <c r="B33" s="131"/>
      <c r="C33" s="131"/>
      <c r="D33" s="131"/>
      <c r="E33" s="131"/>
      <c r="F33" s="131"/>
      <c r="G33" s="131"/>
      <c r="H33" s="131"/>
      <c r="I33" s="131"/>
      <c r="J33" s="131"/>
      <c r="K33" s="131"/>
      <c r="L33" s="131"/>
      <c r="M33" s="131"/>
      <c r="N33" s="131"/>
      <c r="O33" s="131"/>
      <c r="P33" s="131"/>
      <c r="Q33" s="131"/>
      <c r="R33" s="131"/>
      <c r="S33" s="131"/>
      <c r="T33" s="131"/>
      <c r="U33" s="131"/>
      <c r="V33" s="131"/>
      <c r="W33" s="131"/>
    </row>
    <row r="34" spans="2:23" ht="15.75" x14ac:dyDescent="0.25">
      <c r="B34" s="131"/>
      <c r="C34" s="131"/>
      <c r="D34" s="131"/>
      <c r="E34" s="131"/>
      <c r="F34" s="131"/>
      <c r="G34" s="131"/>
      <c r="H34" s="131"/>
      <c r="I34" s="131"/>
      <c r="J34" s="131"/>
      <c r="K34" s="131"/>
      <c r="L34" s="131"/>
      <c r="M34" s="131"/>
      <c r="N34" s="131"/>
      <c r="O34" s="131"/>
      <c r="P34" s="131"/>
      <c r="Q34" s="131"/>
      <c r="R34" s="131"/>
      <c r="S34" s="131"/>
      <c r="T34" s="131"/>
      <c r="U34" s="131"/>
      <c r="V34" s="131"/>
      <c r="W34" s="131"/>
    </row>
    <row r="35" spans="2:23" ht="15.75" x14ac:dyDescent="0.25">
      <c r="T35" s="131"/>
    </row>
    <row r="36" spans="2:23" ht="15.75" x14ac:dyDescent="0.25">
      <c r="T36" s="131"/>
    </row>
  </sheetData>
  <pageMargins left="0.7" right="0.7" top="0.75" bottom="0.75" header="0.3" footer="0.3"/>
  <pageSetup paperSize="9" orientation="portrait" horizontalDpi="150" verticalDpi="15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X53"/>
  <sheetViews>
    <sheetView topLeftCell="C16" zoomScale="70" zoomScaleNormal="70" workbookViewId="0">
      <selection activeCell="Q39" sqref="Q39"/>
    </sheetView>
  </sheetViews>
  <sheetFormatPr defaultColWidth="8.85546875" defaultRowHeight="15" x14ac:dyDescent="0.25"/>
  <cols>
    <col min="1" max="1" width="8.5703125" style="272" customWidth="1"/>
    <col min="2" max="2" width="21.42578125" style="272" customWidth="1"/>
    <col min="3" max="3" width="31.42578125" style="272" customWidth="1"/>
    <col min="4" max="5" width="15.5703125" style="272" customWidth="1"/>
    <col min="6" max="6" width="14.85546875" style="272" customWidth="1"/>
    <col min="7" max="10" width="13.42578125" style="272" customWidth="1"/>
    <col min="11" max="11" width="20.7109375" style="272" customWidth="1"/>
    <col min="12" max="12" width="21" style="272" customWidth="1"/>
    <col min="13" max="13" width="21.28515625" style="272" customWidth="1"/>
    <col min="14" max="14" width="15.5703125" style="272" customWidth="1"/>
    <col min="15" max="15" width="13.5703125" style="272" customWidth="1"/>
    <col min="16" max="16" width="14.28515625" style="272" customWidth="1"/>
    <col min="17" max="17" width="16.5703125" style="272" customWidth="1"/>
    <col min="18" max="18" width="17.140625" style="272" customWidth="1"/>
    <col min="19" max="19" width="13.42578125" style="272" customWidth="1"/>
    <col min="20" max="20" width="12.28515625" style="272" customWidth="1"/>
    <col min="21" max="22" width="13" style="272" customWidth="1"/>
    <col min="23" max="23" width="9.85546875" style="272" customWidth="1"/>
    <col min="24" max="24" width="16.85546875" style="272" customWidth="1"/>
    <col min="25" max="16384" width="8.85546875" style="272"/>
  </cols>
  <sheetData>
    <row r="1" spans="1:24" ht="15" customHeight="1" x14ac:dyDescent="0.25">
      <c r="A1" s="700" t="s">
        <v>147</v>
      </c>
      <c r="B1" s="700"/>
      <c r="C1" s="700"/>
      <c r="D1" s="700"/>
      <c r="E1" s="700"/>
      <c r="F1" s="700"/>
      <c r="G1" s="700"/>
      <c r="H1" s="700"/>
      <c r="I1" s="700"/>
      <c r="J1" s="700"/>
      <c r="K1" s="700"/>
      <c r="L1" s="700"/>
      <c r="M1" s="700"/>
      <c r="N1" s="700"/>
      <c r="O1" s="700"/>
      <c r="P1" s="700"/>
      <c r="Q1" s="700"/>
      <c r="R1" s="700"/>
      <c r="S1" s="700"/>
      <c r="T1" s="700"/>
      <c r="U1" s="700"/>
      <c r="V1" s="700"/>
      <c r="W1" s="700"/>
    </row>
    <row r="2" spans="1:24" ht="15" customHeight="1" x14ac:dyDescent="0.25">
      <c r="A2" s="701" t="s">
        <v>148</v>
      </c>
      <c r="B2" s="701"/>
      <c r="C2" s="701"/>
      <c r="D2" s="701"/>
      <c r="E2" s="701"/>
      <c r="F2" s="701"/>
      <c r="G2" s="701"/>
      <c r="H2" s="701"/>
      <c r="I2" s="701"/>
      <c r="J2" s="701"/>
      <c r="K2" s="701"/>
      <c r="L2" s="701"/>
      <c r="M2" s="701"/>
      <c r="N2" s="701"/>
      <c r="O2" s="701"/>
      <c r="P2" s="701"/>
      <c r="Q2" s="701"/>
      <c r="R2" s="701"/>
      <c r="S2" s="701"/>
      <c r="T2" s="701"/>
      <c r="U2" s="701"/>
      <c r="V2" s="701"/>
      <c r="W2" s="701"/>
    </row>
    <row r="3" spans="1:24" ht="15.75" x14ac:dyDescent="0.25">
      <c r="A3" s="702" t="s">
        <v>149</v>
      </c>
      <c r="B3" s="702"/>
      <c r="C3" s="702"/>
      <c r="D3" s="702"/>
      <c r="E3" s="702"/>
      <c r="F3" s="702"/>
      <c r="G3" s="702"/>
      <c r="H3" s="702"/>
      <c r="I3" s="702"/>
      <c r="J3" s="702"/>
      <c r="K3" s="702"/>
      <c r="L3" s="702"/>
      <c r="M3" s="702"/>
      <c r="N3" s="702"/>
      <c r="O3" s="702"/>
      <c r="P3" s="702"/>
      <c r="Q3" s="702"/>
      <c r="R3" s="702"/>
      <c r="S3" s="702"/>
      <c r="T3" s="702"/>
      <c r="U3" s="702"/>
      <c r="V3" s="702"/>
      <c r="W3" s="702"/>
    </row>
    <row r="4" spans="1:24" ht="15.75" x14ac:dyDescent="0.25">
      <c r="A4" s="702"/>
      <c r="B4" s="702"/>
      <c r="C4" s="702"/>
      <c r="D4" s="702"/>
      <c r="E4" s="702"/>
      <c r="F4" s="702"/>
      <c r="G4" s="702"/>
      <c r="H4" s="702"/>
      <c r="I4" s="702"/>
      <c r="J4" s="702"/>
      <c r="K4" s="702"/>
      <c r="L4" s="702"/>
      <c r="M4" s="702"/>
      <c r="N4" s="702"/>
      <c r="O4" s="702"/>
      <c r="P4" s="702"/>
      <c r="Q4" s="702"/>
      <c r="R4" s="702"/>
      <c r="S4" s="702"/>
      <c r="T4" s="702"/>
      <c r="U4" s="702"/>
      <c r="V4" s="702"/>
      <c r="W4" s="702"/>
    </row>
    <row r="5" spans="1:24" ht="67.5" customHeight="1" x14ac:dyDescent="0.25">
      <c r="A5" s="703" t="s">
        <v>3</v>
      </c>
      <c r="B5" s="705" t="s">
        <v>150</v>
      </c>
      <c r="C5" s="707" t="s">
        <v>151</v>
      </c>
      <c r="D5" s="273" t="s">
        <v>110</v>
      </c>
      <c r="E5" s="709" t="s">
        <v>152</v>
      </c>
      <c r="F5" s="703"/>
      <c r="G5" s="703"/>
      <c r="H5" s="703" t="s">
        <v>153</v>
      </c>
      <c r="I5" s="703"/>
      <c r="J5" s="703"/>
      <c r="K5" s="710" t="s">
        <v>154</v>
      </c>
      <c r="L5" s="693"/>
      <c r="M5" s="662"/>
      <c r="N5" s="711" t="s">
        <v>155</v>
      </c>
      <c r="O5" s="711"/>
      <c r="P5" s="712"/>
      <c r="Q5" s="704" t="s">
        <v>156</v>
      </c>
      <c r="R5" s="709" t="s">
        <v>157</v>
      </c>
      <c r="S5" s="703"/>
      <c r="T5" s="703" t="s">
        <v>158</v>
      </c>
      <c r="U5" s="710"/>
      <c r="V5" s="274" t="s">
        <v>159</v>
      </c>
      <c r="W5" s="275" t="s">
        <v>160</v>
      </c>
      <c r="X5" s="697" t="s">
        <v>14</v>
      </c>
    </row>
    <row r="6" spans="1:24" ht="19.5" customHeight="1" x14ac:dyDescent="0.25">
      <c r="A6" s="703"/>
      <c r="B6" s="705"/>
      <c r="C6" s="707"/>
      <c r="D6" s="276"/>
      <c r="E6" s="277" t="s">
        <v>161</v>
      </c>
      <c r="F6" s="278" t="s">
        <v>162</v>
      </c>
      <c r="G6" s="278" t="s">
        <v>163</v>
      </c>
      <c r="H6" s="278" t="s">
        <v>164</v>
      </c>
      <c r="I6" s="278" t="s">
        <v>165</v>
      </c>
      <c r="J6" s="278" t="s">
        <v>166</v>
      </c>
      <c r="K6" s="278" t="s">
        <v>167</v>
      </c>
      <c r="L6" s="278" t="s">
        <v>168</v>
      </c>
      <c r="M6" s="278" t="s">
        <v>169</v>
      </c>
      <c r="N6" s="278" t="s">
        <v>170</v>
      </c>
      <c r="O6" s="278" t="s">
        <v>171</v>
      </c>
      <c r="P6" s="279" t="s">
        <v>172</v>
      </c>
      <c r="Q6" s="713"/>
      <c r="R6" s="277" t="s">
        <v>173</v>
      </c>
      <c r="S6" s="278" t="s">
        <v>174</v>
      </c>
      <c r="T6" s="278" t="s">
        <v>175</v>
      </c>
      <c r="U6" s="279" t="s">
        <v>176</v>
      </c>
      <c r="V6" s="280"/>
      <c r="W6" s="281"/>
      <c r="X6" s="698"/>
    </row>
    <row r="7" spans="1:24" ht="96.75" customHeight="1" x14ac:dyDescent="0.25">
      <c r="A7" s="704"/>
      <c r="B7" s="706"/>
      <c r="C7" s="708"/>
      <c r="D7" s="282"/>
      <c r="E7" s="283" t="s">
        <v>15</v>
      </c>
      <c r="F7" s="278" t="s">
        <v>16</v>
      </c>
      <c r="G7" s="278" t="s">
        <v>17</v>
      </c>
      <c r="H7" s="278" t="s">
        <v>15</v>
      </c>
      <c r="I7" s="278" t="s">
        <v>16</v>
      </c>
      <c r="J7" s="278" t="s">
        <v>17</v>
      </c>
      <c r="K7" s="284" t="s">
        <v>177</v>
      </c>
      <c r="L7" s="284" t="s">
        <v>178</v>
      </c>
      <c r="M7" s="284" t="s">
        <v>179</v>
      </c>
      <c r="N7" s="278" t="s">
        <v>180</v>
      </c>
      <c r="O7" s="278" t="s">
        <v>181</v>
      </c>
      <c r="P7" s="279" t="s">
        <v>182</v>
      </c>
      <c r="Q7" s="282" t="s">
        <v>183</v>
      </c>
      <c r="R7" s="277" t="s">
        <v>184</v>
      </c>
      <c r="S7" s="278" t="s">
        <v>185</v>
      </c>
      <c r="T7" s="278" t="s">
        <v>16</v>
      </c>
      <c r="U7" s="279" t="s">
        <v>17</v>
      </c>
      <c r="V7" s="285"/>
      <c r="W7" s="281" t="s">
        <v>186</v>
      </c>
      <c r="X7" s="699"/>
    </row>
    <row r="8" spans="1:24" ht="25.5" x14ac:dyDescent="0.25">
      <c r="A8" s="286">
        <v>1</v>
      </c>
      <c r="B8" s="287" t="s">
        <v>37</v>
      </c>
      <c r="C8" s="288" t="s">
        <v>38</v>
      </c>
      <c r="D8" s="289">
        <v>1</v>
      </c>
      <c r="E8" s="290">
        <v>0.59299999999999997</v>
      </c>
      <c r="F8" s="290"/>
      <c r="G8" s="290"/>
      <c r="H8" s="290">
        <v>1</v>
      </c>
      <c r="I8" s="290"/>
      <c r="J8" s="290"/>
      <c r="K8" s="290">
        <v>0.754</v>
      </c>
      <c r="L8" s="290"/>
      <c r="M8" s="290"/>
      <c r="N8" s="290"/>
      <c r="O8" s="290"/>
      <c r="P8" s="290"/>
      <c r="Q8" s="290"/>
      <c r="R8" s="290"/>
      <c r="S8" s="290"/>
      <c r="T8" s="290"/>
      <c r="U8" s="290"/>
      <c r="V8" s="291">
        <f>AVERAGE(E8:U8)</f>
        <v>0.78233333333333333</v>
      </c>
      <c r="W8" s="292">
        <f>V8*2</f>
        <v>1.5646666666666667</v>
      </c>
      <c r="X8" s="293"/>
    </row>
    <row r="9" spans="1:24" s="300" customFormat="1" ht="25.5" x14ac:dyDescent="0.25">
      <c r="A9" s="294">
        <v>2</v>
      </c>
      <c r="B9" s="295" t="s">
        <v>37</v>
      </c>
      <c r="C9" s="296" t="s">
        <v>39</v>
      </c>
      <c r="D9" s="297"/>
      <c r="E9" s="298"/>
      <c r="F9" s="298"/>
      <c r="G9" s="298"/>
      <c r="H9" s="298"/>
      <c r="I9" s="298"/>
      <c r="J9" s="298"/>
      <c r="K9" s="298"/>
      <c r="L9" s="298"/>
      <c r="M9" s="298"/>
      <c r="N9" s="298"/>
      <c r="O9" s="298"/>
      <c r="P9" s="298"/>
      <c r="Q9" s="298"/>
      <c r="R9" s="298"/>
      <c r="S9" s="298"/>
      <c r="T9" s="298"/>
      <c r="U9" s="298"/>
      <c r="V9" s="299"/>
      <c r="W9" s="299"/>
      <c r="X9" s="293"/>
    </row>
    <row r="10" spans="1:24" ht="25.5" x14ac:dyDescent="0.25">
      <c r="A10" s="286">
        <v>3</v>
      </c>
      <c r="B10" s="287" t="s">
        <v>37</v>
      </c>
      <c r="C10" s="288" t="s">
        <v>40</v>
      </c>
      <c r="D10" s="301">
        <v>1</v>
      </c>
      <c r="E10" s="290">
        <v>0.82</v>
      </c>
      <c r="F10" s="290"/>
      <c r="G10" s="290"/>
      <c r="H10" s="290">
        <v>1</v>
      </c>
      <c r="I10" s="290"/>
      <c r="J10" s="290"/>
      <c r="K10" s="290">
        <v>1</v>
      </c>
      <c r="L10" s="290"/>
      <c r="M10" s="290"/>
      <c r="N10" s="290">
        <v>0</v>
      </c>
      <c r="O10" s="290">
        <v>0</v>
      </c>
      <c r="P10" s="290">
        <v>0</v>
      </c>
      <c r="Q10" s="290"/>
      <c r="R10" s="290"/>
      <c r="S10" s="290">
        <v>0</v>
      </c>
      <c r="T10" s="290"/>
      <c r="U10" s="290"/>
      <c r="V10" s="291">
        <f t="shared" ref="V10:V51" si="0">AVERAGE(E10:U10)</f>
        <v>0.40285714285714286</v>
      </c>
      <c r="W10" s="292">
        <f t="shared" ref="W10:W51" si="1">V10*2</f>
        <v>0.80571428571428572</v>
      </c>
      <c r="X10" s="293"/>
    </row>
    <row r="11" spans="1:24" s="302" customFormat="1" ht="25.5" x14ac:dyDescent="0.25">
      <c r="A11" s="286">
        <v>4</v>
      </c>
      <c r="B11" s="287" t="s">
        <v>37</v>
      </c>
      <c r="C11" s="288" t="s">
        <v>41</v>
      </c>
      <c r="D11" s="301">
        <v>2</v>
      </c>
      <c r="E11" s="290">
        <v>0.55300000000000005</v>
      </c>
      <c r="F11" s="290">
        <v>0.38300000000000001</v>
      </c>
      <c r="G11" s="290"/>
      <c r="H11" s="290">
        <v>1</v>
      </c>
      <c r="I11" s="290">
        <v>1</v>
      </c>
      <c r="J11" s="290"/>
      <c r="K11" s="290">
        <v>0.90900000000000003</v>
      </c>
      <c r="L11" s="290">
        <v>1</v>
      </c>
      <c r="M11" s="290"/>
      <c r="N11" s="290">
        <v>0</v>
      </c>
      <c r="O11" s="290">
        <v>0</v>
      </c>
      <c r="P11" s="290">
        <v>0</v>
      </c>
      <c r="Q11" s="290">
        <v>0.14199999999999999</v>
      </c>
      <c r="R11" s="290">
        <v>1</v>
      </c>
      <c r="S11" s="290">
        <v>0.47499999999999998</v>
      </c>
      <c r="T11" s="290">
        <v>1</v>
      </c>
      <c r="U11" s="290"/>
      <c r="V11" s="291">
        <f t="shared" si="0"/>
        <v>0.57399999999999995</v>
      </c>
      <c r="W11" s="292">
        <f t="shared" si="1"/>
        <v>1.1479999999999999</v>
      </c>
      <c r="X11" s="293"/>
    </row>
    <row r="12" spans="1:24" s="302" customFormat="1" ht="25.5" x14ac:dyDescent="0.25">
      <c r="A12" s="294">
        <v>5</v>
      </c>
      <c r="B12" s="295" t="s">
        <v>37</v>
      </c>
      <c r="C12" s="303" t="s">
        <v>42</v>
      </c>
      <c r="D12" s="297"/>
      <c r="E12" s="298"/>
      <c r="F12" s="299"/>
      <c r="G12" s="299"/>
      <c r="H12" s="299"/>
      <c r="I12" s="299"/>
      <c r="J12" s="299"/>
      <c r="K12" s="299"/>
      <c r="L12" s="299"/>
      <c r="M12" s="299"/>
      <c r="N12" s="299"/>
      <c r="O12" s="299"/>
      <c r="P12" s="299"/>
      <c r="Q12" s="299"/>
      <c r="R12" s="299"/>
      <c r="S12" s="299"/>
      <c r="T12" s="299"/>
      <c r="U12" s="299"/>
      <c r="V12" s="299"/>
      <c r="W12" s="299"/>
      <c r="X12" s="293"/>
    </row>
    <row r="13" spans="1:24" s="302" customFormat="1" ht="25.5" x14ac:dyDescent="0.25">
      <c r="A13" s="304">
        <v>6</v>
      </c>
      <c r="B13" s="305" t="s">
        <v>37</v>
      </c>
      <c r="C13" s="288" t="s">
        <v>43</v>
      </c>
      <c r="D13" s="301">
        <v>33</v>
      </c>
      <c r="E13" s="306">
        <v>0.56000000000000005</v>
      </c>
      <c r="F13" s="307">
        <v>0.41</v>
      </c>
      <c r="G13" s="307"/>
      <c r="H13" s="307">
        <v>1</v>
      </c>
      <c r="I13" s="307">
        <v>1</v>
      </c>
      <c r="J13" s="307"/>
      <c r="K13" s="307">
        <v>1</v>
      </c>
      <c r="L13" s="307">
        <v>1</v>
      </c>
      <c r="M13" s="307"/>
      <c r="N13" s="307">
        <v>0</v>
      </c>
      <c r="O13" s="307">
        <v>0</v>
      </c>
      <c r="P13" s="307">
        <v>0</v>
      </c>
      <c r="Q13" s="307">
        <v>0</v>
      </c>
      <c r="R13" s="307">
        <v>0</v>
      </c>
      <c r="S13" s="307">
        <v>0</v>
      </c>
      <c r="T13" s="307">
        <v>1</v>
      </c>
      <c r="U13" s="307"/>
      <c r="V13" s="291">
        <f t="shared" si="0"/>
        <v>0.45923076923076922</v>
      </c>
      <c r="W13" s="292">
        <f t="shared" si="1"/>
        <v>0.91846153846153844</v>
      </c>
      <c r="X13" s="308"/>
    </row>
    <row r="14" spans="1:24" s="302" customFormat="1" ht="25.5" x14ac:dyDescent="0.25">
      <c r="A14" s="304">
        <v>7</v>
      </c>
      <c r="B14" s="305" t="s">
        <v>37</v>
      </c>
      <c r="C14" s="288" t="s">
        <v>44</v>
      </c>
      <c r="D14" s="301">
        <v>35</v>
      </c>
      <c r="E14" s="306">
        <v>0.439</v>
      </c>
      <c r="F14" s="307">
        <v>0.36199999999999999</v>
      </c>
      <c r="G14" s="307">
        <v>0.375</v>
      </c>
      <c r="H14" s="307">
        <v>1</v>
      </c>
      <c r="I14" s="307">
        <v>1</v>
      </c>
      <c r="J14" s="307">
        <v>1</v>
      </c>
      <c r="K14" s="307">
        <v>0.97399999999999998</v>
      </c>
      <c r="L14" s="307">
        <v>1</v>
      </c>
      <c r="M14" s="307">
        <v>1</v>
      </c>
      <c r="N14" s="309">
        <v>0.33300000000000002</v>
      </c>
      <c r="O14" s="307">
        <v>0</v>
      </c>
      <c r="P14" s="307">
        <v>0</v>
      </c>
      <c r="Q14" s="307">
        <v>0</v>
      </c>
      <c r="R14" s="307">
        <v>0</v>
      </c>
      <c r="S14" s="307">
        <v>0</v>
      </c>
      <c r="T14" s="307">
        <v>1</v>
      </c>
      <c r="U14" s="307">
        <v>1</v>
      </c>
      <c r="V14" s="291">
        <f t="shared" si="0"/>
        <v>0.55782352941176472</v>
      </c>
      <c r="W14" s="292">
        <f t="shared" si="1"/>
        <v>1.1156470588235294</v>
      </c>
      <c r="X14" s="308"/>
    </row>
    <row r="15" spans="1:24" s="302" customFormat="1" ht="25.5" x14ac:dyDescent="0.25">
      <c r="A15" s="304">
        <v>8</v>
      </c>
      <c r="B15" s="305" t="s">
        <v>37</v>
      </c>
      <c r="C15" s="288" t="s">
        <v>45</v>
      </c>
      <c r="D15" s="301">
        <v>35</v>
      </c>
      <c r="E15" s="306">
        <v>0.78600000000000003</v>
      </c>
      <c r="F15" s="307">
        <v>0.54500000000000004</v>
      </c>
      <c r="G15" s="307">
        <v>0.50900000000000001</v>
      </c>
      <c r="H15" s="307">
        <v>1</v>
      </c>
      <c r="I15" s="307">
        <v>1</v>
      </c>
      <c r="J15" s="307">
        <v>1</v>
      </c>
      <c r="K15" s="307">
        <v>1</v>
      </c>
      <c r="L15" s="307">
        <v>1</v>
      </c>
      <c r="M15" s="307">
        <v>1</v>
      </c>
      <c r="N15" s="307">
        <v>0.53600000000000003</v>
      </c>
      <c r="O15" s="307">
        <v>0.5</v>
      </c>
      <c r="P15" s="307">
        <v>0</v>
      </c>
      <c r="Q15" s="307">
        <v>0</v>
      </c>
      <c r="R15" s="307">
        <v>0</v>
      </c>
      <c r="S15" s="307">
        <v>0.85199999999999998</v>
      </c>
      <c r="T15" s="307">
        <v>1</v>
      </c>
      <c r="U15" s="307">
        <v>1</v>
      </c>
      <c r="V15" s="291">
        <f t="shared" si="0"/>
        <v>0.6898823529411765</v>
      </c>
      <c r="W15" s="292">
        <f t="shared" si="1"/>
        <v>1.379764705882353</v>
      </c>
      <c r="X15" s="308"/>
    </row>
    <row r="16" spans="1:24" s="302" customFormat="1" ht="25.5" x14ac:dyDescent="0.25">
      <c r="A16" s="304">
        <v>9</v>
      </c>
      <c r="B16" s="305" t="s">
        <v>37</v>
      </c>
      <c r="C16" s="288" t="s">
        <v>46</v>
      </c>
      <c r="D16" s="301">
        <v>35</v>
      </c>
      <c r="E16" s="306">
        <v>0.72</v>
      </c>
      <c r="F16" s="307">
        <v>0.48</v>
      </c>
      <c r="G16" s="307">
        <v>0.28999999999999998</v>
      </c>
      <c r="H16" s="307">
        <v>1</v>
      </c>
      <c r="I16" s="307">
        <v>1</v>
      </c>
      <c r="J16" s="307">
        <v>1</v>
      </c>
      <c r="K16" s="307">
        <v>1</v>
      </c>
      <c r="L16" s="307">
        <v>1</v>
      </c>
      <c r="M16" s="307">
        <v>1</v>
      </c>
      <c r="N16" s="309">
        <v>0.27300000000000002</v>
      </c>
      <c r="O16" s="307">
        <v>1</v>
      </c>
      <c r="P16" s="307">
        <v>0</v>
      </c>
      <c r="Q16" s="307">
        <v>0</v>
      </c>
      <c r="R16" s="307">
        <v>1</v>
      </c>
      <c r="S16" s="307">
        <v>0.16400000000000001</v>
      </c>
      <c r="T16" s="307">
        <v>1</v>
      </c>
      <c r="U16" s="307">
        <v>1</v>
      </c>
      <c r="V16" s="291">
        <f t="shared" si="0"/>
        <v>0.70158823529411762</v>
      </c>
      <c r="W16" s="292">
        <f t="shared" si="1"/>
        <v>1.4031764705882352</v>
      </c>
      <c r="X16" s="308"/>
    </row>
    <row r="17" spans="1:24" s="302" customFormat="1" ht="25.5" x14ac:dyDescent="0.25">
      <c r="A17" s="304">
        <v>10</v>
      </c>
      <c r="B17" s="305" t="s">
        <v>37</v>
      </c>
      <c r="C17" s="288" t="s">
        <v>47</v>
      </c>
      <c r="D17" s="301">
        <v>35</v>
      </c>
      <c r="E17" s="310">
        <v>0.72</v>
      </c>
      <c r="F17" s="311">
        <v>0.45500000000000002</v>
      </c>
      <c r="G17" s="311">
        <v>0.54100000000000004</v>
      </c>
      <c r="H17" s="311">
        <v>1</v>
      </c>
      <c r="I17" s="311">
        <v>0.997</v>
      </c>
      <c r="J17" s="311">
        <v>1</v>
      </c>
      <c r="K17" s="311">
        <v>1</v>
      </c>
      <c r="L17" s="311">
        <v>1</v>
      </c>
      <c r="M17" s="311">
        <v>1</v>
      </c>
      <c r="N17" s="311">
        <v>0.13800000000000001</v>
      </c>
      <c r="O17" s="311">
        <v>0</v>
      </c>
      <c r="P17" s="311">
        <v>0</v>
      </c>
      <c r="Q17" s="311">
        <v>0.01</v>
      </c>
      <c r="R17" s="311">
        <v>0</v>
      </c>
      <c r="S17" s="311">
        <v>0</v>
      </c>
      <c r="T17" s="311">
        <v>1</v>
      </c>
      <c r="U17" s="311">
        <v>1</v>
      </c>
      <c r="V17" s="291">
        <f t="shared" si="0"/>
        <v>0.58005882352941185</v>
      </c>
      <c r="W17" s="292">
        <f t="shared" si="1"/>
        <v>1.1601176470588237</v>
      </c>
      <c r="X17" s="308"/>
    </row>
    <row r="18" spans="1:24" s="302" customFormat="1" ht="25.5" x14ac:dyDescent="0.25">
      <c r="A18" s="286">
        <v>11</v>
      </c>
      <c r="B18" s="287" t="s">
        <v>37</v>
      </c>
      <c r="C18" s="288" t="s">
        <v>48</v>
      </c>
      <c r="D18" s="301">
        <v>35</v>
      </c>
      <c r="E18" s="290">
        <v>0.65</v>
      </c>
      <c r="F18" s="312">
        <v>0.47</v>
      </c>
      <c r="G18" s="312">
        <v>0.31</v>
      </c>
      <c r="H18" s="312">
        <v>1</v>
      </c>
      <c r="I18" s="312">
        <v>1</v>
      </c>
      <c r="J18" s="312">
        <v>0.94</v>
      </c>
      <c r="K18" s="312">
        <v>1</v>
      </c>
      <c r="L18" s="312">
        <v>1</v>
      </c>
      <c r="M18" s="307">
        <v>1</v>
      </c>
      <c r="N18" s="313">
        <v>0.27300000000000002</v>
      </c>
      <c r="O18" s="312">
        <v>0</v>
      </c>
      <c r="P18" s="312">
        <v>0</v>
      </c>
      <c r="Q18" s="312">
        <v>0.03</v>
      </c>
      <c r="R18" s="312">
        <v>0</v>
      </c>
      <c r="S18" s="312">
        <v>0</v>
      </c>
      <c r="T18" s="312">
        <v>1</v>
      </c>
      <c r="U18" s="307">
        <v>1</v>
      </c>
      <c r="V18" s="291">
        <f t="shared" si="0"/>
        <v>0.56899999999999995</v>
      </c>
      <c r="W18" s="292">
        <f t="shared" si="1"/>
        <v>1.1379999999999999</v>
      </c>
      <c r="X18" s="314"/>
    </row>
    <row r="19" spans="1:24" s="302" customFormat="1" ht="25.5" x14ac:dyDescent="0.25">
      <c r="A19" s="304">
        <v>12</v>
      </c>
      <c r="B19" s="305" t="s">
        <v>37</v>
      </c>
      <c r="C19" s="288" t="s">
        <v>49</v>
      </c>
      <c r="D19" s="301">
        <v>32</v>
      </c>
      <c r="E19" s="315">
        <v>0.69399999999999995</v>
      </c>
      <c r="F19" s="316">
        <v>0.45300000000000001</v>
      </c>
      <c r="G19" s="316">
        <v>0.371</v>
      </c>
      <c r="H19" s="316">
        <v>1</v>
      </c>
      <c r="I19" s="316">
        <v>0.998</v>
      </c>
      <c r="J19" s="316">
        <v>1</v>
      </c>
      <c r="K19" s="307">
        <v>0.92</v>
      </c>
      <c r="L19" s="316">
        <v>1</v>
      </c>
      <c r="M19" s="316">
        <v>1</v>
      </c>
      <c r="N19" s="309">
        <v>0.20799999999999999</v>
      </c>
      <c r="O19" s="307">
        <v>0</v>
      </c>
      <c r="P19" s="307">
        <v>0</v>
      </c>
      <c r="Q19" s="307">
        <v>0</v>
      </c>
      <c r="R19" s="307">
        <v>0</v>
      </c>
      <c r="S19" s="307">
        <v>0</v>
      </c>
      <c r="T19" s="307">
        <v>0.98</v>
      </c>
      <c r="U19" s="307">
        <v>1</v>
      </c>
      <c r="V19" s="291">
        <f t="shared" si="0"/>
        <v>0.56611764705882361</v>
      </c>
      <c r="W19" s="292">
        <f t="shared" si="1"/>
        <v>1.1322352941176472</v>
      </c>
      <c r="X19" s="308"/>
    </row>
    <row r="20" spans="1:24" s="302" customFormat="1" ht="25.5" x14ac:dyDescent="0.25">
      <c r="A20" s="304">
        <v>13</v>
      </c>
      <c r="B20" s="305" t="s">
        <v>37</v>
      </c>
      <c r="C20" s="288" t="s">
        <v>97</v>
      </c>
      <c r="D20" s="317">
        <v>35</v>
      </c>
      <c r="E20" s="306">
        <v>0.57999999999999996</v>
      </c>
      <c r="F20" s="307">
        <v>0.46</v>
      </c>
      <c r="G20" s="307">
        <v>0.36</v>
      </c>
      <c r="H20" s="307">
        <v>1</v>
      </c>
      <c r="I20" s="307">
        <v>0.99</v>
      </c>
      <c r="J20" s="307">
        <v>1</v>
      </c>
      <c r="K20" s="307">
        <v>1</v>
      </c>
      <c r="L20" s="307">
        <v>1</v>
      </c>
      <c r="M20" s="307">
        <v>1</v>
      </c>
      <c r="N20" s="307">
        <v>0.3</v>
      </c>
      <c r="O20" s="307">
        <v>0</v>
      </c>
      <c r="P20" s="307">
        <v>0</v>
      </c>
      <c r="Q20" s="307">
        <v>0</v>
      </c>
      <c r="R20" s="307">
        <v>0</v>
      </c>
      <c r="S20" s="307">
        <v>0</v>
      </c>
      <c r="T20" s="307">
        <v>1</v>
      </c>
      <c r="U20" s="307">
        <v>1</v>
      </c>
      <c r="V20" s="291">
        <f t="shared" si="0"/>
        <v>0.56999999999999995</v>
      </c>
      <c r="W20" s="292">
        <f t="shared" si="1"/>
        <v>1.1399999999999999</v>
      </c>
      <c r="X20" s="308"/>
    </row>
    <row r="21" spans="1:24" s="302" customFormat="1" ht="25.5" x14ac:dyDescent="0.25">
      <c r="A21" s="304">
        <v>14</v>
      </c>
      <c r="B21" s="305" t="s">
        <v>37</v>
      </c>
      <c r="C21" s="288" t="s">
        <v>50</v>
      </c>
      <c r="D21" s="317">
        <v>35</v>
      </c>
      <c r="E21" s="306">
        <v>0.54</v>
      </c>
      <c r="F21" s="307">
        <v>0.38500000000000001</v>
      </c>
      <c r="G21" s="307">
        <v>0.42</v>
      </c>
      <c r="H21" s="307">
        <v>1</v>
      </c>
      <c r="I21" s="307">
        <v>1</v>
      </c>
      <c r="J21" s="307">
        <v>1</v>
      </c>
      <c r="K21" s="307">
        <v>1</v>
      </c>
      <c r="L21" s="307">
        <v>1</v>
      </c>
      <c r="M21" s="307">
        <v>1</v>
      </c>
      <c r="N21" s="307">
        <v>0.2</v>
      </c>
      <c r="O21" s="307">
        <v>0</v>
      </c>
      <c r="P21" s="307">
        <v>0</v>
      </c>
      <c r="Q21" s="307">
        <v>0</v>
      </c>
      <c r="R21" s="307">
        <v>0</v>
      </c>
      <c r="S21" s="307">
        <f>33/40</f>
        <v>0.82499999999999996</v>
      </c>
      <c r="T21" s="307">
        <v>1</v>
      </c>
      <c r="U21" s="307">
        <v>1</v>
      </c>
      <c r="V21" s="291">
        <f t="shared" si="0"/>
        <v>0.61</v>
      </c>
      <c r="W21" s="292">
        <f t="shared" si="1"/>
        <v>1.22</v>
      </c>
      <c r="X21" s="308"/>
    </row>
    <row r="22" spans="1:24" s="302" customFormat="1" ht="25.5" x14ac:dyDescent="0.25">
      <c r="A22" s="304">
        <v>15</v>
      </c>
      <c r="B22" s="305" t="s">
        <v>37</v>
      </c>
      <c r="C22" s="288" t="s">
        <v>99</v>
      </c>
      <c r="D22" s="317">
        <v>35</v>
      </c>
      <c r="E22" s="306">
        <v>0.79</v>
      </c>
      <c r="F22" s="307">
        <v>0.46</v>
      </c>
      <c r="G22" s="307">
        <v>0.48</v>
      </c>
      <c r="H22" s="307">
        <v>1</v>
      </c>
      <c r="I22" s="307">
        <v>0.99</v>
      </c>
      <c r="J22" s="307">
        <v>1</v>
      </c>
      <c r="K22" s="307">
        <v>0.99</v>
      </c>
      <c r="L22" s="307">
        <v>1</v>
      </c>
      <c r="M22" s="307">
        <v>1</v>
      </c>
      <c r="N22" s="309">
        <v>0.36099999999999999</v>
      </c>
      <c r="O22" s="307">
        <v>0</v>
      </c>
      <c r="P22" s="307">
        <v>0</v>
      </c>
      <c r="Q22" s="307">
        <v>0</v>
      </c>
      <c r="R22" s="307">
        <v>0.3</v>
      </c>
      <c r="S22" s="307">
        <v>0</v>
      </c>
      <c r="T22" s="307">
        <v>1</v>
      </c>
      <c r="U22" s="307">
        <v>1</v>
      </c>
      <c r="V22" s="291">
        <f t="shared" si="0"/>
        <v>0.61005882352941176</v>
      </c>
      <c r="W22" s="292">
        <f t="shared" si="1"/>
        <v>1.2201176470588235</v>
      </c>
      <c r="X22" s="308"/>
    </row>
    <row r="23" spans="1:24" s="302" customFormat="1" ht="34.5" customHeight="1" x14ac:dyDescent="0.25">
      <c r="A23" s="304">
        <v>16</v>
      </c>
      <c r="B23" s="305" t="s">
        <v>37</v>
      </c>
      <c r="C23" s="318" t="s">
        <v>51</v>
      </c>
      <c r="D23" s="317">
        <v>35</v>
      </c>
      <c r="E23" s="306">
        <v>0.42</v>
      </c>
      <c r="F23" s="307">
        <v>0.37</v>
      </c>
      <c r="G23" s="307">
        <v>0.43</v>
      </c>
      <c r="H23" s="307">
        <v>1</v>
      </c>
      <c r="I23" s="307">
        <v>1</v>
      </c>
      <c r="J23" s="307">
        <v>1</v>
      </c>
      <c r="K23" s="307">
        <v>1</v>
      </c>
      <c r="L23" s="307">
        <v>1</v>
      </c>
      <c r="M23" s="307">
        <v>1</v>
      </c>
      <c r="N23" s="309">
        <v>0.5</v>
      </c>
      <c r="O23" s="307">
        <v>0</v>
      </c>
      <c r="P23" s="307">
        <v>0</v>
      </c>
      <c r="Q23" s="307">
        <v>0</v>
      </c>
      <c r="R23" s="307">
        <v>0</v>
      </c>
      <c r="S23" s="319">
        <v>0.36</v>
      </c>
      <c r="T23" s="307">
        <v>1</v>
      </c>
      <c r="U23" s="307">
        <v>1</v>
      </c>
      <c r="V23" s="291">
        <f t="shared" si="0"/>
        <v>0.59294117647058819</v>
      </c>
      <c r="W23" s="292">
        <f t="shared" si="1"/>
        <v>1.1858823529411764</v>
      </c>
      <c r="X23" s="308"/>
    </row>
    <row r="24" spans="1:24" s="302" customFormat="1" ht="25.5" x14ac:dyDescent="0.25">
      <c r="A24" s="286">
        <v>17</v>
      </c>
      <c r="B24" s="287" t="s">
        <v>37</v>
      </c>
      <c r="C24" s="318" t="s">
        <v>108</v>
      </c>
      <c r="D24" s="317">
        <v>35</v>
      </c>
      <c r="E24" s="290">
        <v>0.65900000000000003</v>
      </c>
      <c r="F24" s="312">
        <v>0.372</v>
      </c>
      <c r="G24" s="312">
        <v>0.33300000000000002</v>
      </c>
      <c r="H24" s="312">
        <v>1</v>
      </c>
      <c r="I24" s="312">
        <v>1</v>
      </c>
      <c r="J24" s="312">
        <v>0.875</v>
      </c>
      <c r="K24" s="312">
        <v>1</v>
      </c>
      <c r="L24" s="312">
        <v>1</v>
      </c>
      <c r="M24" s="312">
        <v>1</v>
      </c>
      <c r="N24" s="312">
        <v>0.16600000000000001</v>
      </c>
      <c r="O24" s="312">
        <v>0</v>
      </c>
      <c r="P24" s="312">
        <v>0</v>
      </c>
      <c r="Q24" s="312">
        <v>0</v>
      </c>
      <c r="R24" s="312">
        <v>0</v>
      </c>
      <c r="S24" s="312">
        <v>0</v>
      </c>
      <c r="T24" s="312">
        <v>1</v>
      </c>
      <c r="U24" s="312">
        <v>1</v>
      </c>
      <c r="V24" s="291">
        <f t="shared" si="0"/>
        <v>0.55323529411764716</v>
      </c>
      <c r="W24" s="292">
        <f t="shared" si="1"/>
        <v>1.1064705882352943</v>
      </c>
      <c r="X24" s="314"/>
    </row>
    <row r="25" spans="1:24" s="302" customFormat="1" ht="25.5" x14ac:dyDescent="0.25">
      <c r="A25" s="320">
        <v>18</v>
      </c>
      <c r="B25" s="321" t="s">
        <v>37</v>
      </c>
      <c r="C25" s="322" t="s">
        <v>100</v>
      </c>
      <c r="D25" s="301">
        <v>33</v>
      </c>
      <c r="E25" s="323">
        <v>0.70499999999999996</v>
      </c>
      <c r="F25" s="324">
        <v>0.52500000000000002</v>
      </c>
      <c r="G25" s="324">
        <v>0.78600000000000003</v>
      </c>
      <c r="H25" s="324">
        <v>1</v>
      </c>
      <c r="I25" s="324">
        <v>1</v>
      </c>
      <c r="J25" s="324">
        <v>1</v>
      </c>
      <c r="K25" s="324">
        <v>1</v>
      </c>
      <c r="L25" s="324">
        <v>1</v>
      </c>
      <c r="M25" s="324">
        <v>1</v>
      </c>
      <c r="N25" s="324">
        <v>0.13</v>
      </c>
      <c r="O25" s="324">
        <v>0</v>
      </c>
      <c r="P25" s="324">
        <v>0</v>
      </c>
      <c r="Q25" s="325">
        <v>3.2000000000000001E-2</v>
      </c>
      <c r="R25" s="325">
        <v>1</v>
      </c>
      <c r="S25" s="325">
        <v>1</v>
      </c>
      <c r="T25" s="324">
        <v>1</v>
      </c>
      <c r="U25" s="324">
        <v>1</v>
      </c>
      <c r="V25" s="291">
        <f t="shared" si="0"/>
        <v>0.71635294117647064</v>
      </c>
      <c r="W25" s="292">
        <f t="shared" si="1"/>
        <v>1.4327058823529413</v>
      </c>
      <c r="X25" s="326"/>
    </row>
    <row r="26" spans="1:24" s="302" customFormat="1" ht="25.5" x14ac:dyDescent="0.25">
      <c r="A26" s="286">
        <v>19</v>
      </c>
      <c r="B26" s="287" t="s">
        <v>37</v>
      </c>
      <c r="C26" s="322" t="s">
        <v>101</v>
      </c>
      <c r="D26" s="301">
        <v>32</v>
      </c>
      <c r="E26" s="327">
        <v>0.79900000000000004</v>
      </c>
      <c r="F26" s="328">
        <v>0.51500000000000001</v>
      </c>
      <c r="G26" s="328">
        <v>0.60499999999999998</v>
      </c>
      <c r="H26" s="328">
        <v>1</v>
      </c>
      <c r="I26" s="328">
        <v>0.997</v>
      </c>
      <c r="J26" s="328">
        <v>1</v>
      </c>
      <c r="K26" s="328">
        <v>1</v>
      </c>
      <c r="L26" s="328">
        <v>1</v>
      </c>
      <c r="M26" s="325">
        <v>1</v>
      </c>
      <c r="N26" s="325">
        <v>0.39</v>
      </c>
      <c r="O26" s="325">
        <v>0.222</v>
      </c>
      <c r="P26" s="325">
        <v>0</v>
      </c>
      <c r="Q26" s="328">
        <v>0.04</v>
      </c>
      <c r="R26" s="328">
        <v>0.33300000000000002</v>
      </c>
      <c r="S26" s="328">
        <v>0.80400000000000005</v>
      </c>
      <c r="T26" s="328">
        <v>1</v>
      </c>
      <c r="U26" s="325">
        <v>1</v>
      </c>
      <c r="V26" s="291">
        <f t="shared" si="0"/>
        <v>0.68852941176470583</v>
      </c>
      <c r="W26" s="292">
        <f t="shared" si="1"/>
        <v>1.3770588235294117</v>
      </c>
      <c r="X26" s="314"/>
    </row>
    <row r="27" spans="1:24" s="302" customFormat="1" ht="25.5" x14ac:dyDescent="0.25">
      <c r="A27" s="329">
        <v>20</v>
      </c>
      <c r="B27" s="330" t="s">
        <v>37</v>
      </c>
      <c r="C27" s="318" t="s">
        <v>52</v>
      </c>
      <c r="D27" s="301">
        <v>35</v>
      </c>
      <c r="E27" s="331">
        <v>0.67300000000000004</v>
      </c>
      <c r="F27" s="332">
        <v>0.40699999999999997</v>
      </c>
      <c r="G27" s="332">
        <v>0.52</v>
      </c>
      <c r="H27" s="332">
        <v>1</v>
      </c>
      <c r="I27" s="332">
        <v>1</v>
      </c>
      <c r="J27" s="332">
        <v>1</v>
      </c>
      <c r="K27" s="332">
        <v>1</v>
      </c>
      <c r="L27" s="332">
        <v>1</v>
      </c>
      <c r="M27" s="324">
        <v>1</v>
      </c>
      <c r="N27" s="333">
        <v>0.6</v>
      </c>
      <c r="O27" s="324">
        <v>0</v>
      </c>
      <c r="P27" s="324">
        <v>0</v>
      </c>
      <c r="Q27" s="332">
        <v>0</v>
      </c>
      <c r="R27" s="332">
        <v>0</v>
      </c>
      <c r="S27" s="332">
        <v>0.64200000000000002</v>
      </c>
      <c r="T27" s="332">
        <v>1</v>
      </c>
      <c r="U27" s="332">
        <v>1</v>
      </c>
      <c r="V27" s="291">
        <f t="shared" si="0"/>
        <v>0.6377647058823529</v>
      </c>
      <c r="W27" s="292">
        <f t="shared" si="1"/>
        <v>1.2755294117647058</v>
      </c>
      <c r="X27" s="334"/>
    </row>
    <row r="28" spans="1:24" s="302" customFormat="1" ht="25.5" x14ac:dyDescent="0.25">
      <c r="A28" s="335">
        <v>21</v>
      </c>
      <c r="B28" s="336" t="s">
        <v>37</v>
      </c>
      <c r="C28" s="318" t="s">
        <v>53</v>
      </c>
      <c r="D28" s="301">
        <v>35</v>
      </c>
      <c r="E28" s="206">
        <v>0.74</v>
      </c>
      <c r="F28" s="337">
        <v>0.56699999999999995</v>
      </c>
      <c r="G28" s="337">
        <v>0.5</v>
      </c>
      <c r="H28" s="337">
        <v>1</v>
      </c>
      <c r="I28" s="337">
        <v>0.995</v>
      </c>
      <c r="J28" s="337">
        <v>1</v>
      </c>
      <c r="K28" s="337">
        <v>1</v>
      </c>
      <c r="L28" s="337">
        <v>1</v>
      </c>
      <c r="M28" s="338">
        <v>1</v>
      </c>
      <c r="N28" s="338">
        <v>0.2</v>
      </c>
      <c r="O28" s="338">
        <v>0</v>
      </c>
      <c r="P28" s="338">
        <v>0</v>
      </c>
      <c r="Q28" s="337">
        <v>0.02</v>
      </c>
      <c r="R28" s="337">
        <v>1</v>
      </c>
      <c r="S28" s="339">
        <v>0.56999999999999995</v>
      </c>
      <c r="T28" s="337">
        <v>1</v>
      </c>
      <c r="U28" s="337">
        <v>1</v>
      </c>
      <c r="V28" s="291">
        <f t="shared" si="0"/>
        <v>0.68188235294117638</v>
      </c>
      <c r="W28" s="292">
        <f t="shared" si="1"/>
        <v>1.3637647058823528</v>
      </c>
      <c r="X28" s="340"/>
    </row>
    <row r="29" spans="1:24" s="302" customFormat="1" ht="25.5" x14ac:dyDescent="0.25">
      <c r="A29" s="341">
        <v>22</v>
      </c>
      <c r="B29" s="342" t="s">
        <v>37</v>
      </c>
      <c r="C29" s="318" t="s">
        <v>54</v>
      </c>
      <c r="D29" s="301">
        <v>35</v>
      </c>
      <c r="E29" s="159">
        <v>0.502</v>
      </c>
      <c r="F29" s="161">
        <v>0.46800000000000003</v>
      </c>
      <c r="G29" s="161">
        <v>0.371</v>
      </c>
      <c r="H29" s="161">
        <v>0.98699999999999999</v>
      </c>
      <c r="I29" s="161">
        <v>0.98799999999999999</v>
      </c>
      <c r="J29" s="161">
        <v>0.97099999999999997</v>
      </c>
      <c r="K29" s="161">
        <v>0.77200000000000002</v>
      </c>
      <c r="L29" s="161">
        <v>1</v>
      </c>
      <c r="M29" s="343">
        <v>1</v>
      </c>
      <c r="N29" s="344">
        <v>0.35099999999999998</v>
      </c>
      <c r="O29" s="343">
        <v>0</v>
      </c>
      <c r="P29" s="343">
        <v>0</v>
      </c>
      <c r="Q29" s="161">
        <v>0</v>
      </c>
      <c r="R29" s="161">
        <v>0</v>
      </c>
      <c r="S29" s="157">
        <v>0</v>
      </c>
      <c r="T29" s="161">
        <v>1</v>
      </c>
      <c r="U29" s="161">
        <v>1</v>
      </c>
      <c r="V29" s="291">
        <f t="shared" si="0"/>
        <v>0.55352941176470594</v>
      </c>
      <c r="W29" s="292">
        <f t="shared" si="1"/>
        <v>1.1070588235294119</v>
      </c>
      <c r="X29" s="345"/>
    </row>
    <row r="30" spans="1:24" s="302" customFormat="1" ht="25.5" x14ac:dyDescent="0.25">
      <c r="A30" s="286">
        <v>23</v>
      </c>
      <c r="B30" s="287" t="s">
        <v>37</v>
      </c>
      <c r="C30" s="318" t="s">
        <v>55</v>
      </c>
      <c r="D30" s="301">
        <v>35</v>
      </c>
      <c r="E30" s="290">
        <v>0.71</v>
      </c>
      <c r="F30" s="312">
        <v>0.38500000000000001</v>
      </c>
      <c r="G30" s="312">
        <v>0.2</v>
      </c>
      <c r="H30" s="312">
        <v>1</v>
      </c>
      <c r="I30" s="312">
        <v>0.996</v>
      </c>
      <c r="J30" s="312">
        <v>1</v>
      </c>
      <c r="K30" s="312">
        <v>1</v>
      </c>
      <c r="L30" s="312">
        <v>1</v>
      </c>
      <c r="M30" s="324">
        <v>1</v>
      </c>
      <c r="N30" s="324">
        <v>0.27300000000000002</v>
      </c>
      <c r="O30" s="324">
        <v>0</v>
      </c>
      <c r="P30" s="324">
        <v>0</v>
      </c>
      <c r="Q30" s="312">
        <v>0</v>
      </c>
      <c r="R30" s="312">
        <v>0</v>
      </c>
      <c r="S30" s="328">
        <v>0.62</v>
      </c>
      <c r="T30" s="312">
        <v>1</v>
      </c>
      <c r="U30" s="312">
        <v>1</v>
      </c>
      <c r="V30" s="291">
        <f t="shared" si="0"/>
        <v>0.59905882352941175</v>
      </c>
      <c r="W30" s="292">
        <f t="shared" si="1"/>
        <v>1.1981176470588235</v>
      </c>
      <c r="X30" s="314"/>
    </row>
    <row r="31" spans="1:24" s="302" customFormat="1" ht="25.5" x14ac:dyDescent="0.25">
      <c r="A31" s="286">
        <v>24</v>
      </c>
      <c r="B31" s="287" t="s">
        <v>37</v>
      </c>
      <c r="C31" s="318" t="s">
        <v>56</v>
      </c>
      <c r="D31" s="301">
        <v>35</v>
      </c>
      <c r="E31" s="290">
        <v>0.69899999999999995</v>
      </c>
      <c r="F31" s="312">
        <v>0.432</v>
      </c>
      <c r="G31" s="312">
        <v>0.52800000000000002</v>
      </c>
      <c r="H31" s="312">
        <v>1</v>
      </c>
      <c r="I31" s="312">
        <v>0.96799999999999997</v>
      </c>
      <c r="J31" s="312">
        <v>1</v>
      </c>
      <c r="K31" s="312">
        <v>1</v>
      </c>
      <c r="L31" s="312">
        <v>0.98499999999999999</v>
      </c>
      <c r="M31" s="324">
        <v>1</v>
      </c>
      <c r="N31" s="333">
        <v>0.54800000000000004</v>
      </c>
      <c r="O31" s="333">
        <v>0.42899999999999999</v>
      </c>
      <c r="P31" s="324">
        <v>0</v>
      </c>
      <c r="Q31" s="312">
        <v>0</v>
      </c>
      <c r="R31" s="312">
        <v>0</v>
      </c>
      <c r="S31" s="312">
        <v>0.70199999999999996</v>
      </c>
      <c r="T31" s="312">
        <v>0.98499999999999999</v>
      </c>
      <c r="U31" s="312">
        <v>1</v>
      </c>
      <c r="V31" s="291">
        <f t="shared" si="0"/>
        <v>0.66329411764705881</v>
      </c>
      <c r="W31" s="292">
        <f t="shared" si="1"/>
        <v>1.3265882352941176</v>
      </c>
      <c r="X31" s="314"/>
    </row>
    <row r="32" spans="1:24" s="302" customFormat="1" ht="25.5" x14ac:dyDescent="0.25">
      <c r="A32" s="286">
        <v>25</v>
      </c>
      <c r="B32" s="287" t="s">
        <v>37</v>
      </c>
      <c r="C32" s="318" t="s">
        <v>57</v>
      </c>
      <c r="D32" s="301">
        <v>35</v>
      </c>
      <c r="E32" s="290">
        <v>0.66700000000000004</v>
      </c>
      <c r="F32" s="312">
        <v>0.41299999999999998</v>
      </c>
      <c r="G32" s="312">
        <v>0.46700000000000003</v>
      </c>
      <c r="H32" s="312">
        <v>1</v>
      </c>
      <c r="I32" s="312">
        <v>1</v>
      </c>
      <c r="J32" s="312">
        <v>1</v>
      </c>
      <c r="K32" s="312">
        <v>1</v>
      </c>
      <c r="L32" s="312">
        <v>1</v>
      </c>
      <c r="M32" s="324">
        <v>1</v>
      </c>
      <c r="N32" s="333">
        <v>0.23100000000000001</v>
      </c>
      <c r="O32" s="324">
        <v>0</v>
      </c>
      <c r="P32" s="324">
        <v>0</v>
      </c>
      <c r="Q32" s="312">
        <v>8.3000000000000004E-2</v>
      </c>
      <c r="R32" s="312">
        <v>0.2</v>
      </c>
      <c r="S32" s="312">
        <v>0.51</v>
      </c>
      <c r="T32" s="312">
        <v>1</v>
      </c>
      <c r="U32" s="312">
        <v>1</v>
      </c>
      <c r="V32" s="291">
        <f t="shared" si="0"/>
        <v>0.62182352941176466</v>
      </c>
      <c r="W32" s="292">
        <f t="shared" si="1"/>
        <v>1.2436470588235293</v>
      </c>
      <c r="X32" s="314"/>
    </row>
    <row r="33" spans="1:24" s="302" customFormat="1" ht="25.5" x14ac:dyDescent="0.25">
      <c r="A33" s="286">
        <v>26</v>
      </c>
      <c r="B33" s="287" t="s">
        <v>37</v>
      </c>
      <c r="C33" s="318" t="s">
        <v>102</v>
      </c>
      <c r="D33" s="301">
        <v>35</v>
      </c>
      <c r="E33" s="290">
        <v>0.68</v>
      </c>
      <c r="F33" s="312">
        <v>0.47</v>
      </c>
      <c r="G33" s="312">
        <v>0.5</v>
      </c>
      <c r="H33" s="312">
        <v>0.99199999999999999</v>
      </c>
      <c r="I33" s="312">
        <v>0.99199999999999999</v>
      </c>
      <c r="J33" s="312">
        <v>1</v>
      </c>
      <c r="K33" s="312">
        <v>1</v>
      </c>
      <c r="L33" s="312">
        <v>1</v>
      </c>
      <c r="M33" s="346">
        <v>1</v>
      </c>
      <c r="N33" s="324">
        <v>0.25</v>
      </c>
      <c r="O33" s="324">
        <v>0</v>
      </c>
      <c r="P33" s="324">
        <v>0</v>
      </c>
      <c r="Q33" s="312">
        <v>0</v>
      </c>
      <c r="R33" s="312">
        <v>0</v>
      </c>
      <c r="S33" s="312">
        <v>0</v>
      </c>
      <c r="T33" s="312">
        <v>1</v>
      </c>
      <c r="U33" s="347"/>
      <c r="V33" s="291">
        <f t="shared" si="0"/>
        <v>0.55525000000000002</v>
      </c>
      <c r="W33" s="292">
        <f t="shared" si="1"/>
        <v>1.1105</v>
      </c>
      <c r="X33" s="314"/>
    </row>
    <row r="34" spans="1:24" s="302" customFormat="1" ht="25.5" x14ac:dyDescent="0.25">
      <c r="A34" s="286">
        <v>27</v>
      </c>
      <c r="B34" s="287" t="s">
        <v>37</v>
      </c>
      <c r="C34" s="318" t="s">
        <v>58</v>
      </c>
      <c r="D34" s="301">
        <v>33</v>
      </c>
      <c r="E34" s="290">
        <v>0.51500000000000001</v>
      </c>
      <c r="F34" s="312">
        <v>0.33300000000000002</v>
      </c>
      <c r="G34" s="312">
        <v>0.318</v>
      </c>
      <c r="H34" s="312">
        <v>1</v>
      </c>
      <c r="I34" s="312">
        <v>1</v>
      </c>
      <c r="J34" s="312">
        <v>1</v>
      </c>
      <c r="K34" s="312">
        <v>1</v>
      </c>
      <c r="L34" s="312">
        <v>1</v>
      </c>
      <c r="M34" s="324">
        <v>1</v>
      </c>
      <c r="N34" s="324">
        <v>0</v>
      </c>
      <c r="O34" s="324">
        <v>0</v>
      </c>
      <c r="P34" s="324">
        <v>0</v>
      </c>
      <c r="Q34" s="312">
        <v>0</v>
      </c>
      <c r="R34" s="312">
        <v>0</v>
      </c>
      <c r="S34" s="312">
        <v>0</v>
      </c>
      <c r="T34" s="312">
        <v>1</v>
      </c>
      <c r="U34" s="312">
        <v>1</v>
      </c>
      <c r="V34" s="291">
        <f t="shared" si="0"/>
        <v>0.53917647058823537</v>
      </c>
      <c r="W34" s="292">
        <f t="shared" si="1"/>
        <v>1.0783529411764707</v>
      </c>
      <c r="X34" s="314"/>
    </row>
    <row r="35" spans="1:24" s="302" customFormat="1" ht="25.5" x14ac:dyDescent="0.25">
      <c r="A35" s="286">
        <v>28</v>
      </c>
      <c r="B35" s="287" t="s">
        <v>37</v>
      </c>
      <c r="C35" s="318" t="s">
        <v>103</v>
      </c>
      <c r="D35" s="301">
        <v>35</v>
      </c>
      <c r="E35" s="290">
        <v>0.73299999999999998</v>
      </c>
      <c r="F35" s="312">
        <v>0.49</v>
      </c>
      <c r="G35" s="312">
        <v>0.57499999999999996</v>
      </c>
      <c r="H35" s="312">
        <v>1</v>
      </c>
      <c r="I35" s="312">
        <v>0.997</v>
      </c>
      <c r="J35" s="312">
        <v>1</v>
      </c>
      <c r="K35" s="312">
        <v>1</v>
      </c>
      <c r="L35" s="312">
        <v>1</v>
      </c>
      <c r="M35" s="324">
        <v>1</v>
      </c>
      <c r="N35" s="333">
        <v>0.33300000000000002</v>
      </c>
      <c r="O35" s="324">
        <v>0</v>
      </c>
      <c r="P35" s="324">
        <v>0</v>
      </c>
      <c r="Q35" s="312">
        <v>2.5000000000000001E-2</v>
      </c>
      <c r="R35" s="347">
        <v>1</v>
      </c>
      <c r="S35" s="347">
        <v>0.2</v>
      </c>
      <c r="T35" s="312">
        <v>1</v>
      </c>
      <c r="U35" s="312">
        <v>1</v>
      </c>
      <c r="V35" s="291">
        <f t="shared" si="0"/>
        <v>0.6678235294117647</v>
      </c>
      <c r="W35" s="292">
        <f t="shared" si="1"/>
        <v>1.3356470588235294</v>
      </c>
      <c r="X35" s="314"/>
    </row>
    <row r="36" spans="1:24" s="302" customFormat="1" ht="38.25" x14ac:dyDescent="0.25">
      <c r="A36" s="348">
        <v>29</v>
      </c>
      <c r="B36" s="349" t="s">
        <v>37</v>
      </c>
      <c r="C36" s="318" t="s">
        <v>105</v>
      </c>
      <c r="D36" s="301">
        <v>35</v>
      </c>
      <c r="E36" s="350">
        <v>0.68</v>
      </c>
      <c r="F36" s="351">
        <v>0.37</v>
      </c>
      <c r="G36" s="351">
        <v>0.68</v>
      </c>
      <c r="H36" s="351">
        <v>1</v>
      </c>
      <c r="I36" s="351">
        <v>1</v>
      </c>
      <c r="J36" s="351">
        <v>1</v>
      </c>
      <c r="K36" s="351">
        <v>1</v>
      </c>
      <c r="L36" s="351">
        <v>1</v>
      </c>
      <c r="M36" s="324">
        <v>1</v>
      </c>
      <c r="N36" s="346">
        <v>0.33300000000000002</v>
      </c>
      <c r="O36" s="324">
        <v>0</v>
      </c>
      <c r="P36" s="324">
        <v>0</v>
      </c>
      <c r="Q36" s="351">
        <v>0.04</v>
      </c>
      <c r="R36" s="351">
        <v>0</v>
      </c>
      <c r="S36" s="351">
        <v>0</v>
      </c>
      <c r="T36" s="351">
        <v>1</v>
      </c>
      <c r="U36" s="351">
        <v>1</v>
      </c>
      <c r="V36" s="291">
        <f t="shared" si="0"/>
        <v>0.59429411764705886</v>
      </c>
      <c r="W36" s="292">
        <f t="shared" si="1"/>
        <v>1.1885882352941177</v>
      </c>
      <c r="X36" s="352"/>
    </row>
    <row r="37" spans="1:24" s="302" customFormat="1" ht="25.5" x14ac:dyDescent="0.25">
      <c r="A37" s="286">
        <v>30</v>
      </c>
      <c r="B37" s="287" t="s">
        <v>37</v>
      </c>
      <c r="C37" s="318" t="s">
        <v>59</v>
      </c>
      <c r="D37" s="301">
        <v>35</v>
      </c>
      <c r="E37" s="290">
        <v>0.67200000000000004</v>
      </c>
      <c r="F37" s="312">
        <v>0.379</v>
      </c>
      <c r="G37" s="312">
        <v>1</v>
      </c>
      <c r="H37" s="312">
        <v>1</v>
      </c>
      <c r="I37" s="312">
        <v>1</v>
      </c>
      <c r="J37" s="312">
        <v>1</v>
      </c>
      <c r="K37" s="312">
        <v>1</v>
      </c>
      <c r="L37" s="312">
        <v>1</v>
      </c>
      <c r="M37" s="324">
        <v>1</v>
      </c>
      <c r="N37" s="333">
        <v>0.28599999999999998</v>
      </c>
      <c r="O37" s="333">
        <v>0</v>
      </c>
      <c r="P37" s="324">
        <v>0</v>
      </c>
      <c r="Q37" s="312">
        <v>0</v>
      </c>
      <c r="R37" s="312">
        <v>0</v>
      </c>
      <c r="S37" s="312">
        <v>0</v>
      </c>
      <c r="T37" s="312">
        <v>1</v>
      </c>
      <c r="U37" s="312">
        <v>1</v>
      </c>
      <c r="V37" s="291">
        <f t="shared" si="0"/>
        <v>0.60805882352941176</v>
      </c>
      <c r="W37" s="292">
        <f t="shared" si="1"/>
        <v>1.2161176470588235</v>
      </c>
      <c r="X37" s="314"/>
    </row>
    <row r="38" spans="1:24" s="302" customFormat="1" ht="25.5" x14ac:dyDescent="0.25">
      <c r="A38" s="286">
        <v>31</v>
      </c>
      <c r="B38" s="287" t="s">
        <v>37</v>
      </c>
      <c r="C38" s="318" t="s">
        <v>104</v>
      </c>
      <c r="D38" s="301">
        <v>35</v>
      </c>
      <c r="E38" s="290">
        <v>0.71399999999999997</v>
      </c>
      <c r="F38" s="312">
        <v>0.59299999999999997</v>
      </c>
      <c r="G38" s="312">
        <v>0</v>
      </c>
      <c r="H38" s="312">
        <v>1</v>
      </c>
      <c r="I38" s="312">
        <v>1</v>
      </c>
      <c r="J38" s="347"/>
      <c r="K38" s="312">
        <v>1</v>
      </c>
      <c r="L38" s="312">
        <v>1</v>
      </c>
      <c r="M38" s="346"/>
      <c r="N38" s="324">
        <v>0</v>
      </c>
      <c r="O38" s="324">
        <v>0</v>
      </c>
      <c r="P38" s="324">
        <v>0</v>
      </c>
      <c r="Q38" s="312">
        <v>0</v>
      </c>
      <c r="R38" s="312">
        <v>0</v>
      </c>
      <c r="S38" s="312">
        <v>0</v>
      </c>
      <c r="T38" s="312">
        <v>1</v>
      </c>
      <c r="U38" s="312"/>
      <c r="V38" s="291">
        <f t="shared" si="0"/>
        <v>0.45050000000000001</v>
      </c>
      <c r="W38" s="292">
        <f t="shared" si="1"/>
        <v>0.90100000000000002</v>
      </c>
      <c r="X38" s="314"/>
    </row>
    <row r="39" spans="1:24" s="302" customFormat="1" ht="25.5" x14ac:dyDescent="0.25">
      <c r="A39" s="286">
        <v>32</v>
      </c>
      <c r="B39" s="287" t="s">
        <v>37</v>
      </c>
      <c r="C39" s="318" t="s">
        <v>60</v>
      </c>
      <c r="D39" s="301">
        <v>35</v>
      </c>
      <c r="E39" s="353">
        <v>0.66</v>
      </c>
      <c r="F39" s="354">
        <v>0.48</v>
      </c>
      <c r="G39" s="354">
        <v>0.56000000000000005</v>
      </c>
      <c r="H39" s="354">
        <v>1</v>
      </c>
      <c r="I39" s="354">
        <v>1</v>
      </c>
      <c r="J39" s="354">
        <v>1</v>
      </c>
      <c r="K39" s="354">
        <v>1</v>
      </c>
      <c r="L39" s="354">
        <v>1</v>
      </c>
      <c r="M39" s="354">
        <v>1</v>
      </c>
      <c r="N39" s="355">
        <v>0.25</v>
      </c>
      <c r="O39" s="354">
        <v>0</v>
      </c>
      <c r="P39" s="354">
        <v>0</v>
      </c>
      <c r="Q39" s="354">
        <v>0</v>
      </c>
      <c r="R39" s="354">
        <v>0</v>
      </c>
      <c r="S39" s="354">
        <v>0</v>
      </c>
      <c r="T39" s="354">
        <v>1</v>
      </c>
      <c r="U39" s="354">
        <v>1</v>
      </c>
      <c r="V39" s="291">
        <f t="shared" si="0"/>
        <v>0.58529411764705874</v>
      </c>
      <c r="W39" s="292">
        <f t="shared" si="1"/>
        <v>1.1705882352941175</v>
      </c>
      <c r="X39" s="314"/>
    </row>
    <row r="40" spans="1:24" s="302" customFormat="1" ht="25.5" x14ac:dyDescent="0.25">
      <c r="A40" s="286">
        <v>33</v>
      </c>
      <c r="B40" s="287" t="s">
        <v>37</v>
      </c>
      <c r="C40" s="318" t="s">
        <v>61</v>
      </c>
      <c r="D40" s="301">
        <v>35</v>
      </c>
      <c r="E40" s="290">
        <v>0.64400000000000002</v>
      </c>
      <c r="F40" s="312">
        <v>0.46500000000000002</v>
      </c>
      <c r="G40" s="312">
        <v>0.39500000000000002</v>
      </c>
      <c r="H40" s="312">
        <v>0.99199999999999999</v>
      </c>
      <c r="I40" s="312">
        <v>1</v>
      </c>
      <c r="J40" s="312">
        <v>1</v>
      </c>
      <c r="K40" s="312">
        <v>0.98799999999999999</v>
      </c>
      <c r="L40" s="347"/>
      <c r="M40" s="312">
        <v>1</v>
      </c>
      <c r="N40" s="347">
        <v>0.26700000000000002</v>
      </c>
      <c r="O40" s="312">
        <v>0</v>
      </c>
      <c r="P40" s="312">
        <v>0</v>
      </c>
      <c r="Q40" s="312">
        <v>0</v>
      </c>
      <c r="R40" s="312">
        <v>0</v>
      </c>
      <c r="S40" s="347">
        <v>0.40699999999999997</v>
      </c>
      <c r="T40" s="312">
        <v>1</v>
      </c>
      <c r="U40" s="312">
        <v>1</v>
      </c>
      <c r="V40" s="291">
        <f t="shared" si="0"/>
        <v>0.57237500000000008</v>
      </c>
      <c r="W40" s="292">
        <f t="shared" si="1"/>
        <v>1.1447500000000002</v>
      </c>
      <c r="X40" s="314"/>
    </row>
    <row r="41" spans="1:24" s="302" customFormat="1" ht="25.5" x14ac:dyDescent="0.25">
      <c r="A41" s="286">
        <v>34</v>
      </c>
      <c r="B41" s="287" t="s">
        <v>37</v>
      </c>
      <c r="C41" s="318" t="s">
        <v>62</v>
      </c>
      <c r="D41" s="301">
        <v>35</v>
      </c>
      <c r="E41" s="327">
        <v>0.67</v>
      </c>
      <c r="F41" s="328">
        <v>0.46</v>
      </c>
      <c r="G41" s="328">
        <v>0.56999999999999995</v>
      </c>
      <c r="H41" s="328">
        <v>1</v>
      </c>
      <c r="I41" s="328">
        <v>1</v>
      </c>
      <c r="J41" s="328">
        <v>1</v>
      </c>
      <c r="K41" s="328">
        <v>0.9</v>
      </c>
      <c r="L41" s="328">
        <v>1</v>
      </c>
      <c r="M41" s="328">
        <v>1</v>
      </c>
      <c r="N41" s="356">
        <v>0.42899999999999999</v>
      </c>
      <c r="O41" s="328">
        <v>0</v>
      </c>
      <c r="P41" s="328">
        <v>0</v>
      </c>
      <c r="Q41" s="328">
        <v>0</v>
      </c>
      <c r="R41" s="328">
        <v>0</v>
      </c>
      <c r="S41" s="328">
        <v>1</v>
      </c>
      <c r="T41" s="328">
        <v>1</v>
      </c>
      <c r="U41" s="328">
        <v>1</v>
      </c>
      <c r="V41" s="291">
        <f t="shared" si="0"/>
        <v>0.64876470588235291</v>
      </c>
      <c r="W41" s="292">
        <f t="shared" si="1"/>
        <v>1.2975294117647058</v>
      </c>
      <c r="X41" s="314"/>
    </row>
    <row r="42" spans="1:24" s="302" customFormat="1" ht="25.5" x14ac:dyDescent="0.25">
      <c r="A42" s="286">
        <v>35</v>
      </c>
      <c r="B42" s="287" t="s">
        <v>37</v>
      </c>
      <c r="C42" s="318" t="s">
        <v>63</v>
      </c>
      <c r="D42" s="301">
        <v>33</v>
      </c>
      <c r="E42" s="290">
        <v>0.60599999999999998</v>
      </c>
      <c r="F42" s="312">
        <v>0.51200000000000001</v>
      </c>
      <c r="G42" s="312">
        <v>0.375</v>
      </c>
      <c r="H42" s="312">
        <v>0.98499999999999999</v>
      </c>
      <c r="I42" s="312">
        <v>1</v>
      </c>
      <c r="J42" s="312">
        <v>1</v>
      </c>
      <c r="K42" s="312">
        <v>0.98499999999999999</v>
      </c>
      <c r="L42" s="312">
        <v>1</v>
      </c>
      <c r="M42" s="312">
        <v>1</v>
      </c>
      <c r="N42" s="312">
        <v>0.112</v>
      </c>
      <c r="O42" s="312">
        <v>0</v>
      </c>
      <c r="P42" s="312">
        <v>0</v>
      </c>
      <c r="Q42" s="312">
        <v>0</v>
      </c>
      <c r="R42" s="312">
        <v>0</v>
      </c>
      <c r="S42" s="312">
        <v>0</v>
      </c>
      <c r="T42" s="312">
        <v>1</v>
      </c>
      <c r="U42" s="312">
        <v>1</v>
      </c>
      <c r="V42" s="291">
        <f t="shared" si="0"/>
        <v>0.56323529411764706</v>
      </c>
      <c r="W42" s="292">
        <f t="shared" si="1"/>
        <v>1.1264705882352941</v>
      </c>
      <c r="X42" s="314"/>
    </row>
    <row r="43" spans="1:24" s="302" customFormat="1" ht="25.5" x14ac:dyDescent="0.25">
      <c r="A43" s="348">
        <v>36</v>
      </c>
      <c r="B43" s="349" t="s">
        <v>37</v>
      </c>
      <c r="C43" s="318" t="s">
        <v>64</v>
      </c>
      <c r="D43" s="301">
        <v>35</v>
      </c>
      <c r="E43" s="350">
        <v>0.85299999999999998</v>
      </c>
      <c r="F43" s="351">
        <v>0.45400000000000001</v>
      </c>
      <c r="G43" s="351"/>
      <c r="H43" s="351">
        <v>1</v>
      </c>
      <c r="I43" s="351">
        <v>0.997</v>
      </c>
      <c r="J43" s="351"/>
      <c r="K43" s="351">
        <v>0.98899999999999999</v>
      </c>
      <c r="L43" s="351">
        <v>1</v>
      </c>
      <c r="M43" s="351"/>
      <c r="N43" s="351">
        <v>0.63600000000000001</v>
      </c>
      <c r="O43" s="351">
        <v>0</v>
      </c>
      <c r="P43" s="351">
        <v>0</v>
      </c>
      <c r="Q43" s="351">
        <v>0</v>
      </c>
      <c r="R43" s="351">
        <v>0</v>
      </c>
      <c r="S43" s="351">
        <v>0.437</v>
      </c>
      <c r="T43" s="351">
        <v>1</v>
      </c>
      <c r="U43" s="351"/>
      <c r="V43" s="291">
        <f t="shared" si="0"/>
        <v>0.56661538461538463</v>
      </c>
      <c r="W43" s="292">
        <f t="shared" si="1"/>
        <v>1.1332307692307693</v>
      </c>
      <c r="X43" s="352"/>
    </row>
    <row r="44" spans="1:24" s="302" customFormat="1" ht="25.5" x14ac:dyDescent="0.25">
      <c r="A44" s="286">
        <v>37</v>
      </c>
      <c r="B44" s="287" t="s">
        <v>37</v>
      </c>
      <c r="C44" s="318" t="s">
        <v>65</v>
      </c>
      <c r="D44" s="301">
        <v>35</v>
      </c>
      <c r="E44" s="290">
        <v>0.66100000000000003</v>
      </c>
      <c r="F44" s="312">
        <v>0.51200000000000001</v>
      </c>
      <c r="G44" s="312">
        <v>0.47599999999999998</v>
      </c>
      <c r="H44" s="312">
        <v>1</v>
      </c>
      <c r="I44" s="312">
        <v>1</v>
      </c>
      <c r="J44" s="312">
        <v>1</v>
      </c>
      <c r="K44" s="312">
        <v>1</v>
      </c>
      <c r="L44" s="312">
        <v>1</v>
      </c>
      <c r="M44" s="312">
        <v>1</v>
      </c>
      <c r="N44" s="313">
        <v>0</v>
      </c>
      <c r="O44" s="312">
        <v>0</v>
      </c>
      <c r="P44" s="312">
        <v>0</v>
      </c>
      <c r="Q44" s="312">
        <v>0.35</v>
      </c>
      <c r="R44" s="312">
        <v>0.35</v>
      </c>
      <c r="S44" s="312">
        <v>0.61</v>
      </c>
      <c r="T44" s="312">
        <v>1</v>
      </c>
      <c r="U44" s="312">
        <v>1</v>
      </c>
      <c r="V44" s="291">
        <f t="shared" si="0"/>
        <v>0.64464705882352935</v>
      </c>
      <c r="W44" s="292">
        <f t="shared" si="1"/>
        <v>1.2892941176470587</v>
      </c>
      <c r="X44" s="314"/>
    </row>
    <row r="45" spans="1:24" s="302" customFormat="1" ht="25.5" x14ac:dyDescent="0.25">
      <c r="A45" s="286">
        <v>38</v>
      </c>
      <c r="B45" s="287" t="s">
        <v>37</v>
      </c>
      <c r="C45" s="318" t="s">
        <v>66</v>
      </c>
      <c r="D45" s="301">
        <v>35</v>
      </c>
      <c r="E45" s="290">
        <v>0.6</v>
      </c>
      <c r="F45" s="290">
        <v>0.33</v>
      </c>
      <c r="G45" s="290">
        <v>0.45</v>
      </c>
      <c r="H45" s="290">
        <v>1</v>
      </c>
      <c r="I45" s="290">
        <v>1</v>
      </c>
      <c r="J45" s="290">
        <v>1</v>
      </c>
      <c r="K45" s="312">
        <v>1</v>
      </c>
      <c r="L45" s="312">
        <v>1</v>
      </c>
      <c r="M45" s="312">
        <v>1</v>
      </c>
      <c r="N45" s="313">
        <v>0.2</v>
      </c>
      <c r="O45" s="312">
        <v>0</v>
      </c>
      <c r="P45" s="312">
        <v>0</v>
      </c>
      <c r="Q45" s="312">
        <v>0</v>
      </c>
      <c r="R45" s="312">
        <v>0</v>
      </c>
      <c r="S45" s="312">
        <v>0</v>
      </c>
      <c r="T45" s="312">
        <v>1</v>
      </c>
      <c r="U45" s="312">
        <v>1</v>
      </c>
      <c r="V45" s="291">
        <f t="shared" si="0"/>
        <v>0.56352941176470583</v>
      </c>
      <c r="W45" s="292">
        <f t="shared" si="1"/>
        <v>1.1270588235294117</v>
      </c>
      <c r="X45" s="314"/>
    </row>
    <row r="46" spans="1:24" s="302" customFormat="1" ht="25.5" x14ac:dyDescent="0.25">
      <c r="A46" s="286">
        <v>39</v>
      </c>
      <c r="B46" s="287" t="s">
        <v>37</v>
      </c>
      <c r="C46" s="318" t="s">
        <v>106</v>
      </c>
      <c r="D46" s="301">
        <v>35</v>
      </c>
      <c r="E46" s="290">
        <v>0.68400000000000005</v>
      </c>
      <c r="F46" s="312">
        <v>0.45900000000000002</v>
      </c>
      <c r="G46" s="312">
        <v>0.38500000000000001</v>
      </c>
      <c r="H46" s="312">
        <v>1</v>
      </c>
      <c r="I46" s="312">
        <v>0.96799999999999997</v>
      </c>
      <c r="J46" s="312">
        <v>0.92300000000000004</v>
      </c>
      <c r="K46" s="312">
        <v>1</v>
      </c>
      <c r="L46" s="312">
        <v>1</v>
      </c>
      <c r="M46" s="312">
        <v>1</v>
      </c>
      <c r="N46" s="312">
        <v>0.11799999999999999</v>
      </c>
      <c r="O46" s="312">
        <v>0</v>
      </c>
      <c r="P46" s="312">
        <v>0</v>
      </c>
      <c r="Q46" s="312">
        <v>2.3E-2</v>
      </c>
      <c r="R46" s="312">
        <v>0</v>
      </c>
      <c r="S46" s="312">
        <v>1</v>
      </c>
      <c r="T46" s="312">
        <v>1</v>
      </c>
      <c r="U46" s="312">
        <v>1</v>
      </c>
      <c r="V46" s="291">
        <f t="shared" si="0"/>
        <v>0.62117647058823533</v>
      </c>
      <c r="W46" s="292">
        <f t="shared" si="1"/>
        <v>1.2423529411764707</v>
      </c>
      <c r="X46" s="314"/>
    </row>
    <row r="47" spans="1:24" s="302" customFormat="1" ht="25.5" x14ac:dyDescent="0.25">
      <c r="A47" s="348">
        <v>40</v>
      </c>
      <c r="B47" s="349" t="s">
        <v>37</v>
      </c>
      <c r="C47" s="318" t="s">
        <v>67</v>
      </c>
      <c r="D47" s="301">
        <v>33</v>
      </c>
      <c r="E47" s="357">
        <v>0.59</v>
      </c>
      <c r="F47" s="358">
        <v>0.48</v>
      </c>
      <c r="G47" s="358">
        <v>0.56999999999999995</v>
      </c>
      <c r="H47" s="358">
        <v>0.99</v>
      </c>
      <c r="I47" s="358">
        <v>1</v>
      </c>
      <c r="J47" s="358">
        <v>1</v>
      </c>
      <c r="K47" s="358">
        <v>1</v>
      </c>
      <c r="L47" s="358">
        <v>1</v>
      </c>
      <c r="M47" s="358">
        <v>1</v>
      </c>
      <c r="N47" s="359">
        <v>0</v>
      </c>
      <c r="O47" s="359">
        <v>0</v>
      </c>
      <c r="P47" s="359">
        <v>0</v>
      </c>
      <c r="Q47" s="359">
        <v>0</v>
      </c>
      <c r="R47" s="359">
        <v>0</v>
      </c>
      <c r="S47" s="359">
        <v>1</v>
      </c>
      <c r="T47" s="358">
        <v>1</v>
      </c>
      <c r="U47" s="358">
        <v>1</v>
      </c>
      <c r="V47" s="291">
        <f t="shared" si="0"/>
        <v>0.62529411764705878</v>
      </c>
      <c r="W47" s="292">
        <f t="shared" si="1"/>
        <v>1.2505882352941176</v>
      </c>
      <c r="X47" s="352"/>
    </row>
    <row r="48" spans="1:24" s="302" customFormat="1" ht="48.75" customHeight="1" x14ac:dyDescent="0.25">
      <c r="A48" s="286">
        <v>41</v>
      </c>
      <c r="B48" s="287" t="s">
        <v>37</v>
      </c>
      <c r="C48" s="318" t="s">
        <v>107</v>
      </c>
      <c r="D48" s="301">
        <v>32</v>
      </c>
      <c r="E48" s="290">
        <v>0.76</v>
      </c>
      <c r="F48" s="312">
        <v>0.55000000000000004</v>
      </c>
      <c r="G48" s="312">
        <v>0.317</v>
      </c>
      <c r="H48" s="312">
        <v>1</v>
      </c>
      <c r="I48" s="312">
        <v>0.997</v>
      </c>
      <c r="J48" s="312">
        <v>1</v>
      </c>
      <c r="K48" s="312">
        <v>0.8</v>
      </c>
      <c r="L48" s="312">
        <v>1</v>
      </c>
      <c r="M48" s="312">
        <v>1</v>
      </c>
      <c r="N48" s="312">
        <v>0.66600000000000004</v>
      </c>
      <c r="O48" s="530">
        <v>0.5</v>
      </c>
      <c r="P48" s="312">
        <v>0</v>
      </c>
      <c r="Q48" s="312">
        <v>5.8000000000000003E-2</v>
      </c>
      <c r="R48" s="312">
        <v>0.4</v>
      </c>
      <c r="S48" s="312">
        <v>1</v>
      </c>
      <c r="T48" s="312">
        <v>1</v>
      </c>
      <c r="U48" s="312">
        <v>1</v>
      </c>
      <c r="V48" s="291">
        <f t="shared" si="0"/>
        <v>0.70870588235294119</v>
      </c>
      <c r="W48" s="292">
        <f t="shared" si="1"/>
        <v>1.4174117647058824</v>
      </c>
      <c r="X48" s="314"/>
    </row>
    <row r="49" spans="1:24" s="302" customFormat="1" ht="25.5" x14ac:dyDescent="0.25">
      <c r="A49" s="360">
        <v>42</v>
      </c>
      <c r="B49" s="361" t="s">
        <v>37</v>
      </c>
      <c r="C49" s="318" t="s">
        <v>68</v>
      </c>
      <c r="D49" s="301">
        <v>33</v>
      </c>
      <c r="E49" s="362">
        <v>0.72</v>
      </c>
      <c r="F49" s="363">
        <v>0.435</v>
      </c>
      <c r="G49" s="363">
        <v>0.83299999999999996</v>
      </c>
      <c r="H49" s="363">
        <v>1</v>
      </c>
      <c r="I49" s="363">
        <v>0.97199999999999998</v>
      </c>
      <c r="J49" s="363">
        <v>1</v>
      </c>
      <c r="K49" s="363">
        <v>0.94799999999999995</v>
      </c>
      <c r="L49" s="363">
        <v>1</v>
      </c>
      <c r="M49" s="363">
        <v>1</v>
      </c>
      <c r="N49" s="364">
        <v>0</v>
      </c>
      <c r="O49" s="363">
        <v>0</v>
      </c>
      <c r="P49" s="363">
        <v>0</v>
      </c>
      <c r="Q49" s="363">
        <v>0</v>
      </c>
      <c r="R49" s="363">
        <v>0</v>
      </c>
      <c r="S49" s="363">
        <v>0.8</v>
      </c>
      <c r="T49" s="363">
        <v>0.94</v>
      </c>
      <c r="U49" s="363">
        <v>1</v>
      </c>
      <c r="V49" s="291">
        <f t="shared" si="0"/>
        <v>0.62635294117647056</v>
      </c>
      <c r="W49" s="292">
        <f t="shared" si="1"/>
        <v>1.2527058823529411</v>
      </c>
      <c r="X49" s="365"/>
    </row>
    <row r="50" spans="1:24" s="302" customFormat="1" ht="30.75" customHeight="1" x14ac:dyDescent="0.25">
      <c r="A50" s="348">
        <v>43</v>
      </c>
      <c r="B50" s="349" t="s">
        <v>37</v>
      </c>
      <c r="C50" s="318" t="s">
        <v>98</v>
      </c>
      <c r="D50" s="366">
        <v>35</v>
      </c>
      <c r="E50" s="350">
        <v>0.69899999999999995</v>
      </c>
      <c r="F50" s="351">
        <v>0.56899999999999995</v>
      </c>
      <c r="G50" s="351">
        <v>0.52400000000000002</v>
      </c>
      <c r="H50" s="351">
        <v>1</v>
      </c>
      <c r="I50" s="351">
        <v>1</v>
      </c>
      <c r="J50" s="351">
        <v>1</v>
      </c>
      <c r="K50" s="351">
        <v>1</v>
      </c>
      <c r="L50" s="351">
        <v>1</v>
      </c>
      <c r="M50" s="351">
        <v>1</v>
      </c>
      <c r="N50" s="367">
        <v>0.29199999999999998</v>
      </c>
      <c r="O50" s="368">
        <v>0</v>
      </c>
      <c r="P50" s="351">
        <v>0</v>
      </c>
      <c r="Q50" s="351">
        <v>0</v>
      </c>
      <c r="R50" s="351">
        <v>0</v>
      </c>
      <c r="S50" s="351">
        <v>0.371</v>
      </c>
      <c r="T50" s="351">
        <v>1</v>
      </c>
      <c r="U50" s="351">
        <v>1</v>
      </c>
      <c r="V50" s="291">
        <f t="shared" si="0"/>
        <v>0.61499999999999999</v>
      </c>
      <c r="W50" s="292">
        <f t="shared" si="1"/>
        <v>1.23</v>
      </c>
      <c r="X50" s="352"/>
    </row>
    <row r="51" spans="1:24" s="302" customFormat="1" ht="30.75" customHeight="1" x14ac:dyDescent="0.25">
      <c r="A51" s="348">
        <v>44</v>
      </c>
      <c r="B51" s="349" t="s">
        <v>37</v>
      </c>
      <c r="C51" s="288" t="s">
        <v>187</v>
      </c>
      <c r="D51" s="369"/>
      <c r="E51" s="350">
        <v>0.66</v>
      </c>
      <c r="F51" s="351">
        <v>0.433</v>
      </c>
      <c r="G51" s="351">
        <v>0.44</v>
      </c>
      <c r="H51" s="351">
        <v>1</v>
      </c>
      <c r="I51" s="351">
        <v>1</v>
      </c>
      <c r="J51" s="351">
        <v>1</v>
      </c>
      <c r="K51" s="351">
        <v>1</v>
      </c>
      <c r="L51" s="351">
        <v>1</v>
      </c>
      <c r="M51" s="351">
        <v>1</v>
      </c>
      <c r="N51" s="370">
        <v>0.71399999999999997</v>
      </c>
      <c r="O51" s="371">
        <v>0.5</v>
      </c>
      <c r="P51" s="351">
        <v>0</v>
      </c>
      <c r="Q51" s="351">
        <v>0</v>
      </c>
      <c r="R51" s="351">
        <v>0</v>
      </c>
      <c r="S51" s="351">
        <v>0.83499999999999996</v>
      </c>
      <c r="T51" s="351">
        <v>1</v>
      </c>
      <c r="U51" s="351">
        <v>1</v>
      </c>
      <c r="V51" s="291">
        <f t="shared" si="0"/>
        <v>0.68129411764705883</v>
      </c>
      <c r="W51" s="292">
        <f t="shared" si="1"/>
        <v>1.3625882352941177</v>
      </c>
      <c r="X51" s="352"/>
    </row>
    <row r="52" spans="1:24" s="302" customFormat="1" ht="27" customHeight="1" x14ac:dyDescent="0.25">
      <c r="A52" s="372" t="s">
        <v>69</v>
      </c>
      <c r="B52" s="373" t="s">
        <v>37</v>
      </c>
      <c r="C52" s="373"/>
      <c r="D52" s="374"/>
      <c r="E52" s="375">
        <f>AVERAGE(E8:E51)</f>
        <v>0.66238095238095263</v>
      </c>
      <c r="F52" s="375">
        <f t="shared" ref="F52:T52" si="2">AVERAGE(F8:F51)</f>
        <v>0.45227500000000004</v>
      </c>
      <c r="G52" s="375">
        <f t="shared" si="2"/>
        <v>0.4692972972972973</v>
      </c>
      <c r="H52" s="375">
        <f t="shared" si="2"/>
        <v>0.99871428571428589</v>
      </c>
      <c r="I52" s="375">
        <f t="shared" si="2"/>
        <v>0.9960500000000001</v>
      </c>
      <c r="J52" s="375">
        <f t="shared" si="2"/>
        <v>0.99191666666666678</v>
      </c>
      <c r="K52" s="375">
        <f t="shared" si="2"/>
        <v>0.97449999999999992</v>
      </c>
      <c r="L52" s="375">
        <f t="shared" si="2"/>
        <v>0.99961538461538457</v>
      </c>
      <c r="M52" s="375">
        <f t="shared" si="2"/>
        <v>1</v>
      </c>
      <c r="N52" s="375">
        <f t="shared" si="2"/>
        <v>0.26578048780487801</v>
      </c>
      <c r="O52" s="375">
        <f t="shared" si="2"/>
        <v>7.6853658536585365E-2</v>
      </c>
      <c r="P52" s="375">
        <f t="shared" si="2"/>
        <v>0</v>
      </c>
      <c r="Q52" s="375">
        <f t="shared" si="2"/>
        <v>2.1325000000000004E-2</v>
      </c>
      <c r="R52" s="375">
        <f t="shared" si="2"/>
        <v>0.164575</v>
      </c>
      <c r="S52" s="375">
        <f t="shared" si="2"/>
        <v>0.3703414634146342</v>
      </c>
      <c r="T52" s="375">
        <f t="shared" si="2"/>
        <v>0.99762499999999998</v>
      </c>
      <c r="U52" s="375">
        <f>AVERAGE(U8:U51)</f>
        <v>1</v>
      </c>
      <c r="V52" s="375">
        <f>AVERAGE(V8:V51)</f>
        <v>0.60520833012692254</v>
      </c>
      <c r="W52" s="375">
        <f>AVERAGE(W8:W51)</f>
        <v>1.2104166602538451</v>
      </c>
      <c r="X52" s="314"/>
    </row>
    <row r="53" spans="1:24" x14ac:dyDescent="0.25">
      <c r="W53" s="376"/>
    </row>
  </sheetData>
  <sheetProtection algorithmName="SHA-512" hashValue="g27xuFnopcM62JOlxbuYIry7BYRl6qBgJLmT5zZp13DzljNuaCVaKsio69z3aHhSOljrW7bniY2Lzky+S3ry8g==" saltValue="EEtqZJ+N6lro29hWqAAsHA==" spinCount="100000" sheet="1" objects="1" scenarios="1" selectLockedCells="1" selectUnlockedCells="1"/>
  <mergeCells count="15">
    <mergeCell ref="X5:X7"/>
    <mergeCell ref="A1:W1"/>
    <mergeCell ref="A2:W2"/>
    <mergeCell ref="A3:W3"/>
    <mergeCell ref="A4:W4"/>
    <mergeCell ref="A5:A7"/>
    <mergeCell ref="B5:B7"/>
    <mergeCell ref="C5:C7"/>
    <mergeCell ref="E5:G5"/>
    <mergeCell ref="H5:J5"/>
    <mergeCell ref="K5:M5"/>
    <mergeCell ref="N5:P5"/>
    <mergeCell ref="Q5:Q6"/>
    <mergeCell ref="R5:S5"/>
    <mergeCell ref="T5:U5"/>
  </mergeCells>
  <conditionalFormatting sqref="I9:U9 I47:U47 I12:U12 I18:U18 I36:U36 I32:U32">
    <cfRule type="cellIs" dxfId="44" priority="43" operator="greaterThan">
      <formula>1</formula>
    </cfRule>
  </conditionalFormatting>
  <conditionalFormatting sqref="I15:U15">
    <cfRule type="cellIs" dxfId="43" priority="42" operator="greaterThan">
      <formula>1</formula>
    </cfRule>
  </conditionalFormatting>
  <conditionalFormatting sqref="I50:U50">
    <cfRule type="cellIs" dxfId="42" priority="41" operator="greaterThan">
      <formula>1</formula>
    </cfRule>
  </conditionalFormatting>
  <conditionalFormatting sqref="I24:U24">
    <cfRule type="cellIs" dxfId="41" priority="39" operator="greaterThan">
      <formula>1</formula>
    </cfRule>
  </conditionalFormatting>
  <conditionalFormatting sqref="I50:U50">
    <cfRule type="cellIs" dxfId="40" priority="40" operator="greaterThan">
      <formula>1</formula>
    </cfRule>
  </conditionalFormatting>
  <conditionalFormatting sqref="I26:U26">
    <cfRule type="cellIs" dxfId="39" priority="38" operator="greaterThan">
      <formula>1</formula>
    </cfRule>
  </conditionalFormatting>
  <conditionalFormatting sqref="I44:U44">
    <cfRule type="cellIs" dxfId="38" priority="28" operator="greaterThan">
      <formula>1</formula>
    </cfRule>
  </conditionalFormatting>
  <conditionalFormatting sqref="I17:U17">
    <cfRule type="cellIs" dxfId="37" priority="37" operator="greaterThan">
      <formula>1</formula>
    </cfRule>
  </conditionalFormatting>
  <conditionalFormatting sqref="I21:U21">
    <cfRule type="cellIs" dxfId="36" priority="36" operator="greaterThan">
      <formula>1</formula>
    </cfRule>
  </conditionalFormatting>
  <conditionalFormatting sqref="I22:U22">
    <cfRule type="cellIs" dxfId="35" priority="35" operator="greaterThan">
      <formula>1</formula>
    </cfRule>
  </conditionalFormatting>
  <conditionalFormatting sqref="I23:U23">
    <cfRule type="cellIs" dxfId="34" priority="34" operator="greaterThan">
      <formula>1</formula>
    </cfRule>
  </conditionalFormatting>
  <conditionalFormatting sqref="I25:U25">
    <cfRule type="cellIs" dxfId="33" priority="33" operator="greaterThan">
      <formula>1</formula>
    </cfRule>
  </conditionalFormatting>
  <conditionalFormatting sqref="I28:U28">
    <cfRule type="cellIs" dxfId="32" priority="32" operator="greaterThan">
      <formula>1</formula>
    </cfRule>
  </conditionalFormatting>
  <conditionalFormatting sqref="I35:U35">
    <cfRule type="cellIs" dxfId="31" priority="31" operator="greaterThan">
      <formula>1</formula>
    </cfRule>
  </conditionalFormatting>
  <conditionalFormatting sqref="I38:U38">
    <cfRule type="cellIs" dxfId="30" priority="30" operator="greaterThan">
      <formula>1</formula>
    </cfRule>
  </conditionalFormatting>
  <conditionalFormatting sqref="I41:U41">
    <cfRule type="cellIs" dxfId="29" priority="29" operator="greaterThan">
      <formula>1</formula>
    </cfRule>
  </conditionalFormatting>
  <conditionalFormatting sqref="K45:U45">
    <cfRule type="cellIs" dxfId="28" priority="27" operator="greaterThan">
      <formula>1</formula>
    </cfRule>
  </conditionalFormatting>
  <conditionalFormatting sqref="I30:U30">
    <cfRule type="cellIs" dxfId="27" priority="26" operator="greaterThan">
      <formula>1</formula>
    </cfRule>
  </conditionalFormatting>
  <conditionalFormatting sqref="I29:J29 L29:U29">
    <cfRule type="cellIs" dxfId="26" priority="24" operator="greaterThan">
      <formula>1</formula>
    </cfRule>
  </conditionalFormatting>
  <conditionalFormatting sqref="K29">
    <cfRule type="cellIs" dxfId="25" priority="25" operator="greaterThan">
      <formula>1</formula>
    </cfRule>
  </conditionalFormatting>
  <conditionalFormatting sqref="I33:U33">
    <cfRule type="cellIs" dxfId="24" priority="23" operator="greaterThan">
      <formula>1</formula>
    </cfRule>
  </conditionalFormatting>
  <conditionalFormatting sqref="I34:U34">
    <cfRule type="cellIs" dxfId="23" priority="22" operator="greaterThan">
      <formula>1</formula>
    </cfRule>
  </conditionalFormatting>
  <conditionalFormatting sqref="I39:U39">
    <cfRule type="cellIs" dxfId="22" priority="21" operator="greaterThan">
      <formula>1</formula>
    </cfRule>
  </conditionalFormatting>
  <conditionalFormatting sqref="I43:U43">
    <cfRule type="cellIs" dxfId="21" priority="20" operator="greaterThan">
      <formula>1</formula>
    </cfRule>
  </conditionalFormatting>
  <conditionalFormatting sqref="I46:U46">
    <cfRule type="cellIs" dxfId="20" priority="19" operator="greaterThan">
      <formula>1</formula>
    </cfRule>
  </conditionalFormatting>
  <conditionalFormatting sqref="I49:U49">
    <cfRule type="cellIs" dxfId="19" priority="18" operator="greaterThan">
      <formula>1</formula>
    </cfRule>
  </conditionalFormatting>
  <conditionalFormatting sqref="I14:U14">
    <cfRule type="cellIs" dxfId="18" priority="17" operator="greaterThan">
      <formula>1</formula>
    </cfRule>
  </conditionalFormatting>
  <conditionalFormatting sqref="K19 N19:U19">
    <cfRule type="cellIs" dxfId="17" priority="16" operator="greaterThan">
      <formula>1</formula>
    </cfRule>
  </conditionalFormatting>
  <conditionalFormatting sqref="I19:J19">
    <cfRule type="cellIs" dxfId="16" priority="15" operator="greaterThan">
      <formula>1</formula>
    </cfRule>
  </conditionalFormatting>
  <conditionalFormatting sqref="L19:M19">
    <cfRule type="cellIs" dxfId="15" priority="14" operator="greaterThan">
      <formula>1</formula>
    </cfRule>
  </conditionalFormatting>
  <conditionalFormatting sqref="N19:S19">
    <cfRule type="cellIs" dxfId="14" priority="13" operator="greaterThan">
      <formula>1</formula>
    </cfRule>
  </conditionalFormatting>
  <conditionalFormatting sqref="I20:U20">
    <cfRule type="cellIs" dxfId="13" priority="12" operator="greaterThan">
      <formula>1</formula>
    </cfRule>
  </conditionalFormatting>
  <conditionalFormatting sqref="I27:U27">
    <cfRule type="cellIs" dxfId="12" priority="11" operator="greaterThan">
      <formula>1</formula>
    </cfRule>
  </conditionalFormatting>
  <conditionalFormatting sqref="I37:U37">
    <cfRule type="cellIs" dxfId="11" priority="10" operator="greaterThan">
      <formula>1</formula>
    </cfRule>
  </conditionalFormatting>
  <conditionalFormatting sqref="I42:U42">
    <cfRule type="cellIs" dxfId="10" priority="9" operator="greaterThan">
      <formula>1</formula>
    </cfRule>
  </conditionalFormatting>
  <conditionalFormatting sqref="I48:J48 L48:U48">
    <cfRule type="cellIs" dxfId="9" priority="8" operator="greaterThan">
      <formula>1</formula>
    </cfRule>
  </conditionalFormatting>
  <conditionalFormatting sqref="K48">
    <cfRule type="cellIs" dxfId="8" priority="7" operator="greaterThan">
      <formula>1</formula>
    </cfRule>
  </conditionalFormatting>
  <conditionalFormatting sqref="I13:U13">
    <cfRule type="cellIs" dxfId="7" priority="6" operator="greaterThan">
      <formula>1</formula>
    </cfRule>
  </conditionalFormatting>
  <conditionalFormatting sqref="I31:U31">
    <cfRule type="cellIs" dxfId="6" priority="5" operator="greaterThan">
      <formula>1</formula>
    </cfRule>
  </conditionalFormatting>
  <conditionalFormatting sqref="I51:U51">
    <cfRule type="cellIs" dxfId="5" priority="3" operator="greaterThan">
      <formula>1</formula>
    </cfRule>
  </conditionalFormatting>
  <conditionalFormatting sqref="I51:U51">
    <cfRule type="cellIs" dxfId="4" priority="4" operator="greaterThan">
      <formula>1</formula>
    </cfRule>
  </conditionalFormatting>
  <conditionalFormatting sqref="V12:W12">
    <cfRule type="cellIs" dxfId="3" priority="2" operator="greaterThan">
      <formula>1</formula>
    </cfRule>
  </conditionalFormatting>
  <conditionalFormatting sqref="V9:W9">
    <cfRule type="cellIs" dxfId="2" priority="1" operator="greaterThan">
      <formula>1</formula>
    </cfRule>
  </conditionalFormatting>
  <pageMargins left="0" right="0" top="0" bottom="0" header="0" footer="0"/>
  <pageSetup paperSize="9" scale="40" firstPageNumber="2147483648" fitToWidth="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A53"/>
  <sheetViews>
    <sheetView topLeftCell="C13" zoomScale="70" zoomScaleNormal="70" workbookViewId="0">
      <selection activeCell="J10" sqref="J10"/>
    </sheetView>
  </sheetViews>
  <sheetFormatPr defaultColWidth="8.85546875" defaultRowHeight="15" x14ac:dyDescent="0.25"/>
  <cols>
    <col min="1" max="1" width="8.85546875" style="380"/>
    <col min="2" max="2" width="22.7109375" style="380" customWidth="1"/>
    <col min="3" max="3" width="26.140625" style="380" customWidth="1"/>
    <col min="4" max="5" width="17" style="380" customWidth="1"/>
    <col min="6" max="6" width="16.7109375" style="380" customWidth="1"/>
    <col min="7" max="7" width="16.5703125" style="380" customWidth="1"/>
    <col min="8" max="8" width="15.140625" style="380" customWidth="1"/>
    <col min="9" max="9" width="18.7109375" style="380" customWidth="1"/>
    <col min="10" max="10" width="15.85546875" style="380" customWidth="1"/>
    <col min="11" max="11" width="17" style="380" customWidth="1"/>
    <col min="12" max="12" width="18.140625" style="380" customWidth="1"/>
    <col min="13" max="13" width="17.5703125" style="380" customWidth="1"/>
    <col min="14" max="14" width="12.85546875" style="380" customWidth="1"/>
    <col min="15" max="15" width="11.5703125" style="380" customWidth="1"/>
    <col min="16" max="16" width="12.5703125" style="380" customWidth="1"/>
    <col min="17" max="17" width="12.140625" style="380" customWidth="1"/>
    <col min="18" max="18" width="10.28515625" style="380" customWidth="1"/>
    <col min="19" max="19" width="10.42578125" style="380" customWidth="1"/>
    <col min="20" max="20" width="9.28515625" style="380" customWidth="1"/>
    <col min="21" max="21" width="13.5703125" style="380" customWidth="1"/>
    <col min="22" max="22" width="14.5703125" style="380" customWidth="1"/>
    <col min="23" max="23" width="13.140625" style="380" customWidth="1"/>
    <col min="24" max="24" width="11.85546875" style="380" customWidth="1"/>
    <col min="25" max="25" width="10.85546875" style="380" customWidth="1"/>
    <col min="26" max="26" width="11.5703125" style="380" customWidth="1"/>
    <col min="27" max="27" width="15.7109375" style="380" customWidth="1"/>
    <col min="28" max="16384" width="8.85546875" style="380"/>
  </cols>
  <sheetData>
    <row r="1" spans="1:27" s="377" customFormat="1" ht="15.75" x14ac:dyDescent="0.25">
      <c r="C1" s="714" t="s">
        <v>188</v>
      </c>
      <c r="D1" s="715"/>
      <c r="E1" s="715"/>
      <c r="F1" s="715"/>
      <c r="G1" s="715"/>
      <c r="H1" s="715"/>
      <c r="I1" s="715"/>
      <c r="J1" s="715"/>
      <c r="K1" s="715"/>
      <c r="L1" s="715"/>
      <c r="M1" s="715"/>
      <c r="N1" s="715"/>
      <c r="O1" s="715"/>
      <c r="P1" s="715"/>
      <c r="Q1" s="715"/>
      <c r="R1" s="715"/>
      <c r="S1" s="715"/>
      <c r="T1" s="715"/>
      <c r="U1" s="715"/>
      <c r="V1" s="715"/>
      <c r="W1" s="716"/>
    </row>
    <row r="2" spans="1:27" s="377" customFormat="1" ht="15.75" x14ac:dyDescent="0.25">
      <c r="C2" s="378"/>
      <c r="D2" s="378"/>
      <c r="E2" s="378"/>
      <c r="F2" s="378"/>
      <c r="G2" s="378"/>
      <c r="H2" s="378"/>
      <c r="I2" s="378"/>
      <c r="J2" s="378"/>
      <c r="K2" s="378"/>
      <c r="L2" s="378"/>
      <c r="M2" s="378"/>
      <c r="N2" s="378"/>
      <c r="O2" s="378"/>
      <c r="P2" s="378"/>
      <c r="Q2" s="378"/>
      <c r="R2" s="378"/>
      <c r="S2" s="378"/>
      <c r="T2" s="378"/>
      <c r="U2" s="378"/>
      <c r="V2" s="378"/>
      <c r="W2" s="378"/>
    </row>
    <row r="3" spans="1:27" ht="60" customHeight="1" x14ac:dyDescent="0.25">
      <c r="A3" s="717" t="s">
        <v>3</v>
      </c>
      <c r="B3" s="718" t="s">
        <v>150</v>
      </c>
      <c r="C3" s="718" t="s">
        <v>5</v>
      </c>
      <c r="D3" s="379" t="s">
        <v>110</v>
      </c>
      <c r="E3" s="721" t="s">
        <v>189</v>
      </c>
      <c r="F3" s="722"/>
      <c r="G3" s="722"/>
      <c r="H3" s="723"/>
      <c r="I3" s="724" t="s">
        <v>190</v>
      </c>
      <c r="J3" s="662"/>
      <c r="K3" s="721" t="s">
        <v>191</v>
      </c>
      <c r="L3" s="662"/>
      <c r="M3" s="721" t="s">
        <v>192</v>
      </c>
      <c r="N3" s="662" t="s">
        <v>193</v>
      </c>
      <c r="O3" s="721" t="s">
        <v>194</v>
      </c>
      <c r="P3" s="693"/>
      <c r="Q3" s="693"/>
      <c r="R3" s="662"/>
      <c r="S3" s="721" t="s">
        <v>195</v>
      </c>
      <c r="T3" s="693"/>
      <c r="U3" s="693"/>
      <c r="V3" s="662"/>
      <c r="W3" s="721" t="s">
        <v>196</v>
      </c>
      <c r="X3" s="693"/>
      <c r="Y3" s="725" t="s">
        <v>197</v>
      </c>
      <c r="Z3" s="727" t="s">
        <v>198</v>
      </c>
      <c r="AA3" s="730" t="s">
        <v>14</v>
      </c>
    </row>
    <row r="4" spans="1:27" ht="19.5" customHeight="1" x14ac:dyDescent="0.25">
      <c r="A4" s="717"/>
      <c r="B4" s="719"/>
      <c r="C4" s="720"/>
      <c r="D4" s="381"/>
      <c r="E4" s="382" t="s">
        <v>199</v>
      </c>
      <c r="F4" s="382" t="s">
        <v>200</v>
      </c>
      <c r="G4" s="382" t="s">
        <v>201</v>
      </c>
      <c r="H4" s="383" t="s">
        <v>202</v>
      </c>
      <c r="I4" s="382" t="s">
        <v>203</v>
      </c>
      <c r="J4" s="382" t="s">
        <v>204</v>
      </c>
      <c r="K4" s="382" t="s">
        <v>205</v>
      </c>
      <c r="L4" s="382" t="s">
        <v>206</v>
      </c>
      <c r="M4" s="382" t="s">
        <v>207</v>
      </c>
      <c r="N4" s="384" t="s">
        <v>208</v>
      </c>
      <c r="O4" s="721" t="s">
        <v>209</v>
      </c>
      <c r="P4" s="662"/>
      <c r="Q4" s="721" t="s">
        <v>210</v>
      </c>
      <c r="R4" s="662"/>
      <c r="S4" s="721" t="s">
        <v>211</v>
      </c>
      <c r="T4" s="662"/>
      <c r="U4" s="721" t="s">
        <v>212</v>
      </c>
      <c r="V4" s="662"/>
      <c r="W4" s="382" t="s">
        <v>213</v>
      </c>
      <c r="X4" s="379" t="s">
        <v>214</v>
      </c>
      <c r="Y4" s="726"/>
      <c r="Z4" s="728"/>
      <c r="AA4" s="731"/>
    </row>
    <row r="5" spans="1:27" ht="15.75" customHeight="1" x14ac:dyDescent="0.25">
      <c r="A5" s="717"/>
      <c r="B5" s="719"/>
      <c r="C5" s="720"/>
      <c r="D5" s="381"/>
      <c r="E5" s="384"/>
      <c r="F5" s="384"/>
      <c r="G5" s="384"/>
      <c r="H5" s="385"/>
      <c r="I5" s="384"/>
      <c r="J5" s="384"/>
      <c r="K5" s="384"/>
      <c r="L5" s="384"/>
      <c r="M5" s="384"/>
      <c r="N5" s="384"/>
      <c r="O5" s="386" t="s">
        <v>215</v>
      </c>
      <c r="P5" s="382" t="s">
        <v>216</v>
      </c>
      <c r="Q5" s="382" t="s">
        <v>217</v>
      </c>
      <c r="R5" s="382" t="s">
        <v>218</v>
      </c>
      <c r="S5" s="382" t="s">
        <v>219</v>
      </c>
      <c r="T5" s="382" t="s">
        <v>220</v>
      </c>
      <c r="U5" s="382" t="s">
        <v>221</v>
      </c>
      <c r="V5" s="382" t="s">
        <v>222</v>
      </c>
      <c r="W5" s="384"/>
      <c r="X5" s="379"/>
      <c r="Y5" s="726"/>
      <c r="Z5" s="729"/>
      <c r="AA5" s="731"/>
    </row>
    <row r="6" spans="1:27" ht="116.25" customHeight="1" x14ac:dyDescent="0.25">
      <c r="A6" s="718"/>
      <c r="B6" s="719"/>
      <c r="C6" s="720"/>
      <c r="D6" s="387"/>
      <c r="E6" s="387" t="s">
        <v>223</v>
      </c>
      <c r="F6" s="388" t="s">
        <v>224</v>
      </c>
      <c r="G6" s="388" t="s">
        <v>225</v>
      </c>
      <c r="H6" s="389" t="s">
        <v>226</v>
      </c>
      <c r="I6" s="388" t="s">
        <v>227</v>
      </c>
      <c r="J6" s="388" t="s">
        <v>228</v>
      </c>
      <c r="K6" s="388" t="s">
        <v>229</v>
      </c>
      <c r="L6" s="388" t="s">
        <v>230</v>
      </c>
      <c r="M6" s="388" t="s">
        <v>229</v>
      </c>
      <c r="N6" s="388" t="s">
        <v>230</v>
      </c>
      <c r="O6" s="390" t="s">
        <v>16</v>
      </c>
      <c r="P6" s="390" t="s">
        <v>17</v>
      </c>
      <c r="Q6" s="390" t="s">
        <v>16</v>
      </c>
      <c r="R6" s="390" t="s">
        <v>17</v>
      </c>
      <c r="S6" s="390" t="s">
        <v>231</v>
      </c>
      <c r="T6" s="390" t="s">
        <v>232</v>
      </c>
      <c r="U6" s="390" t="s">
        <v>231</v>
      </c>
      <c r="V6" s="390" t="s">
        <v>233</v>
      </c>
      <c r="W6" s="388" t="s">
        <v>16</v>
      </c>
      <c r="X6" s="391" t="s">
        <v>17</v>
      </c>
      <c r="Y6" s="392"/>
      <c r="Z6" s="393" t="s">
        <v>186</v>
      </c>
      <c r="AA6" s="394"/>
    </row>
    <row r="7" spans="1:27" ht="25.5" x14ac:dyDescent="0.25">
      <c r="A7" s="395">
        <v>1</v>
      </c>
      <c r="B7" s="396" t="s">
        <v>37</v>
      </c>
      <c r="C7" s="397" t="s">
        <v>38</v>
      </c>
      <c r="D7" s="301">
        <v>1</v>
      </c>
      <c r="E7" s="398"/>
      <c r="F7" s="398"/>
      <c r="G7" s="398"/>
      <c r="H7" s="398"/>
      <c r="I7" s="398"/>
      <c r="J7" s="398"/>
      <c r="K7" s="398">
        <v>0.156</v>
      </c>
      <c r="L7" s="398">
        <v>0.96899999999999997</v>
      </c>
      <c r="M7" s="398">
        <v>0.27800000000000002</v>
      </c>
      <c r="N7" s="398">
        <v>0.97199999999999998</v>
      </c>
      <c r="O7" s="398"/>
      <c r="P7" s="398"/>
      <c r="Q7" s="398"/>
      <c r="R7" s="398"/>
      <c r="S7" s="398"/>
      <c r="T7" s="398"/>
      <c r="U7" s="398"/>
      <c r="V7" s="398"/>
      <c r="W7" s="398"/>
      <c r="X7" s="398"/>
      <c r="Y7" s="399">
        <f>AVERAGE(E7:X7)</f>
        <v>0.59375</v>
      </c>
      <c r="Z7" s="400">
        <f>Y7*2</f>
        <v>1.1875</v>
      </c>
      <c r="AA7" s="401"/>
    </row>
    <row r="8" spans="1:27" ht="25.5" x14ac:dyDescent="0.25">
      <c r="A8" s="395">
        <v>2</v>
      </c>
      <c r="B8" s="402" t="s">
        <v>37</v>
      </c>
      <c r="C8" s="403" t="s">
        <v>39</v>
      </c>
      <c r="D8" s="297"/>
      <c r="E8" s="297"/>
      <c r="F8" s="297"/>
      <c r="G8" s="297"/>
      <c r="H8" s="297"/>
      <c r="I8" s="297"/>
      <c r="J8" s="297"/>
      <c r="K8" s="297"/>
      <c r="L8" s="297"/>
      <c r="M8" s="297"/>
      <c r="N8" s="297"/>
      <c r="O8" s="297"/>
      <c r="P8" s="297"/>
      <c r="Q8" s="297"/>
      <c r="R8" s="297"/>
      <c r="S8" s="297"/>
      <c r="T8" s="297"/>
      <c r="U8" s="297"/>
      <c r="V8" s="297"/>
      <c r="W8" s="297"/>
      <c r="X8" s="297"/>
      <c r="Y8" s="297"/>
      <c r="Z8" s="297"/>
      <c r="AA8" s="401"/>
    </row>
    <row r="9" spans="1:27" ht="25.5" x14ac:dyDescent="0.25">
      <c r="A9" s="395">
        <v>3</v>
      </c>
      <c r="B9" s="396" t="s">
        <v>37</v>
      </c>
      <c r="C9" s="397" t="s">
        <v>40</v>
      </c>
      <c r="D9" s="301">
        <v>1</v>
      </c>
      <c r="E9" s="398"/>
      <c r="F9" s="398"/>
      <c r="G9" s="398"/>
      <c r="H9" s="398"/>
      <c r="I9" s="398"/>
      <c r="J9" s="398"/>
      <c r="K9" s="398">
        <v>0.17599999999999999</v>
      </c>
      <c r="L9" s="398">
        <v>1</v>
      </c>
      <c r="M9" s="398">
        <v>0.25</v>
      </c>
      <c r="N9" s="398">
        <v>1</v>
      </c>
      <c r="O9" s="398"/>
      <c r="P9" s="398"/>
      <c r="Q9" s="398"/>
      <c r="R9" s="398" t="s">
        <v>234</v>
      </c>
      <c r="S9" s="398"/>
      <c r="T9" s="398"/>
      <c r="U9" s="398"/>
      <c r="V9" s="398"/>
      <c r="W9" s="398"/>
      <c r="X9" s="398"/>
      <c r="Y9" s="399">
        <f t="shared" ref="Y9:Y50" si="0">AVERAGE(E9:X9)</f>
        <v>0.60650000000000004</v>
      </c>
      <c r="Z9" s="400">
        <f t="shared" ref="Z9:Z50" si="1">Y9*2</f>
        <v>1.2130000000000001</v>
      </c>
      <c r="AA9" s="401"/>
    </row>
    <row r="10" spans="1:27" ht="25.5" x14ac:dyDescent="0.25">
      <c r="A10" s="395">
        <v>4</v>
      </c>
      <c r="B10" s="396" t="s">
        <v>37</v>
      </c>
      <c r="C10" s="404" t="s">
        <v>41</v>
      </c>
      <c r="D10" s="301">
        <v>2</v>
      </c>
      <c r="E10" s="398"/>
      <c r="F10" s="398"/>
      <c r="G10" s="398"/>
      <c r="H10" s="398"/>
      <c r="I10" s="398">
        <v>1</v>
      </c>
      <c r="J10" s="529">
        <v>0.42857142857142855</v>
      </c>
      <c r="K10" s="398">
        <v>0.2</v>
      </c>
      <c r="L10" s="398">
        <v>1</v>
      </c>
      <c r="M10" s="398">
        <v>0.09</v>
      </c>
      <c r="N10" s="398">
        <v>1</v>
      </c>
      <c r="O10" s="398">
        <v>1</v>
      </c>
      <c r="P10" s="398"/>
      <c r="Q10" s="398">
        <v>0.85699999999999998</v>
      </c>
      <c r="R10" s="398"/>
      <c r="S10" s="405">
        <v>0.85699999999999998</v>
      </c>
      <c r="T10" s="398"/>
      <c r="U10" s="398">
        <v>0</v>
      </c>
      <c r="V10" s="398"/>
      <c r="W10" s="398">
        <v>1</v>
      </c>
      <c r="X10" s="398"/>
      <c r="Y10" s="399">
        <f t="shared" si="0"/>
        <v>0.67568831168831167</v>
      </c>
      <c r="Z10" s="400">
        <f t="shared" si="1"/>
        <v>1.3513766233766233</v>
      </c>
      <c r="AA10" s="401"/>
    </row>
    <row r="11" spans="1:27" ht="25.5" x14ac:dyDescent="0.25">
      <c r="A11" s="395">
        <v>5</v>
      </c>
      <c r="B11" s="402" t="s">
        <v>37</v>
      </c>
      <c r="C11" s="406" t="s">
        <v>42</v>
      </c>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401"/>
    </row>
    <row r="12" spans="1:27" ht="24.75" customHeight="1" x14ac:dyDescent="0.25">
      <c r="A12" s="304">
        <v>6</v>
      </c>
      <c r="B12" s="396" t="s">
        <v>37</v>
      </c>
      <c r="C12" s="397" t="s">
        <v>43</v>
      </c>
      <c r="D12" s="301">
        <v>33</v>
      </c>
      <c r="E12" s="307"/>
      <c r="F12" s="307"/>
      <c r="G12" s="307"/>
      <c r="H12" s="307"/>
      <c r="I12" s="307">
        <v>1</v>
      </c>
      <c r="J12" s="307">
        <v>0</v>
      </c>
      <c r="K12" s="307">
        <v>0.17599999999999999</v>
      </c>
      <c r="L12" s="307">
        <v>1</v>
      </c>
      <c r="M12" s="307">
        <v>0.36799999999999999</v>
      </c>
      <c r="N12" s="307">
        <v>1</v>
      </c>
      <c r="O12" s="307">
        <v>1</v>
      </c>
      <c r="P12" s="307"/>
      <c r="Q12" s="307">
        <v>1</v>
      </c>
      <c r="R12" s="307"/>
      <c r="S12" s="307">
        <v>0</v>
      </c>
      <c r="T12" s="307"/>
      <c r="U12" s="307">
        <v>0</v>
      </c>
      <c r="V12" s="307"/>
      <c r="W12" s="307">
        <v>1</v>
      </c>
      <c r="X12" s="307"/>
      <c r="Y12" s="399">
        <f t="shared" si="0"/>
        <v>0.59490909090909094</v>
      </c>
      <c r="Z12" s="400">
        <f t="shared" si="1"/>
        <v>1.1898181818181819</v>
      </c>
      <c r="AA12" s="407"/>
    </row>
    <row r="13" spans="1:27" x14ac:dyDescent="0.25">
      <c r="A13" s="304">
        <v>7</v>
      </c>
      <c r="B13" s="396" t="s">
        <v>37</v>
      </c>
      <c r="C13" s="397" t="s">
        <v>44</v>
      </c>
      <c r="D13" s="301">
        <v>35</v>
      </c>
      <c r="E13" s="307">
        <v>1</v>
      </c>
      <c r="F13" s="307">
        <v>0.375</v>
      </c>
      <c r="G13" s="307">
        <v>0.5</v>
      </c>
      <c r="H13" s="307">
        <v>0.25</v>
      </c>
      <c r="I13" s="307">
        <v>1</v>
      </c>
      <c r="J13" s="307">
        <v>0.13600000000000001</v>
      </c>
      <c r="K13" s="307">
        <v>6.9000000000000006E-2</v>
      </c>
      <c r="L13" s="307">
        <v>0.89700000000000002</v>
      </c>
      <c r="M13" s="307">
        <v>0.2</v>
      </c>
      <c r="N13" s="307">
        <v>1</v>
      </c>
      <c r="O13" s="307">
        <v>1</v>
      </c>
      <c r="P13" s="307">
        <v>1</v>
      </c>
      <c r="Q13" s="307">
        <v>0.90500000000000003</v>
      </c>
      <c r="R13" s="307">
        <v>1</v>
      </c>
      <c r="S13" s="307">
        <v>0.14299999999999999</v>
      </c>
      <c r="T13" s="307">
        <v>0</v>
      </c>
      <c r="U13" s="307">
        <v>0.14299999999999999</v>
      </c>
      <c r="V13" s="307">
        <v>0.25</v>
      </c>
      <c r="W13" s="307">
        <v>0.95499999999999996</v>
      </c>
      <c r="X13" s="307">
        <v>1</v>
      </c>
      <c r="Y13" s="399">
        <f t="shared" si="0"/>
        <v>0.59115000000000006</v>
      </c>
      <c r="Z13" s="400">
        <f t="shared" si="1"/>
        <v>1.1823000000000001</v>
      </c>
      <c r="AA13" s="407"/>
    </row>
    <row r="14" spans="1:27" ht="24.75" customHeight="1" x14ac:dyDescent="0.25">
      <c r="A14" s="304">
        <v>8</v>
      </c>
      <c r="B14" s="396" t="s">
        <v>37</v>
      </c>
      <c r="C14" s="397" t="s">
        <v>45</v>
      </c>
      <c r="D14" s="301">
        <v>35</v>
      </c>
      <c r="E14" s="307">
        <v>1</v>
      </c>
      <c r="F14" s="307">
        <v>0.4</v>
      </c>
      <c r="G14" s="307">
        <v>0.57099999999999995</v>
      </c>
      <c r="H14" s="307">
        <v>8.5999999999999993E-2</v>
      </c>
      <c r="I14" s="307">
        <v>1</v>
      </c>
      <c r="J14" s="307">
        <v>0.20899999999999999</v>
      </c>
      <c r="K14" s="307">
        <v>0.26800000000000002</v>
      </c>
      <c r="L14" s="307">
        <v>1</v>
      </c>
      <c r="M14" s="307">
        <v>0.28599999999999998</v>
      </c>
      <c r="N14" s="307">
        <v>1</v>
      </c>
      <c r="O14" s="307">
        <v>0.95199999999999996</v>
      </c>
      <c r="P14" s="307">
        <v>0.97099999999999997</v>
      </c>
      <c r="Q14" s="307">
        <v>0.72599999999999998</v>
      </c>
      <c r="R14" s="307">
        <v>0.85699999999999998</v>
      </c>
      <c r="S14" s="307">
        <v>0.27400000000000002</v>
      </c>
      <c r="T14" s="307">
        <v>2.8000000000000001E-2</v>
      </c>
      <c r="U14" s="307">
        <v>3.2000000000000001E-2</v>
      </c>
      <c r="V14" s="307">
        <v>0.25700000000000001</v>
      </c>
      <c r="W14" s="307">
        <v>0.93500000000000005</v>
      </c>
      <c r="X14" s="307">
        <v>0.97099999999999997</v>
      </c>
      <c r="Y14" s="399">
        <f t="shared" si="0"/>
        <v>0.59114999999999995</v>
      </c>
      <c r="Z14" s="400">
        <f t="shared" si="1"/>
        <v>1.1822999999999999</v>
      </c>
      <c r="AA14" s="407"/>
    </row>
    <row r="15" spans="1:27" ht="25.5" x14ac:dyDescent="0.25">
      <c r="A15" s="304">
        <v>9</v>
      </c>
      <c r="B15" s="396" t="s">
        <v>37</v>
      </c>
      <c r="C15" s="397" t="s">
        <v>46</v>
      </c>
      <c r="D15" s="301">
        <v>35</v>
      </c>
      <c r="E15" s="307">
        <v>0.90900000000000003</v>
      </c>
      <c r="F15" s="307">
        <v>0.54500000000000004</v>
      </c>
      <c r="G15" s="307">
        <v>0.45500000000000002</v>
      </c>
      <c r="H15" s="307">
        <v>0.27300000000000002</v>
      </c>
      <c r="I15" s="307">
        <v>1</v>
      </c>
      <c r="J15" s="307">
        <v>0.47199999999999998</v>
      </c>
      <c r="K15" s="408">
        <v>0.11799999999999999</v>
      </c>
      <c r="L15" s="307">
        <v>0.94099999999999995</v>
      </c>
      <c r="M15" s="307">
        <v>0.2</v>
      </c>
      <c r="N15" s="307">
        <v>0.91700000000000004</v>
      </c>
      <c r="O15" s="307">
        <v>0.92500000000000004</v>
      </c>
      <c r="P15" s="307">
        <v>1</v>
      </c>
      <c r="Q15" s="307">
        <v>0.94299999999999995</v>
      </c>
      <c r="R15" s="307">
        <v>1</v>
      </c>
      <c r="S15" s="307">
        <v>0.22600000000000001</v>
      </c>
      <c r="T15" s="307">
        <v>0.182</v>
      </c>
      <c r="U15" s="307">
        <v>0.17</v>
      </c>
      <c r="V15" s="307">
        <v>0.27300000000000002</v>
      </c>
      <c r="W15" s="307">
        <v>0.94299999999999995</v>
      </c>
      <c r="X15" s="307">
        <v>1</v>
      </c>
      <c r="Y15" s="399">
        <f t="shared" si="0"/>
        <v>0.62460000000000004</v>
      </c>
      <c r="Z15" s="400">
        <f t="shared" si="1"/>
        <v>1.2492000000000001</v>
      </c>
      <c r="AA15" s="407"/>
    </row>
    <row r="16" spans="1:27" ht="25.5" x14ac:dyDescent="0.25">
      <c r="A16" s="395">
        <v>10</v>
      </c>
      <c r="B16" s="409" t="s">
        <v>37</v>
      </c>
      <c r="C16" s="397" t="s">
        <v>47</v>
      </c>
      <c r="D16" s="301">
        <v>35</v>
      </c>
      <c r="E16" s="410">
        <v>1</v>
      </c>
      <c r="F16" s="410">
        <v>0.61899999999999999</v>
      </c>
      <c r="G16" s="410">
        <v>0.52400000000000002</v>
      </c>
      <c r="H16" s="410">
        <v>0.19</v>
      </c>
      <c r="I16" s="410">
        <v>1</v>
      </c>
      <c r="J16" s="410">
        <v>0.40699999999999997</v>
      </c>
      <c r="K16" s="410">
        <v>0.24</v>
      </c>
      <c r="L16" s="410">
        <v>1</v>
      </c>
      <c r="M16" s="410">
        <v>0.253</v>
      </c>
      <c r="N16" s="410">
        <v>1</v>
      </c>
      <c r="O16" s="410">
        <v>0.96699999999999997</v>
      </c>
      <c r="P16" s="410">
        <v>1</v>
      </c>
      <c r="Q16" s="410">
        <v>0.91700000000000004</v>
      </c>
      <c r="R16" s="410">
        <v>0.66700000000000004</v>
      </c>
      <c r="S16" s="410">
        <v>0.3</v>
      </c>
      <c r="T16" s="410">
        <v>0</v>
      </c>
      <c r="U16" s="410">
        <v>8.3000000000000004E-2</v>
      </c>
      <c r="V16" s="410">
        <v>9.5000000000000001E-2</v>
      </c>
      <c r="W16" s="410">
        <v>0.96699999999999997</v>
      </c>
      <c r="X16" s="410">
        <v>1</v>
      </c>
      <c r="Y16" s="399">
        <f t="shared" si="0"/>
        <v>0.61145000000000005</v>
      </c>
      <c r="Z16" s="400">
        <f t="shared" si="1"/>
        <v>1.2229000000000001</v>
      </c>
      <c r="AA16" s="401"/>
    </row>
    <row r="17" spans="1:27" x14ac:dyDescent="0.25">
      <c r="A17" s="395">
        <v>11</v>
      </c>
      <c r="B17" s="409" t="s">
        <v>37</v>
      </c>
      <c r="C17" s="404" t="s">
        <v>48</v>
      </c>
      <c r="D17" s="301">
        <v>35</v>
      </c>
      <c r="E17" s="398">
        <v>1</v>
      </c>
      <c r="F17" s="398">
        <v>1</v>
      </c>
      <c r="G17" s="398">
        <v>0.3</v>
      </c>
      <c r="H17" s="398">
        <v>0.2</v>
      </c>
      <c r="I17" s="398">
        <v>1</v>
      </c>
      <c r="J17" s="405">
        <v>0</v>
      </c>
      <c r="K17" s="398">
        <v>0.18</v>
      </c>
      <c r="L17" s="398">
        <v>1</v>
      </c>
      <c r="M17" s="398">
        <v>0.157</v>
      </c>
      <c r="N17" s="398">
        <v>1</v>
      </c>
      <c r="O17" s="398">
        <v>1</v>
      </c>
      <c r="P17" s="398">
        <v>0.93</v>
      </c>
      <c r="Q17" s="398">
        <v>0.94</v>
      </c>
      <c r="R17" s="398">
        <v>0.73</v>
      </c>
      <c r="S17" s="398">
        <v>0.24</v>
      </c>
      <c r="T17" s="398">
        <v>7.0000000000000007E-2</v>
      </c>
      <c r="U17" s="398">
        <v>0.03</v>
      </c>
      <c r="V17" s="398">
        <v>0.13</v>
      </c>
      <c r="W17" s="398">
        <v>1</v>
      </c>
      <c r="X17" s="398">
        <v>0.87</v>
      </c>
      <c r="Y17" s="399">
        <f t="shared" si="0"/>
        <v>0.58884999999999998</v>
      </c>
      <c r="Z17" s="400">
        <f t="shared" si="1"/>
        <v>1.1777</v>
      </c>
      <c r="AA17" s="401"/>
    </row>
    <row r="18" spans="1:27" ht="38.25" x14ac:dyDescent="0.25">
      <c r="A18" s="304">
        <v>12</v>
      </c>
      <c r="B18" s="396" t="s">
        <v>37</v>
      </c>
      <c r="C18" s="397" t="s">
        <v>49</v>
      </c>
      <c r="D18" s="301">
        <v>32</v>
      </c>
      <c r="E18" s="307">
        <v>0.87</v>
      </c>
      <c r="F18" s="307">
        <v>0.6</v>
      </c>
      <c r="G18" s="307">
        <v>0.25</v>
      </c>
      <c r="H18" s="307">
        <v>0.14000000000000001</v>
      </c>
      <c r="I18" s="307">
        <v>0.95</v>
      </c>
      <c r="J18" s="307">
        <v>0.44</v>
      </c>
      <c r="K18" s="307">
        <v>0.11799999999999999</v>
      </c>
      <c r="L18" s="307">
        <v>1</v>
      </c>
      <c r="M18" s="307">
        <v>0.13</v>
      </c>
      <c r="N18" s="307">
        <v>1</v>
      </c>
      <c r="O18" s="307">
        <v>0.92</v>
      </c>
      <c r="P18" s="307">
        <v>0.95</v>
      </c>
      <c r="Q18" s="307">
        <v>0.86</v>
      </c>
      <c r="R18" s="307">
        <v>0.7</v>
      </c>
      <c r="S18" s="307">
        <v>0.17100000000000001</v>
      </c>
      <c r="T18" s="307">
        <v>0</v>
      </c>
      <c r="U18" s="307">
        <v>0.06</v>
      </c>
      <c r="V18" s="307">
        <v>6.5000000000000002E-2</v>
      </c>
      <c r="W18" s="307">
        <v>0.9</v>
      </c>
      <c r="X18" s="307">
        <v>0.79</v>
      </c>
      <c r="Y18" s="399">
        <f t="shared" si="0"/>
        <v>0.54569999999999985</v>
      </c>
      <c r="Z18" s="400">
        <f t="shared" si="1"/>
        <v>1.0913999999999997</v>
      </c>
      <c r="AA18" s="407"/>
    </row>
    <row r="19" spans="1:27" ht="25.5" x14ac:dyDescent="0.25">
      <c r="A19" s="304">
        <v>13</v>
      </c>
      <c r="B19" s="396" t="s">
        <v>37</v>
      </c>
      <c r="C19" s="397" t="s">
        <v>97</v>
      </c>
      <c r="D19" s="317">
        <v>35</v>
      </c>
      <c r="E19" s="307">
        <v>1</v>
      </c>
      <c r="F19" s="307">
        <v>0.14199999999999999</v>
      </c>
      <c r="G19" s="307">
        <v>0.43</v>
      </c>
      <c r="H19" s="307">
        <v>0.14199999999999999</v>
      </c>
      <c r="I19" s="307">
        <v>1</v>
      </c>
      <c r="J19" s="307">
        <v>0.25</v>
      </c>
      <c r="K19" s="307">
        <v>0.128</v>
      </c>
      <c r="L19" s="307">
        <v>0.92300000000000004</v>
      </c>
      <c r="M19" s="307">
        <v>0.184</v>
      </c>
      <c r="N19" s="307">
        <v>1</v>
      </c>
      <c r="O19" s="307">
        <v>0.95</v>
      </c>
      <c r="P19" s="307">
        <v>1</v>
      </c>
      <c r="Q19" s="307">
        <v>0.95</v>
      </c>
      <c r="R19" s="307">
        <v>1</v>
      </c>
      <c r="S19" s="307">
        <v>0.3</v>
      </c>
      <c r="T19" s="307">
        <v>0.14199999999999999</v>
      </c>
      <c r="U19" s="307">
        <v>0.15</v>
      </c>
      <c r="V19" s="307">
        <v>0.57099999999999995</v>
      </c>
      <c r="W19" s="307">
        <v>0.9</v>
      </c>
      <c r="X19" s="307">
        <v>1</v>
      </c>
      <c r="Y19" s="399">
        <f t="shared" si="0"/>
        <v>0.60810000000000008</v>
      </c>
      <c r="Z19" s="400">
        <f t="shared" si="1"/>
        <v>1.2162000000000002</v>
      </c>
      <c r="AA19" s="407"/>
    </row>
    <row r="20" spans="1:27" x14ac:dyDescent="0.25">
      <c r="A20" s="304">
        <v>14</v>
      </c>
      <c r="B20" s="396" t="s">
        <v>37</v>
      </c>
      <c r="C20" s="397" t="s">
        <v>50</v>
      </c>
      <c r="D20" s="317">
        <v>35</v>
      </c>
      <c r="E20" s="307">
        <v>1</v>
      </c>
      <c r="F20" s="307">
        <v>0.18099999999999999</v>
      </c>
      <c r="G20" s="307">
        <v>0.1</v>
      </c>
      <c r="H20" s="307">
        <v>0.1</v>
      </c>
      <c r="I20" s="307">
        <v>1</v>
      </c>
      <c r="J20" s="307">
        <v>0.23100000000000001</v>
      </c>
      <c r="K20" s="307">
        <v>0.05</v>
      </c>
      <c r="L20" s="307">
        <v>1</v>
      </c>
      <c r="M20" s="307">
        <v>0.2</v>
      </c>
      <c r="N20" s="307">
        <v>0.95</v>
      </c>
      <c r="O20" s="307">
        <v>1</v>
      </c>
      <c r="P20" s="307">
        <v>1</v>
      </c>
      <c r="Q20" s="307">
        <v>1</v>
      </c>
      <c r="R20" s="307">
        <f>10/11</f>
        <v>0.90909090909090906</v>
      </c>
      <c r="S20" s="307">
        <v>0.23</v>
      </c>
      <c r="T20" s="307">
        <v>0</v>
      </c>
      <c r="U20" s="307">
        <v>0</v>
      </c>
      <c r="V20" s="307">
        <f>2/11</f>
        <v>0.18181818181818182</v>
      </c>
      <c r="W20" s="307">
        <v>1</v>
      </c>
      <c r="X20" s="307">
        <v>1</v>
      </c>
      <c r="Y20" s="399">
        <f t="shared" si="0"/>
        <v>0.55664545454545455</v>
      </c>
      <c r="Z20" s="400">
        <f t="shared" si="1"/>
        <v>1.1132909090909091</v>
      </c>
      <c r="AA20" s="407"/>
    </row>
    <row r="21" spans="1:27" ht="38.25" x14ac:dyDescent="0.25">
      <c r="A21" s="304">
        <v>15</v>
      </c>
      <c r="B21" s="396" t="s">
        <v>37</v>
      </c>
      <c r="C21" s="397" t="s">
        <v>99</v>
      </c>
      <c r="D21" s="317">
        <v>35</v>
      </c>
      <c r="E21" s="307" t="s">
        <v>235</v>
      </c>
      <c r="F21" s="307" t="s">
        <v>236</v>
      </c>
      <c r="G21" s="307" t="s">
        <v>237</v>
      </c>
      <c r="H21" s="307">
        <v>0.06</v>
      </c>
      <c r="I21" s="307">
        <v>1</v>
      </c>
      <c r="J21" s="307">
        <v>0.41</v>
      </c>
      <c r="K21" s="307">
        <v>9.2999999999999999E-2</v>
      </c>
      <c r="L21" s="307">
        <v>0.98099999999999998</v>
      </c>
      <c r="M21" s="307">
        <v>0.26800000000000002</v>
      </c>
      <c r="N21" s="307">
        <v>0.98199999999999998</v>
      </c>
      <c r="O21" s="307">
        <v>0.09</v>
      </c>
      <c r="P21" s="307">
        <v>0.09</v>
      </c>
      <c r="Q21" s="307">
        <v>0.16</v>
      </c>
      <c r="R21" s="307">
        <v>0.12</v>
      </c>
      <c r="S21" s="307">
        <v>0.04</v>
      </c>
      <c r="T21" s="307">
        <v>0.03</v>
      </c>
      <c r="U21" s="307">
        <v>0.02</v>
      </c>
      <c r="V21" s="307">
        <v>0.21</v>
      </c>
      <c r="W21" s="307">
        <v>0.98</v>
      </c>
      <c r="X21" s="307">
        <v>0.91</v>
      </c>
      <c r="Y21" s="399">
        <f t="shared" si="0"/>
        <v>0.37905882352941184</v>
      </c>
      <c r="Z21" s="400">
        <f t="shared" si="1"/>
        <v>0.75811764705882367</v>
      </c>
      <c r="AA21" s="407"/>
    </row>
    <row r="22" spans="1:27" ht="51" x14ac:dyDescent="0.25">
      <c r="A22" s="304">
        <v>16</v>
      </c>
      <c r="B22" s="396" t="s">
        <v>37</v>
      </c>
      <c r="C22" s="397" t="s">
        <v>51</v>
      </c>
      <c r="D22" s="317">
        <v>35</v>
      </c>
      <c r="E22" s="307">
        <v>0.88</v>
      </c>
      <c r="F22" s="307">
        <v>0.87</v>
      </c>
      <c r="G22" s="307">
        <v>0.5</v>
      </c>
      <c r="H22" s="307">
        <v>0</v>
      </c>
      <c r="I22" s="307">
        <v>1</v>
      </c>
      <c r="J22" s="307">
        <v>0.17</v>
      </c>
      <c r="K22" s="307">
        <v>0.14000000000000001</v>
      </c>
      <c r="L22" s="307">
        <v>1</v>
      </c>
      <c r="M22" s="307">
        <v>0.14199999999999999</v>
      </c>
      <c r="N22" s="307">
        <v>1</v>
      </c>
      <c r="O22" s="307">
        <v>0.89</v>
      </c>
      <c r="P22" s="307">
        <v>0.88</v>
      </c>
      <c r="Q22" s="307">
        <v>0.89</v>
      </c>
      <c r="R22" s="307">
        <v>0.75</v>
      </c>
      <c r="S22" s="307">
        <v>0.22</v>
      </c>
      <c r="T22" s="307">
        <v>0</v>
      </c>
      <c r="U22" s="307">
        <v>0</v>
      </c>
      <c r="V22" s="307">
        <v>0</v>
      </c>
      <c r="W22" s="307">
        <v>0.94</v>
      </c>
      <c r="X22" s="307">
        <v>0.87</v>
      </c>
      <c r="Y22" s="399">
        <f t="shared" si="0"/>
        <v>0.55709999999999993</v>
      </c>
      <c r="Z22" s="400">
        <f t="shared" si="1"/>
        <v>1.1141999999999999</v>
      </c>
      <c r="AA22" s="407"/>
    </row>
    <row r="23" spans="1:27" ht="25.5" x14ac:dyDescent="0.25">
      <c r="A23" s="395">
        <v>17</v>
      </c>
      <c r="B23" s="409" t="s">
        <v>37</v>
      </c>
      <c r="C23" s="397" t="s">
        <v>108</v>
      </c>
      <c r="D23" s="317">
        <v>35</v>
      </c>
      <c r="E23" s="398">
        <v>1</v>
      </c>
      <c r="F23" s="398">
        <v>0.63600000000000001</v>
      </c>
      <c r="G23" s="398">
        <v>0.54500000000000004</v>
      </c>
      <c r="H23" s="398">
        <v>0.36299999999999999</v>
      </c>
      <c r="I23" s="398">
        <v>1</v>
      </c>
      <c r="J23" s="398">
        <v>0.38800000000000001</v>
      </c>
      <c r="K23" s="398">
        <v>0.24199999999999999</v>
      </c>
      <c r="L23" s="398">
        <v>1</v>
      </c>
      <c r="M23" s="398">
        <v>0.25</v>
      </c>
      <c r="N23" s="398">
        <v>1</v>
      </c>
      <c r="O23" s="398">
        <v>1</v>
      </c>
      <c r="P23" s="398">
        <v>1</v>
      </c>
      <c r="Q23" s="398">
        <v>1</v>
      </c>
      <c r="R23" s="398">
        <v>0.81799999999999995</v>
      </c>
      <c r="S23" s="398">
        <v>0</v>
      </c>
      <c r="T23" s="398">
        <v>9.0999999999999998E-2</v>
      </c>
      <c r="U23" s="398">
        <v>0</v>
      </c>
      <c r="V23" s="398">
        <v>0</v>
      </c>
      <c r="W23" s="398">
        <v>1</v>
      </c>
      <c r="X23" s="398">
        <v>0.81799999999999995</v>
      </c>
      <c r="Y23" s="399">
        <f t="shared" si="0"/>
        <v>0.60754999999999992</v>
      </c>
      <c r="Z23" s="400">
        <f t="shared" si="1"/>
        <v>1.2150999999999998</v>
      </c>
      <c r="AA23" s="411"/>
    </row>
    <row r="24" spans="1:27" ht="25.5" x14ac:dyDescent="0.25">
      <c r="A24" s="320">
        <v>18</v>
      </c>
      <c r="B24" s="412" t="s">
        <v>37</v>
      </c>
      <c r="C24" s="413" t="s">
        <v>100</v>
      </c>
      <c r="D24" s="301">
        <v>33</v>
      </c>
      <c r="E24" s="324">
        <v>1</v>
      </c>
      <c r="F24" s="324">
        <v>0.6</v>
      </c>
      <c r="G24" s="324">
        <v>0.6</v>
      </c>
      <c r="H24" s="324">
        <v>0.4</v>
      </c>
      <c r="I24" s="324">
        <v>1</v>
      </c>
      <c r="J24" s="324">
        <v>0.52900000000000003</v>
      </c>
      <c r="K24" s="324">
        <v>5.5E-2</v>
      </c>
      <c r="L24" s="324">
        <v>1</v>
      </c>
      <c r="M24" s="324">
        <v>0.11799999999999999</v>
      </c>
      <c r="N24" s="324">
        <v>1</v>
      </c>
      <c r="O24" s="324">
        <v>1</v>
      </c>
      <c r="P24" s="324">
        <v>1</v>
      </c>
      <c r="Q24" s="324">
        <v>1</v>
      </c>
      <c r="R24" s="324">
        <v>0.16700000000000001</v>
      </c>
      <c r="S24" s="324">
        <v>0.41099999999999998</v>
      </c>
      <c r="T24" s="324">
        <v>0.33300000000000002</v>
      </c>
      <c r="U24" s="324">
        <v>0.11700000000000001</v>
      </c>
      <c r="V24" s="324">
        <v>0.5</v>
      </c>
      <c r="W24" s="324">
        <v>1</v>
      </c>
      <c r="X24" s="324">
        <v>1</v>
      </c>
      <c r="Y24" s="399">
        <f t="shared" si="0"/>
        <v>0.64149999999999996</v>
      </c>
      <c r="Z24" s="400">
        <f t="shared" si="1"/>
        <v>1.2829999999999999</v>
      </c>
      <c r="AA24" s="414"/>
    </row>
    <row r="25" spans="1:27" ht="24" customHeight="1" x14ac:dyDescent="0.25">
      <c r="A25" s="320">
        <v>19</v>
      </c>
      <c r="B25" s="412" t="s">
        <v>37</v>
      </c>
      <c r="C25" s="413" t="s">
        <v>101</v>
      </c>
      <c r="D25" s="301">
        <v>32</v>
      </c>
      <c r="E25" s="325">
        <v>1</v>
      </c>
      <c r="F25" s="325">
        <v>0.69299999999999995</v>
      </c>
      <c r="G25" s="325">
        <v>0.73299999999999998</v>
      </c>
      <c r="H25" s="325">
        <v>0.45300000000000001</v>
      </c>
      <c r="I25" s="325">
        <v>0.98699999999999999</v>
      </c>
      <c r="J25" s="325">
        <v>0.39500000000000002</v>
      </c>
      <c r="K25" s="325">
        <v>0.11</v>
      </c>
      <c r="L25" s="325">
        <v>0.96</v>
      </c>
      <c r="M25" s="325">
        <v>0.41899999999999998</v>
      </c>
      <c r="N25" s="325">
        <v>0.99299999999999999</v>
      </c>
      <c r="O25" s="325">
        <v>1</v>
      </c>
      <c r="P25" s="325">
        <v>1</v>
      </c>
      <c r="Q25" s="325">
        <v>0.97399999999999998</v>
      </c>
      <c r="R25" s="325">
        <v>1</v>
      </c>
      <c r="S25" s="325">
        <v>0.42899999999999999</v>
      </c>
      <c r="T25" s="325">
        <v>0.222</v>
      </c>
      <c r="U25" s="325">
        <v>0.23300000000000001</v>
      </c>
      <c r="V25" s="325">
        <v>0.38900000000000001</v>
      </c>
      <c r="W25" s="325">
        <v>1</v>
      </c>
      <c r="X25" s="325">
        <v>1</v>
      </c>
      <c r="Y25" s="399">
        <f t="shared" si="0"/>
        <v>0.69950000000000001</v>
      </c>
      <c r="Z25" s="400">
        <f t="shared" si="1"/>
        <v>1.399</v>
      </c>
      <c r="AA25" s="414"/>
    </row>
    <row r="26" spans="1:27" x14ac:dyDescent="0.25">
      <c r="A26" s="329">
        <v>20</v>
      </c>
      <c r="B26" s="415" t="s">
        <v>37</v>
      </c>
      <c r="C26" s="397" t="s">
        <v>52</v>
      </c>
      <c r="D26" s="301">
        <v>35</v>
      </c>
      <c r="E26" s="332">
        <v>0.90900000000000003</v>
      </c>
      <c r="F26" s="332">
        <v>0.90900000000000003</v>
      </c>
      <c r="G26" s="332">
        <v>0.81799999999999995</v>
      </c>
      <c r="H26" s="332">
        <v>9.0999999999999998E-2</v>
      </c>
      <c r="I26" s="332">
        <v>1</v>
      </c>
      <c r="J26" s="332">
        <v>0.29299999999999998</v>
      </c>
      <c r="K26" s="332">
        <v>0.26800000000000002</v>
      </c>
      <c r="L26" s="332">
        <v>1</v>
      </c>
      <c r="M26" s="332">
        <v>0.25600000000000001</v>
      </c>
      <c r="N26" s="332">
        <v>1</v>
      </c>
      <c r="O26" s="332">
        <v>0.92700000000000005</v>
      </c>
      <c r="P26" s="332">
        <v>0.90900000000000003</v>
      </c>
      <c r="Q26" s="332">
        <v>0.92700000000000005</v>
      </c>
      <c r="R26" s="332">
        <v>0.45500000000000002</v>
      </c>
      <c r="S26" s="332">
        <v>0.26800000000000002</v>
      </c>
      <c r="T26" s="332">
        <v>0</v>
      </c>
      <c r="U26" s="332">
        <v>7.2999999999999995E-2</v>
      </c>
      <c r="V26" s="332">
        <v>0</v>
      </c>
      <c r="W26" s="332">
        <v>0.92600000000000005</v>
      </c>
      <c r="X26" s="332">
        <v>0.90900000000000003</v>
      </c>
      <c r="Y26" s="399">
        <f t="shared" si="0"/>
        <v>0.5969000000000001</v>
      </c>
      <c r="Z26" s="400">
        <f t="shared" si="1"/>
        <v>1.1938000000000002</v>
      </c>
      <c r="AA26" s="416"/>
    </row>
    <row r="27" spans="1:27" x14ac:dyDescent="0.25">
      <c r="A27" s="335">
        <v>21</v>
      </c>
      <c r="B27" s="417" t="s">
        <v>37</v>
      </c>
      <c r="C27" s="397" t="s">
        <v>53</v>
      </c>
      <c r="D27" s="301">
        <v>35</v>
      </c>
      <c r="E27" s="337">
        <v>1</v>
      </c>
      <c r="F27" s="337">
        <v>0.27700000000000002</v>
      </c>
      <c r="G27" s="337">
        <v>0.44400000000000001</v>
      </c>
      <c r="H27" s="337">
        <v>0</v>
      </c>
      <c r="I27" s="337">
        <v>1</v>
      </c>
      <c r="J27" s="337">
        <v>0.65400000000000003</v>
      </c>
      <c r="K27" s="337">
        <v>0.35099999999999998</v>
      </c>
      <c r="L27" s="337">
        <v>1</v>
      </c>
      <c r="M27" s="337">
        <v>0.25600000000000001</v>
      </c>
      <c r="N27" s="337">
        <v>1</v>
      </c>
      <c r="O27" s="337">
        <v>0.92300000000000004</v>
      </c>
      <c r="P27" s="337">
        <v>1</v>
      </c>
      <c r="Q27" s="337">
        <v>0.84599999999999997</v>
      </c>
      <c r="R27" s="337">
        <v>0.83299999999999996</v>
      </c>
      <c r="S27" s="337">
        <v>0.38400000000000001</v>
      </c>
      <c r="T27" s="337">
        <v>0</v>
      </c>
      <c r="U27" s="337">
        <v>0.115</v>
      </c>
      <c r="V27" s="337">
        <v>0</v>
      </c>
      <c r="W27" s="337">
        <v>0.92300000000000004</v>
      </c>
      <c r="X27" s="337">
        <v>0.94399999999999995</v>
      </c>
      <c r="Y27" s="399">
        <f t="shared" si="0"/>
        <v>0.59749999999999992</v>
      </c>
      <c r="Z27" s="400">
        <f t="shared" si="1"/>
        <v>1.1949999999999998</v>
      </c>
      <c r="AA27" s="418"/>
    </row>
    <row r="28" spans="1:27" ht="25.5" x14ac:dyDescent="0.25">
      <c r="A28" s="341">
        <v>22</v>
      </c>
      <c r="B28" s="419" t="s">
        <v>37</v>
      </c>
      <c r="C28" s="397" t="s">
        <v>54</v>
      </c>
      <c r="D28" s="301">
        <v>35</v>
      </c>
      <c r="E28" s="161">
        <v>0.75</v>
      </c>
      <c r="F28" s="161">
        <v>0.125</v>
      </c>
      <c r="G28" s="161">
        <v>0.25</v>
      </c>
      <c r="H28" s="161">
        <v>0</v>
      </c>
      <c r="I28" s="161">
        <v>0.98</v>
      </c>
      <c r="J28" s="161">
        <v>0.56000000000000005</v>
      </c>
      <c r="K28" s="161">
        <v>0.14299999999999999</v>
      </c>
      <c r="L28" s="161">
        <v>0.85699999999999998</v>
      </c>
      <c r="M28" s="161">
        <v>0.28999999999999998</v>
      </c>
      <c r="N28" s="161">
        <v>0.98399999999999999</v>
      </c>
      <c r="O28" s="161">
        <v>0.94</v>
      </c>
      <c r="P28" s="161">
        <v>1</v>
      </c>
      <c r="Q28" s="161">
        <v>0.92</v>
      </c>
      <c r="R28" s="161">
        <v>0.73299999999999998</v>
      </c>
      <c r="S28" s="161">
        <v>0.28000000000000003</v>
      </c>
      <c r="T28" s="161">
        <v>0</v>
      </c>
      <c r="U28" s="161">
        <v>0.06</v>
      </c>
      <c r="V28" s="161">
        <v>6.7000000000000004E-2</v>
      </c>
      <c r="W28" s="161">
        <v>0.98</v>
      </c>
      <c r="X28" s="161">
        <v>0.93300000000000005</v>
      </c>
      <c r="Y28" s="399">
        <f t="shared" si="0"/>
        <v>0.54259999999999997</v>
      </c>
      <c r="Z28" s="400">
        <f t="shared" si="1"/>
        <v>1.0851999999999999</v>
      </c>
      <c r="AA28" s="420"/>
    </row>
    <row r="29" spans="1:27" ht="25.5" x14ac:dyDescent="0.25">
      <c r="A29" s="395">
        <v>23</v>
      </c>
      <c r="B29" s="409" t="s">
        <v>37</v>
      </c>
      <c r="C29" s="397" t="s">
        <v>55</v>
      </c>
      <c r="D29" s="301">
        <v>35</v>
      </c>
      <c r="E29" s="398">
        <v>1</v>
      </c>
      <c r="F29" s="398">
        <v>0.3</v>
      </c>
      <c r="G29" s="398">
        <v>0.5</v>
      </c>
      <c r="H29" s="398">
        <v>0.3</v>
      </c>
      <c r="I29" s="398">
        <v>1</v>
      </c>
      <c r="J29" s="398">
        <v>0.59</v>
      </c>
      <c r="K29" s="398">
        <v>0.13</v>
      </c>
      <c r="L29" s="398">
        <v>1</v>
      </c>
      <c r="M29" s="398">
        <v>0.192</v>
      </c>
      <c r="N29" s="398">
        <v>1</v>
      </c>
      <c r="O29" s="398">
        <v>0.82399999999999995</v>
      </c>
      <c r="P29" s="398">
        <v>0.9</v>
      </c>
      <c r="Q29" s="398">
        <v>0.78400000000000003</v>
      </c>
      <c r="R29" s="398">
        <v>0.6</v>
      </c>
      <c r="S29" s="398">
        <v>0.09</v>
      </c>
      <c r="T29" s="398">
        <v>0.1</v>
      </c>
      <c r="U29" s="398">
        <v>0</v>
      </c>
      <c r="V29" s="398">
        <v>0.1</v>
      </c>
      <c r="W29" s="398">
        <v>0.78400000000000003</v>
      </c>
      <c r="X29" s="421">
        <v>0.9</v>
      </c>
      <c r="Y29" s="399">
        <f t="shared" si="0"/>
        <v>0.55470000000000008</v>
      </c>
      <c r="Z29" s="400">
        <f t="shared" si="1"/>
        <v>1.1094000000000002</v>
      </c>
      <c r="AA29" s="401"/>
    </row>
    <row r="30" spans="1:27" ht="25.5" x14ac:dyDescent="0.25">
      <c r="A30" s="395">
        <v>24</v>
      </c>
      <c r="B30" s="409" t="s">
        <v>37</v>
      </c>
      <c r="C30" s="397" t="s">
        <v>56</v>
      </c>
      <c r="D30" s="301">
        <v>35</v>
      </c>
      <c r="E30" s="398">
        <v>1</v>
      </c>
      <c r="F30" s="398">
        <v>0.56299999999999994</v>
      </c>
      <c r="G30" s="398">
        <v>0.313</v>
      </c>
      <c r="H30" s="398">
        <v>6.3E-2</v>
      </c>
      <c r="I30" s="398">
        <v>1</v>
      </c>
      <c r="J30" s="398">
        <v>0.246</v>
      </c>
      <c r="K30" s="398">
        <v>0.184</v>
      </c>
      <c r="L30" s="398">
        <v>0.98</v>
      </c>
      <c r="M30" s="398">
        <v>0.20799999999999999</v>
      </c>
      <c r="N30" s="398">
        <v>1</v>
      </c>
      <c r="O30" s="398">
        <v>0.98499999999999999</v>
      </c>
      <c r="P30" s="398">
        <v>1</v>
      </c>
      <c r="Q30" s="398">
        <v>0.89200000000000002</v>
      </c>
      <c r="R30" s="398">
        <v>1</v>
      </c>
      <c r="S30" s="398">
        <v>0.29199999999999998</v>
      </c>
      <c r="T30" s="398">
        <v>0</v>
      </c>
      <c r="U30" s="398">
        <v>7.6999999999999999E-2</v>
      </c>
      <c r="V30" s="398">
        <v>6.3E-2</v>
      </c>
      <c r="W30" s="398">
        <v>0.90900000000000003</v>
      </c>
      <c r="X30" s="398">
        <v>1</v>
      </c>
      <c r="Y30" s="399">
        <f t="shared" si="0"/>
        <v>0.58875000000000011</v>
      </c>
      <c r="Z30" s="400">
        <f t="shared" si="1"/>
        <v>1.1775000000000002</v>
      </c>
      <c r="AA30" s="401"/>
    </row>
    <row r="31" spans="1:27" ht="29.25" customHeight="1" x14ac:dyDescent="0.25">
      <c r="A31" s="395">
        <v>25</v>
      </c>
      <c r="B31" s="409" t="s">
        <v>37</v>
      </c>
      <c r="C31" s="397" t="s">
        <v>57</v>
      </c>
      <c r="D31" s="301">
        <v>35</v>
      </c>
      <c r="E31" s="398">
        <v>1</v>
      </c>
      <c r="F31" s="398">
        <v>0.61099999999999999</v>
      </c>
      <c r="G31" s="398">
        <v>0.55600000000000005</v>
      </c>
      <c r="H31" s="398">
        <v>0</v>
      </c>
      <c r="I31" s="398">
        <v>1</v>
      </c>
      <c r="J31" s="398">
        <v>0.32300000000000001</v>
      </c>
      <c r="K31" s="398">
        <v>0.105</v>
      </c>
      <c r="L31" s="398">
        <v>1</v>
      </c>
      <c r="M31" s="398">
        <v>0.25</v>
      </c>
      <c r="N31" s="398">
        <v>1</v>
      </c>
      <c r="O31" s="398">
        <v>0.93500000000000005</v>
      </c>
      <c r="P31" s="398">
        <v>1</v>
      </c>
      <c r="Q31" s="398">
        <v>0.90300000000000002</v>
      </c>
      <c r="R31" s="398">
        <v>1</v>
      </c>
      <c r="S31" s="398">
        <v>0.161</v>
      </c>
      <c r="T31" s="398">
        <v>0.111</v>
      </c>
      <c r="U31" s="398">
        <v>0.129</v>
      </c>
      <c r="V31" s="398">
        <v>0.33300000000000002</v>
      </c>
      <c r="W31" s="398">
        <v>0.96799999999999997</v>
      </c>
      <c r="X31" s="398">
        <v>1</v>
      </c>
      <c r="Y31" s="399">
        <f t="shared" si="0"/>
        <v>0.61924999999999997</v>
      </c>
      <c r="Z31" s="400">
        <f t="shared" si="1"/>
        <v>1.2384999999999999</v>
      </c>
      <c r="AA31" s="401"/>
    </row>
    <row r="32" spans="1:27" ht="25.5" x14ac:dyDescent="0.25">
      <c r="A32" s="395">
        <v>26</v>
      </c>
      <c r="B32" s="409" t="s">
        <v>37</v>
      </c>
      <c r="C32" s="397" t="s">
        <v>102</v>
      </c>
      <c r="D32" s="301">
        <v>35</v>
      </c>
      <c r="E32" s="398"/>
      <c r="F32" s="398"/>
      <c r="G32" s="398"/>
      <c r="H32" s="398"/>
      <c r="I32" s="398">
        <v>1</v>
      </c>
      <c r="J32" s="398">
        <v>0.57599999999999996</v>
      </c>
      <c r="K32" s="398">
        <v>0.182</v>
      </c>
      <c r="L32" s="398">
        <v>1</v>
      </c>
      <c r="M32" s="398">
        <v>0.16200000000000001</v>
      </c>
      <c r="N32" s="398">
        <v>1</v>
      </c>
      <c r="O32" s="398">
        <v>1</v>
      </c>
      <c r="P32" s="398"/>
      <c r="Q32" s="398">
        <v>0.92</v>
      </c>
      <c r="R32" s="398"/>
      <c r="S32" s="398">
        <v>0.4</v>
      </c>
      <c r="T32" s="398"/>
      <c r="U32" s="398">
        <v>0.12</v>
      </c>
      <c r="V32" s="398"/>
      <c r="W32" s="398">
        <v>1</v>
      </c>
      <c r="X32" s="398"/>
      <c r="Y32" s="399">
        <f t="shared" si="0"/>
        <v>0.66909090909090907</v>
      </c>
      <c r="Z32" s="400">
        <f t="shared" si="1"/>
        <v>1.3381818181818181</v>
      </c>
      <c r="AA32" s="401"/>
    </row>
    <row r="33" spans="1:27" ht="25.5" x14ac:dyDescent="0.25">
      <c r="A33" s="395">
        <v>27</v>
      </c>
      <c r="B33" s="409" t="s">
        <v>37</v>
      </c>
      <c r="C33" s="397" t="s">
        <v>58</v>
      </c>
      <c r="D33" s="301">
        <v>33</v>
      </c>
      <c r="E33" s="398">
        <v>1</v>
      </c>
      <c r="F33" s="398">
        <v>0.66600000000000004</v>
      </c>
      <c r="G33" s="398">
        <v>0.6</v>
      </c>
      <c r="H33" s="398">
        <v>0</v>
      </c>
      <c r="I33" s="398">
        <v>1</v>
      </c>
      <c r="J33" s="398">
        <v>0.64700000000000002</v>
      </c>
      <c r="K33" s="398">
        <v>0.16700000000000001</v>
      </c>
      <c r="L33" s="398">
        <v>1</v>
      </c>
      <c r="M33" s="398">
        <v>0.16700000000000001</v>
      </c>
      <c r="N33" s="398">
        <v>1</v>
      </c>
      <c r="O33" s="398">
        <v>0.88200000000000001</v>
      </c>
      <c r="P33" s="398">
        <v>1</v>
      </c>
      <c r="Q33" s="398">
        <v>0.70499999999999996</v>
      </c>
      <c r="R33" s="398">
        <v>0.66600000000000004</v>
      </c>
      <c r="S33" s="398">
        <v>5.8000000000000003E-2</v>
      </c>
      <c r="T33" s="398">
        <v>0</v>
      </c>
      <c r="U33" s="398">
        <v>0</v>
      </c>
      <c r="V33" s="398">
        <v>0</v>
      </c>
      <c r="W33" s="398">
        <v>0.76400000000000001</v>
      </c>
      <c r="X33" s="398">
        <v>0.86599999999999999</v>
      </c>
      <c r="Y33" s="399">
        <f t="shared" si="0"/>
        <v>0.5593999999999999</v>
      </c>
      <c r="Z33" s="400">
        <f t="shared" si="1"/>
        <v>1.1187999999999998</v>
      </c>
      <c r="AA33" s="401"/>
    </row>
    <row r="34" spans="1:27" ht="25.5" x14ac:dyDescent="0.25">
      <c r="A34" s="395">
        <v>28</v>
      </c>
      <c r="B34" s="409" t="s">
        <v>37</v>
      </c>
      <c r="C34" s="397" t="s">
        <v>103</v>
      </c>
      <c r="D34" s="301">
        <v>35</v>
      </c>
      <c r="E34" s="398">
        <v>0.9</v>
      </c>
      <c r="F34" s="398">
        <v>0.33300000000000002</v>
      </c>
      <c r="G34" s="398">
        <v>0.44400000000000001</v>
      </c>
      <c r="H34" s="398">
        <v>5.5E-2</v>
      </c>
      <c r="I34" s="398">
        <v>1</v>
      </c>
      <c r="J34" s="398">
        <v>0</v>
      </c>
      <c r="K34" s="398">
        <v>0.23300000000000001</v>
      </c>
      <c r="L34" s="398">
        <v>1</v>
      </c>
      <c r="M34" s="398">
        <v>0.222</v>
      </c>
      <c r="N34" s="398">
        <v>1</v>
      </c>
      <c r="O34" s="398">
        <v>0.96399999999999997</v>
      </c>
      <c r="P34" s="398">
        <v>0.89400000000000002</v>
      </c>
      <c r="Q34" s="398">
        <v>0.85699999999999998</v>
      </c>
      <c r="R34" s="398">
        <v>0.89400000000000002</v>
      </c>
      <c r="S34" s="398">
        <v>0.107</v>
      </c>
      <c r="T34" s="398">
        <v>0.105</v>
      </c>
      <c r="U34" s="398">
        <v>0.107</v>
      </c>
      <c r="V34" s="398">
        <v>0.26300000000000001</v>
      </c>
      <c r="W34" s="398">
        <v>0.85699999999999998</v>
      </c>
      <c r="X34" s="398">
        <v>0.95</v>
      </c>
      <c r="Y34" s="399">
        <f t="shared" si="0"/>
        <v>0.5592499999999998</v>
      </c>
      <c r="Z34" s="400">
        <f t="shared" si="1"/>
        <v>1.1184999999999996</v>
      </c>
      <c r="AA34" s="401"/>
    </row>
    <row r="35" spans="1:27" ht="51" x14ac:dyDescent="0.25">
      <c r="A35" s="348">
        <v>29</v>
      </c>
      <c r="B35" s="422" t="s">
        <v>37</v>
      </c>
      <c r="C35" s="397" t="s">
        <v>105</v>
      </c>
      <c r="D35" s="301">
        <v>35</v>
      </c>
      <c r="E35" s="358">
        <v>1</v>
      </c>
      <c r="F35" s="358">
        <v>0.33</v>
      </c>
      <c r="G35" s="358">
        <v>0.91</v>
      </c>
      <c r="H35" s="358">
        <v>0.25</v>
      </c>
      <c r="I35" s="358">
        <v>1</v>
      </c>
      <c r="J35" s="358">
        <v>0.39</v>
      </c>
      <c r="K35" s="358">
        <v>0.21</v>
      </c>
      <c r="L35" s="358">
        <v>1</v>
      </c>
      <c r="M35" s="358">
        <v>0.3</v>
      </c>
      <c r="N35" s="358">
        <v>0.98299999999999998</v>
      </c>
      <c r="O35" s="358">
        <v>0.93</v>
      </c>
      <c r="P35" s="358">
        <v>1</v>
      </c>
      <c r="Q35" s="358">
        <v>0.91</v>
      </c>
      <c r="R35" s="358">
        <v>1</v>
      </c>
      <c r="S35" s="358">
        <v>0.21</v>
      </c>
      <c r="T35" s="358">
        <v>0.17</v>
      </c>
      <c r="U35" s="358">
        <v>7.0000000000000007E-2</v>
      </c>
      <c r="V35" s="358">
        <v>0.17</v>
      </c>
      <c r="W35" s="358">
        <v>0.91300000000000003</v>
      </c>
      <c r="X35" s="358">
        <v>0.875</v>
      </c>
      <c r="Y35" s="399">
        <f t="shared" si="0"/>
        <v>0.63105000000000011</v>
      </c>
      <c r="Z35" s="400">
        <f t="shared" si="1"/>
        <v>1.2621000000000002</v>
      </c>
      <c r="AA35" s="423"/>
    </row>
    <row r="36" spans="1:27" ht="25.5" x14ac:dyDescent="0.25">
      <c r="A36" s="395">
        <v>30</v>
      </c>
      <c r="B36" s="409" t="s">
        <v>37</v>
      </c>
      <c r="C36" s="397" t="s">
        <v>59</v>
      </c>
      <c r="D36" s="301">
        <v>35</v>
      </c>
      <c r="E36" s="398">
        <v>1</v>
      </c>
      <c r="F36" s="398">
        <v>1</v>
      </c>
      <c r="G36" s="398">
        <v>1</v>
      </c>
      <c r="H36" s="398">
        <v>1</v>
      </c>
      <c r="I36" s="398">
        <v>1</v>
      </c>
      <c r="J36" s="398">
        <v>0.36799999999999999</v>
      </c>
      <c r="K36" s="398">
        <v>0.23499999999999999</v>
      </c>
      <c r="L36" s="398">
        <v>1</v>
      </c>
      <c r="M36" s="398">
        <v>0.26500000000000001</v>
      </c>
      <c r="N36" s="398">
        <v>1</v>
      </c>
      <c r="O36" s="398">
        <v>0.94699999999999995</v>
      </c>
      <c r="P36" s="398">
        <v>1</v>
      </c>
      <c r="Q36" s="398">
        <v>0.71</v>
      </c>
      <c r="R36" s="398">
        <v>1</v>
      </c>
      <c r="S36" s="398">
        <v>0.184</v>
      </c>
      <c r="T36" s="398">
        <v>0</v>
      </c>
      <c r="U36" s="398">
        <v>2.7E-2</v>
      </c>
      <c r="V36" s="398">
        <v>1</v>
      </c>
      <c r="W36" s="398">
        <v>0.97399999999999998</v>
      </c>
      <c r="X36" s="398">
        <v>1</v>
      </c>
      <c r="Y36" s="399">
        <f t="shared" si="0"/>
        <v>0.73549999999999982</v>
      </c>
      <c r="Z36" s="400">
        <f t="shared" si="1"/>
        <v>1.4709999999999996</v>
      </c>
      <c r="AA36" s="401"/>
    </row>
    <row r="37" spans="1:27" ht="25.5" x14ac:dyDescent="0.25">
      <c r="A37" s="395">
        <v>31</v>
      </c>
      <c r="B37" s="409" t="s">
        <v>37</v>
      </c>
      <c r="C37" s="397" t="s">
        <v>104</v>
      </c>
      <c r="D37" s="301">
        <v>35</v>
      </c>
      <c r="E37" s="398"/>
      <c r="F37" s="398"/>
      <c r="G37" s="398"/>
      <c r="H37" s="398"/>
      <c r="I37" s="398">
        <v>0.96199999999999997</v>
      </c>
      <c r="J37" s="398">
        <v>0.55500000000000005</v>
      </c>
      <c r="K37" s="398">
        <v>0.32300000000000001</v>
      </c>
      <c r="L37" s="398">
        <v>1</v>
      </c>
      <c r="M37" s="398">
        <v>0.375</v>
      </c>
      <c r="N37" s="398">
        <v>0.93799999999999994</v>
      </c>
      <c r="O37" s="398">
        <v>0.53800000000000003</v>
      </c>
      <c r="P37" s="398"/>
      <c r="Q37" s="398">
        <v>0.307</v>
      </c>
      <c r="R37" s="398"/>
      <c r="S37" s="398">
        <v>0.153</v>
      </c>
      <c r="T37" s="398"/>
      <c r="U37" s="398">
        <v>0</v>
      </c>
      <c r="V37" s="398"/>
      <c r="W37" s="398">
        <v>0.85099999999999998</v>
      </c>
      <c r="X37" s="398"/>
      <c r="Y37" s="399">
        <f t="shared" si="0"/>
        <v>0.54563636363636359</v>
      </c>
      <c r="Z37" s="400">
        <f t="shared" si="1"/>
        <v>1.0912727272727272</v>
      </c>
      <c r="AA37" s="401"/>
    </row>
    <row r="38" spans="1:27" x14ac:dyDescent="0.25">
      <c r="A38" s="395">
        <v>32</v>
      </c>
      <c r="B38" s="409" t="s">
        <v>37</v>
      </c>
      <c r="C38" s="397" t="s">
        <v>60</v>
      </c>
      <c r="D38" s="301">
        <v>35</v>
      </c>
      <c r="E38" s="424">
        <v>1</v>
      </c>
      <c r="F38" s="424">
        <v>0.43</v>
      </c>
      <c r="G38" s="424">
        <v>0.43</v>
      </c>
      <c r="H38" s="424">
        <v>0.14000000000000001</v>
      </c>
      <c r="I38" s="424">
        <v>1</v>
      </c>
      <c r="J38" s="424">
        <v>0.32</v>
      </c>
      <c r="K38" s="424">
        <v>0.224</v>
      </c>
      <c r="L38" s="424">
        <v>1</v>
      </c>
      <c r="M38" s="424">
        <v>0.19</v>
      </c>
      <c r="N38" s="424">
        <v>1</v>
      </c>
      <c r="O38" s="424">
        <v>1</v>
      </c>
      <c r="P38" s="424">
        <v>1</v>
      </c>
      <c r="Q38" s="424">
        <v>0.97</v>
      </c>
      <c r="R38" s="424">
        <v>0.43</v>
      </c>
      <c r="S38" s="424">
        <v>0.24</v>
      </c>
      <c r="T38" s="424">
        <v>7.0000000000000007E-2</v>
      </c>
      <c r="U38" s="424">
        <v>0</v>
      </c>
      <c r="V38" s="424">
        <v>0.14000000000000001</v>
      </c>
      <c r="W38" s="424">
        <v>0.95</v>
      </c>
      <c r="X38" s="424">
        <v>0.71</v>
      </c>
      <c r="Y38" s="399">
        <f t="shared" si="0"/>
        <v>0.56220000000000003</v>
      </c>
      <c r="Z38" s="400">
        <f t="shared" si="1"/>
        <v>1.1244000000000001</v>
      </c>
      <c r="AA38" s="401"/>
    </row>
    <row r="39" spans="1:27" ht="25.5" x14ac:dyDescent="0.25">
      <c r="A39" s="395">
        <v>33</v>
      </c>
      <c r="B39" s="409" t="s">
        <v>37</v>
      </c>
      <c r="C39" s="397" t="s">
        <v>61</v>
      </c>
      <c r="D39" s="301">
        <v>35</v>
      </c>
      <c r="E39" s="398">
        <v>1</v>
      </c>
      <c r="F39" s="398">
        <v>0.625</v>
      </c>
      <c r="G39" s="398">
        <v>0.438</v>
      </c>
      <c r="H39" s="398">
        <v>6.3E-2</v>
      </c>
      <c r="I39" s="398">
        <v>1</v>
      </c>
      <c r="J39" s="398">
        <v>0.41199999999999998</v>
      </c>
      <c r="K39" s="398">
        <v>0.22700000000000001</v>
      </c>
      <c r="L39" s="398">
        <v>0.97</v>
      </c>
      <c r="M39" s="398">
        <v>0.23200000000000001</v>
      </c>
      <c r="N39" s="398">
        <v>0.98599999999999999</v>
      </c>
      <c r="O39" s="398">
        <v>0</v>
      </c>
      <c r="P39" s="398">
        <v>6.3E-2</v>
      </c>
      <c r="Q39" s="398">
        <v>0.11799999999999999</v>
      </c>
      <c r="R39" s="398">
        <v>0.125</v>
      </c>
      <c r="S39" s="398">
        <v>0.29399999999999998</v>
      </c>
      <c r="T39" s="398">
        <v>6.7000000000000004E-2</v>
      </c>
      <c r="U39" s="398">
        <v>0.11799999999999999</v>
      </c>
      <c r="V39" s="398">
        <v>0.188</v>
      </c>
      <c r="W39" s="398">
        <v>1</v>
      </c>
      <c r="X39" s="398">
        <v>0.93799999999999994</v>
      </c>
      <c r="Y39" s="399">
        <f t="shared" si="0"/>
        <v>0.44320000000000004</v>
      </c>
      <c r="Z39" s="400">
        <f t="shared" si="1"/>
        <v>0.88640000000000008</v>
      </c>
      <c r="AA39" s="401"/>
    </row>
    <row r="40" spans="1:27" x14ac:dyDescent="0.25">
      <c r="A40" s="395">
        <v>34</v>
      </c>
      <c r="B40" s="409" t="s">
        <v>37</v>
      </c>
      <c r="C40" s="404" t="s">
        <v>62</v>
      </c>
      <c r="D40" s="301">
        <v>35</v>
      </c>
      <c r="E40" s="421">
        <v>1</v>
      </c>
      <c r="F40" s="421">
        <v>1</v>
      </c>
      <c r="G40" s="421">
        <v>0.2</v>
      </c>
      <c r="H40" s="421">
        <v>0.2</v>
      </c>
      <c r="I40" s="421">
        <v>0.97899999999999998</v>
      </c>
      <c r="J40" s="421">
        <v>0.42799999999999999</v>
      </c>
      <c r="K40" s="425">
        <v>9.0999999999999998E-2</v>
      </c>
      <c r="L40" s="421">
        <v>0.83599999999999997</v>
      </c>
      <c r="M40" s="421">
        <v>0.151</v>
      </c>
      <c r="N40" s="421">
        <v>0.92500000000000004</v>
      </c>
      <c r="O40" s="421">
        <v>0.9375</v>
      </c>
      <c r="P40" s="421">
        <v>1</v>
      </c>
      <c r="Q40" s="421">
        <v>0.93799999999999994</v>
      </c>
      <c r="R40" s="421">
        <v>0.7</v>
      </c>
      <c r="S40" s="421">
        <v>0.3125</v>
      </c>
      <c r="T40" s="421">
        <v>0.1</v>
      </c>
      <c r="U40" s="421">
        <v>4.1000000000000002E-2</v>
      </c>
      <c r="V40" s="421">
        <v>0.125</v>
      </c>
      <c r="W40" s="421">
        <v>0.89500000000000002</v>
      </c>
      <c r="X40" s="421">
        <v>0.7</v>
      </c>
      <c r="Y40" s="399">
        <f t="shared" si="0"/>
        <v>0.57794999999999996</v>
      </c>
      <c r="Z40" s="400">
        <f t="shared" si="1"/>
        <v>1.1558999999999999</v>
      </c>
      <c r="AA40" s="401"/>
    </row>
    <row r="41" spans="1:27" x14ac:dyDescent="0.25">
      <c r="A41" s="395">
        <v>35</v>
      </c>
      <c r="B41" s="409" t="s">
        <v>37</v>
      </c>
      <c r="C41" s="404" t="s">
        <v>63</v>
      </c>
      <c r="D41" s="301">
        <v>33</v>
      </c>
      <c r="E41" s="398">
        <v>1</v>
      </c>
      <c r="F41" s="398">
        <v>0.14199999999999999</v>
      </c>
      <c r="G41" s="398">
        <v>0.57099999999999995</v>
      </c>
      <c r="H41" s="398">
        <v>0</v>
      </c>
      <c r="I41" s="398">
        <v>1</v>
      </c>
      <c r="J41" s="398">
        <v>0.375</v>
      </c>
      <c r="K41" s="398">
        <v>0.15</v>
      </c>
      <c r="L41" s="398">
        <v>0.9</v>
      </c>
      <c r="M41" s="398">
        <v>0.27800000000000002</v>
      </c>
      <c r="N41" s="398">
        <v>1</v>
      </c>
      <c r="O41" s="398">
        <v>0.81200000000000006</v>
      </c>
      <c r="P41" s="398">
        <v>0.85699999999999998</v>
      </c>
      <c r="Q41" s="398">
        <v>0.625</v>
      </c>
      <c r="R41" s="398">
        <v>0.42799999999999999</v>
      </c>
      <c r="S41" s="398">
        <v>0.187</v>
      </c>
      <c r="T41" s="398">
        <v>0</v>
      </c>
      <c r="U41" s="398">
        <v>0.125</v>
      </c>
      <c r="V41" s="398">
        <v>0</v>
      </c>
      <c r="W41" s="398">
        <v>0.81200000000000006</v>
      </c>
      <c r="X41" s="398">
        <v>0.71399999999999997</v>
      </c>
      <c r="Y41" s="399">
        <f t="shared" si="0"/>
        <v>0.49880000000000002</v>
      </c>
      <c r="Z41" s="400">
        <f t="shared" si="1"/>
        <v>0.99760000000000004</v>
      </c>
      <c r="AA41" s="401"/>
    </row>
    <row r="42" spans="1:27" x14ac:dyDescent="0.25">
      <c r="A42" s="348">
        <v>36</v>
      </c>
      <c r="B42" s="422" t="s">
        <v>37</v>
      </c>
      <c r="C42" s="404" t="s">
        <v>64</v>
      </c>
      <c r="D42" s="301">
        <v>35</v>
      </c>
      <c r="E42" s="426">
        <v>1</v>
      </c>
      <c r="F42" s="426">
        <v>0.32</v>
      </c>
      <c r="G42" s="426">
        <v>1</v>
      </c>
      <c r="H42" s="426">
        <v>0</v>
      </c>
      <c r="I42" s="358">
        <v>1</v>
      </c>
      <c r="J42" s="358">
        <v>0.56000000000000005</v>
      </c>
      <c r="K42" s="358">
        <v>0.25600000000000001</v>
      </c>
      <c r="L42" s="358">
        <v>1</v>
      </c>
      <c r="M42" s="358">
        <v>0.27900000000000003</v>
      </c>
      <c r="N42" s="358">
        <v>1</v>
      </c>
      <c r="O42" s="358">
        <v>1</v>
      </c>
      <c r="P42" s="358"/>
      <c r="Q42" s="358">
        <v>0.875</v>
      </c>
      <c r="R42" s="358"/>
      <c r="S42" s="358">
        <v>0.28000000000000003</v>
      </c>
      <c r="T42" s="358"/>
      <c r="U42" s="358">
        <v>0</v>
      </c>
      <c r="V42" s="358"/>
      <c r="W42" s="358">
        <v>1</v>
      </c>
      <c r="X42" s="358"/>
      <c r="Y42" s="399">
        <f t="shared" si="0"/>
        <v>0.6379999999999999</v>
      </c>
      <c r="Z42" s="400">
        <f t="shared" si="1"/>
        <v>1.2759999999999998</v>
      </c>
      <c r="AA42" s="423"/>
    </row>
    <row r="43" spans="1:27" x14ac:dyDescent="0.25">
      <c r="A43" s="395">
        <v>37</v>
      </c>
      <c r="B43" s="409" t="s">
        <v>37</v>
      </c>
      <c r="C43" s="404" t="s">
        <v>65</v>
      </c>
      <c r="D43" s="301">
        <v>35</v>
      </c>
      <c r="E43" s="398">
        <v>1</v>
      </c>
      <c r="F43" s="398">
        <v>0.375</v>
      </c>
      <c r="G43" s="398">
        <v>0</v>
      </c>
      <c r="H43" s="398">
        <v>0</v>
      </c>
      <c r="I43" s="398">
        <v>1</v>
      </c>
      <c r="J43" s="398">
        <v>0.61099999999999999</v>
      </c>
      <c r="K43" s="398">
        <v>0.20899999999999999</v>
      </c>
      <c r="L43" s="398">
        <v>1</v>
      </c>
      <c r="M43" s="398">
        <v>0.311</v>
      </c>
      <c r="N43" s="398">
        <v>1</v>
      </c>
      <c r="O43" s="398">
        <v>0.94399999999999995</v>
      </c>
      <c r="P43" s="398">
        <v>0.875</v>
      </c>
      <c r="Q43" s="398">
        <v>0.94399999999999995</v>
      </c>
      <c r="R43" s="398">
        <v>0.875</v>
      </c>
      <c r="S43" s="398">
        <v>5.5E-2</v>
      </c>
      <c r="T43" s="398">
        <v>0</v>
      </c>
      <c r="U43" s="398">
        <v>5.5E-2</v>
      </c>
      <c r="V43" s="398">
        <v>0</v>
      </c>
      <c r="W43" s="398">
        <v>0.94399999999999995</v>
      </c>
      <c r="X43" s="398">
        <v>0.875</v>
      </c>
      <c r="Y43" s="399">
        <f t="shared" si="0"/>
        <v>0.55364999999999998</v>
      </c>
      <c r="Z43" s="400">
        <f t="shared" si="1"/>
        <v>1.1073</v>
      </c>
      <c r="AA43" s="401"/>
    </row>
    <row r="44" spans="1:27" ht="25.5" x14ac:dyDescent="0.25">
      <c r="A44" s="395">
        <v>38</v>
      </c>
      <c r="B44" s="409" t="s">
        <v>37</v>
      </c>
      <c r="C44" s="404" t="s">
        <v>66</v>
      </c>
      <c r="D44" s="301">
        <v>35</v>
      </c>
      <c r="E44" s="398">
        <v>1</v>
      </c>
      <c r="F44" s="398">
        <v>0.38</v>
      </c>
      <c r="G44" s="398">
        <v>0.53</v>
      </c>
      <c r="H44" s="398">
        <v>0</v>
      </c>
      <c r="I44" s="398">
        <v>1</v>
      </c>
      <c r="J44" s="398">
        <v>0.65</v>
      </c>
      <c r="K44" s="398">
        <v>0.14599999999999999</v>
      </c>
      <c r="L44" s="398">
        <v>0.8</v>
      </c>
      <c r="M44" s="398">
        <v>0.29299999999999998</v>
      </c>
      <c r="N44" s="398">
        <v>1</v>
      </c>
      <c r="O44" s="398">
        <v>0.92500000000000004</v>
      </c>
      <c r="P44" s="398">
        <v>1</v>
      </c>
      <c r="Q44" s="398">
        <v>1</v>
      </c>
      <c r="R44" s="398">
        <v>0.83299999999999996</v>
      </c>
      <c r="S44" s="398">
        <v>0.2</v>
      </c>
      <c r="T44" s="398">
        <v>0</v>
      </c>
      <c r="U44" s="398">
        <v>0.2</v>
      </c>
      <c r="V44" s="398">
        <v>0.16</v>
      </c>
      <c r="W44" s="398">
        <v>0.95</v>
      </c>
      <c r="X44" s="398">
        <v>0.91</v>
      </c>
      <c r="Y44" s="399">
        <f t="shared" si="0"/>
        <v>0.59884999999999988</v>
      </c>
      <c r="Z44" s="400">
        <f t="shared" si="1"/>
        <v>1.1976999999999998</v>
      </c>
      <c r="AA44" s="401"/>
    </row>
    <row r="45" spans="1:27" ht="25.5" x14ac:dyDescent="0.25">
      <c r="A45" s="395">
        <v>39</v>
      </c>
      <c r="B45" s="409" t="s">
        <v>37</v>
      </c>
      <c r="C45" s="404" t="s">
        <v>106</v>
      </c>
      <c r="D45" s="301">
        <v>35</v>
      </c>
      <c r="E45" s="398">
        <v>1</v>
      </c>
      <c r="F45" s="398">
        <v>1</v>
      </c>
      <c r="G45" s="398">
        <v>0.66700000000000004</v>
      </c>
      <c r="H45" s="398">
        <v>0.33300000000000002</v>
      </c>
      <c r="I45" s="398">
        <v>1</v>
      </c>
      <c r="J45" s="398">
        <v>0.41899999999999998</v>
      </c>
      <c r="K45" s="398">
        <v>0.215</v>
      </c>
      <c r="L45" s="398">
        <v>0.95399999999999996</v>
      </c>
      <c r="M45" s="398">
        <v>0.38500000000000001</v>
      </c>
      <c r="N45" s="398">
        <v>1</v>
      </c>
      <c r="O45" s="398">
        <v>0.96799999999999997</v>
      </c>
      <c r="P45" s="398">
        <v>1</v>
      </c>
      <c r="Q45" s="398">
        <v>0.83899999999999997</v>
      </c>
      <c r="R45" s="398">
        <v>1</v>
      </c>
      <c r="S45" s="398">
        <v>0.28999999999999998</v>
      </c>
      <c r="T45" s="398">
        <v>0</v>
      </c>
      <c r="U45" s="398">
        <v>0.129</v>
      </c>
      <c r="V45" s="398">
        <v>0</v>
      </c>
      <c r="W45" s="421">
        <v>0.96799999999999997</v>
      </c>
      <c r="X45" s="398">
        <v>1</v>
      </c>
      <c r="Y45" s="399">
        <f t="shared" si="0"/>
        <v>0.65834999999999988</v>
      </c>
      <c r="Z45" s="400">
        <f t="shared" si="1"/>
        <v>1.3166999999999998</v>
      </c>
      <c r="AA45" s="401"/>
    </row>
    <row r="46" spans="1:27" x14ac:dyDescent="0.25">
      <c r="A46" s="395">
        <v>40</v>
      </c>
      <c r="B46" s="409" t="s">
        <v>37</v>
      </c>
      <c r="C46" s="404" t="s">
        <v>67</v>
      </c>
      <c r="D46" s="301">
        <v>33</v>
      </c>
      <c r="E46" s="427">
        <v>1</v>
      </c>
      <c r="F46" s="427">
        <v>0.4</v>
      </c>
      <c r="G46" s="427">
        <v>0.6</v>
      </c>
      <c r="H46" s="427">
        <v>0</v>
      </c>
      <c r="I46" s="427">
        <v>1</v>
      </c>
      <c r="J46" s="427">
        <v>0.41</v>
      </c>
      <c r="K46" s="427">
        <v>0.154</v>
      </c>
      <c r="L46" s="427">
        <v>1</v>
      </c>
      <c r="M46" s="427">
        <v>0.14799999999999999</v>
      </c>
      <c r="N46" s="427">
        <v>1</v>
      </c>
      <c r="O46" s="427">
        <v>0.94</v>
      </c>
      <c r="P46" s="427">
        <v>1</v>
      </c>
      <c r="Q46" s="427">
        <v>0.82</v>
      </c>
      <c r="R46" s="427">
        <v>0.4</v>
      </c>
      <c r="S46" s="427">
        <v>0.12</v>
      </c>
      <c r="T46" s="427">
        <v>0</v>
      </c>
      <c r="U46" s="427">
        <v>0</v>
      </c>
      <c r="V46" s="427">
        <v>0</v>
      </c>
      <c r="W46" s="427">
        <v>1</v>
      </c>
      <c r="X46" s="427">
        <v>1</v>
      </c>
      <c r="Y46" s="399">
        <f t="shared" si="0"/>
        <v>0.54959999999999998</v>
      </c>
      <c r="Z46" s="400">
        <f t="shared" si="1"/>
        <v>1.0992</v>
      </c>
      <c r="AA46" s="401"/>
    </row>
    <row r="47" spans="1:27" ht="63.75" x14ac:dyDescent="0.25">
      <c r="A47" s="395">
        <v>41</v>
      </c>
      <c r="B47" s="409" t="s">
        <v>37</v>
      </c>
      <c r="C47" s="404" t="s">
        <v>107</v>
      </c>
      <c r="D47" s="301">
        <v>32</v>
      </c>
      <c r="E47" s="398">
        <v>1</v>
      </c>
      <c r="F47" s="398">
        <v>0.82399999999999995</v>
      </c>
      <c r="G47" s="398">
        <v>0.58799999999999997</v>
      </c>
      <c r="H47" s="398">
        <v>0.47099999999999997</v>
      </c>
      <c r="I47" s="398">
        <v>1</v>
      </c>
      <c r="J47" s="398">
        <v>0.53300000000000003</v>
      </c>
      <c r="K47" s="398">
        <v>0.26900000000000002</v>
      </c>
      <c r="L47" s="398">
        <v>0.98699999999999999</v>
      </c>
      <c r="M47" s="398">
        <v>0.34599999999999997</v>
      </c>
      <c r="N47" s="398">
        <v>1</v>
      </c>
      <c r="O47" s="398">
        <v>0.97799999999999998</v>
      </c>
      <c r="P47" s="398">
        <v>1</v>
      </c>
      <c r="Q47" s="398">
        <v>1</v>
      </c>
      <c r="R47" s="398">
        <v>0.94099999999999995</v>
      </c>
      <c r="S47" s="398">
        <v>0.44400000000000001</v>
      </c>
      <c r="T47" s="398">
        <v>5.8999999999999997E-2</v>
      </c>
      <c r="U47" s="398">
        <v>0.17799999999999999</v>
      </c>
      <c r="V47" s="398">
        <v>0.17599999999999999</v>
      </c>
      <c r="W47" s="398">
        <v>1</v>
      </c>
      <c r="X47" s="398">
        <v>1</v>
      </c>
      <c r="Y47" s="399">
        <f t="shared" si="0"/>
        <v>0.68970000000000009</v>
      </c>
      <c r="Z47" s="400">
        <f t="shared" si="1"/>
        <v>1.3794000000000002</v>
      </c>
      <c r="AA47" s="401"/>
    </row>
    <row r="48" spans="1:27" x14ac:dyDescent="0.25">
      <c r="A48" s="395">
        <v>42</v>
      </c>
      <c r="B48" s="409" t="s">
        <v>37</v>
      </c>
      <c r="C48" s="404" t="s">
        <v>68</v>
      </c>
      <c r="D48" s="301">
        <v>33</v>
      </c>
      <c r="E48" s="424">
        <v>1</v>
      </c>
      <c r="F48" s="424">
        <v>0.16700000000000001</v>
      </c>
      <c r="G48" s="424">
        <v>0.33300000000000002</v>
      </c>
      <c r="H48" s="424">
        <v>0</v>
      </c>
      <c r="I48" s="424">
        <v>1</v>
      </c>
      <c r="J48" s="424">
        <v>0.55500000000000005</v>
      </c>
      <c r="K48" s="424">
        <v>0.13300000000000001</v>
      </c>
      <c r="L48" s="424">
        <v>0.93300000000000005</v>
      </c>
      <c r="M48" s="424">
        <v>0.2</v>
      </c>
      <c r="N48" s="424">
        <v>1</v>
      </c>
      <c r="O48" s="424">
        <v>1</v>
      </c>
      <c r="P48" s="424">
        <v>0.83299999999999996</v>
      </c>
      <c r="Q48" s="424">
        <v>0.92800000000000005</v>
      </c>
      <c r="R48" s="424">
        <v>0.83299999999999996</v>
      </c>
      <c r="S48" s="424">
        <v>0.35699999999999998</v>
      </c>
      <c r="T48" s="424">
        <v>0.16700000000000001</v>
      </c>
      <c r="U48" s="424">
        <v>7.0999999999999994E-2</v>
      </c>
      <c r="V48" s="424">
        <v>0</v>
      </c>
      <c r="W48" s="424">
        <v>1</v>
      </c>
      <c r="X48" s="424">
        <v>0.83299999999999996</v>
      </c>
      <c r="Y48" s="399">
        <f t="shared" si="0"/>
        <v>0.56715000000000004</v>
      </c>
      <c r="Z48" s="400">
        <f t="shared" si="1"/>
        <v>1.1343000000000001</v>
      </c>
      <c r="AA48" s="401"/>
    </row>
    <row r="49" spans="1:27" ht="25.5" x14ac:dyDescent="0.25">
      <c r="A49" s="395">
        <v>43</v>
      </c>
      <c r="B49" s="409" t="s">
        <v>37</v>
      </c>
      <c r="C49" s="428" t="s">
        <v>98</v>
      </c>
      <c r="D49" s="429">
        <v>35</v>
      </c>
      <c r="E49" s="398">
        <v>1</v>
      </c>
      <c r="F49" s="398">
        <v>0.59399999999999997</v>
      </c>
      <c r="G49" s="398">
        <v>0.56200000000000006</v>
      </c>
      <c r="H49" s="398">
        <v>0.219</v>
      </c>
      <c r="I49" s="398">
        <v>1</v>
      </c>
      <c r="J49" s="405">
        <v>0.72499999999999998</v>
      </c>
      <c r="K49" s="398">
        <v>0.314</v>
      </c>
      <c r="L49" s="398">
        <v>1</v>
      </c>
      <c r="M49" s="398">
        <v>0.253</v>
      </c>
      <c r="N49" s="398">
        <v>0.98699999999999999</v>
      </c>
      <c r="O49" s="398">
        <v>0.97099999999999997</v>
      </c>
      <c r="P49" s="398">
        <v>1</v>
      </c>
      <c r="Q49" s="398">
        <v>0.94199999999999995</v>
      </c>
      <c r="R49" s="398">
        <v>0.94099999999999995</v>
      </c>
      <c r="S49" s="398">
        <v>0.33300000000000002</v>
      </c>
      <c r="T49" s="398">
        <v>0</v>
      </c>
      <c r="U49" s="398">
        <v>1.4E-2</v>
      </c>
      <c r="V49" s="398">
        <v>8.7999999999999995E-2</v>
      </c>
      <c r="W49" s="398">
        <v>1</v>
      </c>
      <c r="X49" s="398">
        <v>0.94099999999999995</v>
      </c>
      <c r="Y49" s="399">
        <f t="shared" si="0"/>
        <v>0.64419999999999999</v>
      </c>
      <c r="Z49" s="400">
        <f t="shared" si="1"/>
        <v>1.2884</v>
      </c>
      <c r="AA49" s="401"/>
    </row>
    <row r="50" spans="1:27" ht="38.25" x14ac:dyDescent="0.25">
      <c r="A50" s="395">
        <v>44</v>
      </c>
      <c r="B50" s="409" t="s">
        <v>37</v>
      </c>
      <c r="C50" s="430" t="s">
        <v>187</v>
      </c>
      <c r="D50" s="429">
        <v>35</v>
      </c>
      <c r="E50" s="398">
        <v>1</v>
      </c>
      <c r="F50" s="398">
        <v>0.5</v>
      </c>
      <c r="G50" s="398">
        <v>0.14199999999999999</v>
      </c>
      <c r="H50" s="398">
        <v>7.0999999999999994E-2</v>
      </c>
      <c r="I50" s="398">
        <v>1</v>
      </c>
      <c r="J50" s="398">
        <v>0.58099999999999996</v>
      </c>
      <c r="K50" s="398">
        <v>8.5000000000000006E-2</v>
      </c>
      <c r="L50" s="398">
        <v>0.93600000000000005</v>
      </c>
      <c r="M50" s="398">
        <v>0.11799999999999999</v>
      </c>
      <c r="N50" s="398">
        <v>0.96</v>
      </c>
      <c r="O50" s="398">
        <v>1</v>
      </c>
      <c r="P50" s="398">
        <v>1</v>
      </c>
      <c r="Q50" s="398">
        <v>1</v>
      </c>
      <c r="R50" s="398">
        <v>0.92800000000000005</v>
      </c>
      <c r="S50" s="398">
        <v>0.20899999999999999</v>
      </c>
      <c r="T50" s="398">
        <v>0</v>
      </c>
      <c r="U50" s="398">
        <v>0.11600000000000001</v>
      </c>
      <c r="V50" s="398">
        <v>0</v>
      </c>
      <c r="W50" s="398">
        <v>1</v>
      </c>
      <c r="X50" s="398">
        <v>0.92800000000000005</v>
      </c>
      <c r="Y50" s="399">
        <f t="shared" si="0"/>
        <v>0.5787000000000001</v>
      </c>
      <c r="Z50" s="400">
        <f t="shared" si="1"/>
        <v>1.1574000000000002</v>
      </c>
      <c r="AA50" s="401"/>
    </row>
    <row r="51" spans="1:27" x14ac:dyDescent="0.25">
      <c r="A51" s="431" t="s">
        <v>69</v>
      </c>
      <c r="B51" s="432" t="s">
        <v>37</v>
      </c>
      <c r="C51" s="433"/>
      <c r="D51" s="374"/>
      <c r="E51" s="434"/>
      <c r="F51" s="434"/>
      <c r="G51" s="434"/>
      <c r="H51" s="434"/>
      <c r="I51" s="434"/>
      <c r="J51" s="434"/>
      <c r="K51" s="434"/>
      <c r="L51" s="434"/>
      <c r="M51" s="434"/>
      <c r="N51" s="434"/>
      <c r="O51" s="434"/>
      <c r="P51" s="434"/>
      <c r="Q51" s="434"/>
      <c r="R51" s="434"/>
      <c r="S51" s="434"/>
      <c r="T51" s="434"/>
      <c r="U51" s="434"/>
      <c r="V51" s="434"/>
      <c r="W51" s="434"/>
      <c r="X51" s="434"/>
      <c r="Y51" s="399"/>
      <c r="Z51" s="434"/>
      <c r="AA51" s="401"/>
    </row>
    <row r="52" spans="1:27" x14ac:dyDescent="0.25">
      <c r="X52" s="435"/>
      <c r="Y52" s="436"/>
    </row>
    <row r="53" spans="1:27" x14ac:dyDescent="0.25">
      <c r="P53" s="437"/>
      <c r="Q53" s="438"/>
      <c r="R53" s="437"/>
      <c r="S53" s="437"/>
      <c r="T53" s="437"/>
    </row>
  </sheetData>
  <sheetProtection algorithmName="SHA-512" hashValue="Vk17Hl8WfHfTnKrKpe3s4CUyCGqYPEDQ4aaF9aB3nidAfcRn1YpELtVARP0wrMv4ZuB+jvEgZXT05ioMk7bOpg==" saltValue="ETsHz/3KYmuVGX39jvIRHA==" spinCount="100000" sheet="1" objects="1" scenarios="1" selectLockedCells="1" selectUnlockedCells="1"/>
  <mergeCells count="18">
    <mergeCell ref="Y3:Y5"/>
    <mergeCell ref="Z3:Z5"/>
    <mergeCell ref="AA3:AA5"/>
    <mergeCell ref="O4:P4"/>
    <mergeCell ref="Q4:R4"/>
    <mergeCell ref="S4:T4"/>
    <mergeCell ref="U4:V4"/>
    <mergeCell ref="C1:W1"/>
    <mergeCell ref="A3:A6"/>
    <mergeCell ref="B3:B6"/>
    <mergeCell ref="C3:C6"/>
    <mergeCell ref="E3:H3"/>
    <mergeCell ref="I3:J3"/>
    <mergeCell ref="K3:L3"/>
    <mergeCell ref="M3:N3"/>
    <mergeCell ref="O3:R3"/>
    <mergeCell ref="S3:V3"/>
    <mergeCell ref="W3:X3"/>
  </mergeCells>
  <conditionalFormatting sqref="I16:U16">
    <cfRule type="cellIs" dxfId="1" priority="1" operator="greaterThan">
      <formula>1</formula>
    </cfRule>
  </conditionalFormatting>
  <pageMargins left="0" right="0" top="0" bottom="0" header="0" footer="0"/>
  <pageSetup paperSize="9" scale="41" firstPageNumber="2147483648"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U53"/>
  <sheetViews>
    <sheetView zoomScale="90" zoomScaleNormal="90" workbookViewId="0">
      <selection activeCell="J14" sqref="J14"/>
    </sheetView>
  </sheetViews>
  <sheetFormatPr defaultRowHeight="15" x14ac:dyDescent="0.25"/>
  <cols>
    <col min="1" max="1" width="9.140625" style="442"/>
    <col min="2" max="2" width="20.140625" style="442" customWidth="1"/>
    <col min="3" max="3" width="29.140625" style="442" customWidth="1"/>
    <col min="4" max="4" width="15.42578125" style="442" customWidth="1"/>
    <col min="5" max="5" width="13.7109375" style="442" customWidth="1"/>
    <col min="6" max="8" width="14.28515625" style="442" customWidth="1"/>
    <col min="9" max="10" width="12.7109375" style="442" customWidth="1"/>
    <col min="11" max="11" width="12.85546875" style="442" customWidth="1"/>
    <col min="12" max="12" width="15.7109375" style="442" customWidth="1"/>
    <col min="13" max="13" width="16.28515625" style="442" customWidth="1"/>
    <col min="14" max="14" width="14" style="442" customWidth="1"/>
    <col min="15" max="15" width="14.85546875" style="442" customWidth="1"/>
    <col min="16" max="16" width="20.140625" style="442" customWidth="1"/>
    <col min="17" max="17" width="10.7109375" style="442" customWidth="1"/>
    <col min="18" max="18" width="9.85546875" style="442" customWidth="1"/>
    <col min="19" max="19" width="17.42578125" style="442" customWidth="1"/>
    <col min="20" max="16384" width="9.140625" style="442"/>
  </cols>
  <sheetData>
    <row r="2" spans="1:20" s="439" customFormat="1" ht="15" customHeight="1" x14ac:dyDescent="0.25">
      <c r="A2" s="737" t="s">
        <v>238</v>
      </c>
      <c r="B2" s="737"/>
      <c r="C2" s="737"/>
      <c r="D2" s="737"/>
      <c r="E2" s="737"/>
      <c r="F2" s="737"/>
      <c r="G2" s="737"/>
      <c r="H2" s="737"/>
      <c r="I2" s="737"/>
      <c r="J2" s="737"/>
      <c r="K2" s="737"/>
      <c r="L2" s="737"/>
      <c r="M2" s="737"/>
      <c r="N2" s="737"/>
      <c r="O2" s="737"/>
      <c r="P2" s="737"/>
      <c r="Q2" s="737"/>
      <c r="R2" s="737"/>
    </row>
    <row r="4" spans="1:20" ht="60" customHeight="1" x14ac:dyDescent="0.25">
      <c r="A4" s="738" t="s">
        <v>3</v>
      </c>
      <c r="B4" s="739" t="s">
        <v>150</v>
      </c>
      <c r="C4" s="742" t="s">
        <v>5</v>
      </c>
      <c r="D4" s="440"/>
      <c r="E4" s="744" t="s">
        <v>239</v>
      </c>
      <c r="F4" s="745"/>
      <c r="G4" s="744" t="s">
        <v>240</v>
      </c>
      <c r="H4" s="745"/>
      <c r="I4" s="744" t="s">
        <v>241</v>
      </c>
      <c r="J4" s="746"/>
      <c r="K4" s="745"/>
      <c r="L4" s="747" t="s">
        <v>242</v>
      </c>
      <c r="M4" s="748"/>
      <c r="N4" s="748"/>
      <c r="O4" s="749"/>
      <c r="P4" s="750" t="s">
        <v>243</v>
      </c>
      <c r="Q4" s="753" t="s">
        <v>244</v>
      </c>
      <c r="R4" s="732" t="s">
        <v>245</v>
      </c>
      <c r="S4" s="734" t="s">
        <v>14</v>
      </c>
      <c r="T4" s="441"/>
    </row>
    <row r="5" spans="1:20" x14ac:dyDescent="0.25">
      <c r="A5" s="738"/>
      <c r="B5" s="740"/>
      <c r="C5" s="743"/>
      <c r="D5" s="443" t="s">
        <v>246</v>
      </c>
      <c r="E5" s="444" t="s">
        <v>247</v>
      </c>
      <c r="F5" s="444" t="s">
        <v>248</v>
      </c>
      <c r="G5" s="444" t="s">
        <v>249</v>
      </c>
      <c r="H5" s="444" t="s">
        <v>250</v>
      </c>
      <c r="I5" s="444" t="s">
        <v>251</v>
      </c>
      <c r="J5" s="444" t="s">
        <v>252</v>
      </c>
      <c r="K5" s="444" t="s">
        <v>253</v>
      </c>
      <c r="L5" s="445"/>
      <c r="M5" s="446"/>
      <c r="N5" s="446"/>
      <c r="O5" s="447"/>
      <c r="P5" s="751"/>
      <c r="Q5" s="754"/>
      <c r="R5" s="733"/>
      <c r="S5" s="735"/>
    </row>
    <row r="6" spans="1:20" ht="44.25" customHeight="1" x14ac:dyDescent="0.25">
      <c r="A6" s="738"/>
      <c r="B6" s="741"/>
      <c r="C6" s="743"/>
      <c r="D6" s="443"/>
      <c r="E6" s="448" t="s">
        <v>254</v>
      </c>
      <c r="F6" s="448" t="s">
        <v>255</v>
      </c>
      <c r="G6" s="448" t="s">
        <v>254</v>
      </c>
      <c r="H6" s="448" t="s">
        <v>255</v>
      </c>
      <c r="I6" s="448" t="s">
        <v>254</v>
      </c>
      <c r="J6" s="448" t="s">
        <v>256</v>
      </c>
      <c r="K6" s="448" t="s">
        <v>257</v>
      </c>
      <c r="L6" s="449"/>
      <c r="M6" s="450"/>
      <c r="N6" s="450"/>
      <c r="O6" s="451"/>
      <c r="P6" s="752"/>
      <c r="Q6" s="452"/>
      <c r="R6" s="453" t="s">
        <v>186</v>
      </c>
      <c r="S6" s="736"/>
    </row>
    <row r="7" spans="1:20" ht="25.5" x14ac:dyDescent="0.25">
      <c r="A7" s="395">
        <v>1</v>
      </c>
      <c r="B7" s="454" t="s">
        <v>37</v>
      </c>
      <c r="C7" s="430" t="s">
        <v>38</v>
      </c>
      <c r="D7" s="301">
        <v>1</v>
      </c>
      <c r="E7" s="455">
        <v>0.76300000000000001</v>
      </c>
      <c r="F7" s="455">
        <v>0.81599999999999995</v>
      </c>
      <c r="G7" s="455"/>
      <c r="H7" s="455"/>
      <c r="I7" s="455"/>
      <c r="J7" s="455"/>
      <c r="K7" s="455"/>
      <c r="L7" s="456"/>
      <c r="M7" s="456"/>
      <c r="N7" s="456"/>
      <c r="O7" s="456"/>
      <c r="P7" s="455"/>
      <c r="Q7" s="456">
        <f>AVERAGE(E7:P7)</f>
        <v>0.78949999999999998</v>
      </c>
      <c r="R7" s="457">
        <f>Q7*2</f>
        <v>1.579</v>
      </c>
      <c r="S7" s="458"/>
    </row>
    <row r="8" spans="1:20" ht="25.5" x14ac:dyDescent="0.25">
      <c r="A8" s="459">
        <v>2</v>
      </c>
      <c r="B8" s="460" t="s">
        <v>37</v>
      </c>
      <c r="C8" s="461" t="s">
        <v>39</v>
      </c>
      <c r="D8" s="297"/>
      <c r="E8" s="297"/>
      <c r="F8" s="297"/>
      <c r="G8" s="297"/>
      <c r="H8" s="297"/>
      <c r="I8" s="297"/>
      <c r="J8" s="297"/>
      <c r="K8" s="297"/>
      <c r="L8" s="297"/>
      <c r="M8" s="297"/>
      <c r="N8" s="297"/>
      <c r="O8" s="297"/>
      <c r="P8" s="297"/>
      <c r="Q8" s="297"/>
      <c r="R8" s="297"/>
      <c r="S8" s="458"/>
    </row>
    <row r="9" spans="1:20" ht="25.5" x14ac:dyDescent="0.25">
      <c r="A9" s="395">
        <v>3</v>
      </c>
      <c r="B9" s="454" t="s">
        <v>37</v>
      </c>
      <c r="C9" s="430" t="s">
        <v>40</v>
      </c>
      <c r="D9" s="301">
        <v>1</v>
      </c>
      <c r="E9" s="455">
        <v>1</v>
      </c>
      <c r="F9" s="455">
        <v>1</v>
      </c>
      <c r="G9" s="455"/>
      <c r="H9" s="455"/>
      <c r="I9" s="455"/>
      <c r="J9" s="455"/>
      <c r="K9" s="455"/>
      <c r="L9" s="456"/>
      <c r="M9" s="456"/>
      <c r="N9" s="456"/>
      <c r="O9" s="456"/>
      <c r="P9" s="455"/>
      <c r="Q9" s="456">
        <f t="shared" ref="Q9:Q50" si="0">AVERAGE(E9:P9)</f>
        <v>1</v>
      </c>
      <c r="R9" s="457">
        <f t="shared" ref="R9:R50" si="1">Q9*2</f>
        <v>2</v>
      </c>
      <c r="S9" s="458"/>
    </row>
    <row r="10" spans="1:20" ht="25.5" x14ac:dyDescent="0.25">
      <c r="A10" s="395">
        <v>4</v>
      </c>
      <c r="B10" s="454" t="s">
        <v>37</v>
      </c>
      <c r="C10" s="430" t="s">
        <v>41</v>
      </c>
      <c r="D10" s="301">
        <v>2</v>
      </c>
      <c r="E10" s="455">
        <v>0.90900000000000003</v>
      </c>
      <c r="F10" s="455">
        <v>0.90900000000000003</v>
      </c>
      <c r="G10" s="455">
        <v>0.14199999999999999</v>
      </c>
      <c r="H10" s="455">
        <v>0.85699999999999998</v>
      </c>
      <c r="I10" s="455"/>
      <c r="J10" s="455"/>
      <c r="K10" s="455"/>
      <c r="L10" s="456"/>
      <c r="M10" s="456"/>
      <c r="N10" s="456"/>
      <c r="O10" s="456"/>
      <c r="P10" s="455"/>
      <c r="Q10" s="456">
        <f t="shared" si="0"/>
        <v>0.70425000000000004</v>
      </c>
      <c r="R10" s="457">
        <f t="shared" si="1"/>
        <v>1.4085000000000001</v>
      </c>
      <c r="S10" s="458"/>
    </row>
    <row r="11" spans="1:20" ht="25.5" x14ac:dyDescent="0.25">
      <c r="A11" s="459">
        <v>5</v>
      </c>
      <c r="B11" s="460" t="s">
        <v>37</v>
      </c>
      <c r="C11" s="462" t="s">
        <v>42</v>
      </c>
      <c r="D11" s="297"/>
      <c r="E11" s="297"/>
      <c r="F11" s="297"/>
      <c r="G11" s="297"/>
      <c r="H11" s="297"/>
      <c r="I11" s="297"/>
      <c r="J11" s="297"/>
      <c r="K11" s="297"/>
      <c r="L11" s="297"/>
      <c r="M11" s="297"/>
      <c r="N11" s="297"/>
      <c r="O11" s="297"/>
      <c r="P11" s="297"/>
      <c r="Q11" s="297"/>
      <c r="R11" s="297"/>
      <c r="S11" s="458"/>
    </row>
    <row r="12" spans="1:20" ht="25.5" x14ac:dyDescent="0.25">
      <c r="A12" s="463">
        <v>6</v>
      </c>
      <c r="B12" s="464" t="s">
        <v>37</v>
      </c>
      <c r="C12" s="430" t="s">
        <v>43</v>
      </c>
      <c r="D12" s="301">
        <v>33</v>
      </c>
      <c r="E12" s="455">
        <v>1</v>
      </c>
      <c r="F12" s="455">
        <v>0.94699999999999995</v>
      </c>
      <c r="G12" s="455">
        <v>0.90900000000000003</v>
      </c>
      <c r="H12" s="455">
        <v>0.63600000000000001</v>
      </c>
      <c r="I12" s="455"/>
      <c r="J12" s="455"/>
      <c r="K12" s="455"/>
      <c r="L12" s="456"/>
      <c r="M12" s="456"/>
      <c r="N12" s="456"/>
      <c r="O12" s="456"/>
      <c r="P12" s="455"/>
      <c r="Q12" s="456">
        <f t="shared" si="0"/>
        <v>0.873</v>
      </c>
      <c r="R12" s="457">
        <f t="shared" si="1"/>
        <v>1.746</v>
      </c>
      <c r="S12" s="458"/>
    </row>
    <row r="13" spans="1:20" ht="25.5" x14ac:dyDescent="0.25">
      <c r="A13" s="463">
        <v>7</v>
      </c>
      <c r="B13" s="464" t="s">
        <v>37</v>
      </c>
      <c r="C13" s="428" t="s">
        <v>44</v>
      </c>
      <c r="D13" s="301">
        <v>35</v>
      </c>
      <c r="E13" s="455">
        <v>0.44800000000000001</v>
      </c>
      <c r="F13" s="455">
        <v>0.88</v>
      </c>
      <c r="G13" s="455">
        <v>0.61899999999999999</v>
      </c>
      <c r="H13" s="455">
        <v>0.61899999999999999</v>
      </c>
      <c r="I13" s="455">
        <v>0.375</v>
      </c>
      <c r="J13" s="455">
        <v>0.8</v>
      </c>
      <c r="K13" s="455">
        <v>1</v>
      </c>
      <c r="L13" s="456"/>
      <c r="M13" s="456"/>
      <c r="N13" s="456"/>
      <c r="O13" s="456"/>
      <c r="P13" s="455">
        <v>0</v>
      </c>
      <c r="Q13" s="456">
        <f t="shared" si="0"/>
        <v>0.59262499999999996</v>
      </c>
      <c r="R13" s="457">
        <f t="shared" si="1"/>
        <v>1.1852499999999999</v>
      </c>
      <c r="S13" s="458"/>
    </row>
    <row r="14" spans="1:20" ht="25.5" x14ac:dyDescent="0.25">
      <c r="A14" s="463">
        <v>8</v>
      </c>
      <c r="B14" s="464" t="s">
        <v>37</v>
      </c>
      <c r="C14" s="428" t="s">
        <v>45</v>
      </c>
      <c r="D14" s="301">
        <v>35</v>
      </c>
      <c r="E14" s="455">
        <v>0.85699999999999998</v>
      </c>
      <c r="F14" s="455">
        <v>0.89200000000000002</v>
      </c>
      <c r="G14" s="455">
        <v>0.56399999999999995</v>
      </c>
      <c r="H14" s="455">
        <v>0.45200000000000001</v>
      </c>
      <c r="I14" s="455">
        <v>0.68600000000000005</v>
      </c>
      <c r="J14" s="455">
        <v>0.52400000000000002</v>
      </c>
      <c r="K14" s="455">
        <v>0.42899999999999999</v>
      </c>
      <c r="L14" s="456"/>
      <c r="M14" s="456"/>
      <c r="N14" s="456"/>
      <c r="O14" s="456"/>
      <c r="P14" s="455">
        <v>0</v>
      </c>
      <c r="Q14" s="456">
        <f t="shared" si="0"/>
        <v>0.55049999999999999</v>
      </c>
      <c r="R14" s="457">
        <f t="shared" si="1"/>
        <v>1.101</v>
      </c>
      <c r="S14" s="458"/>
    </row>
    <row r="15" spans="1:20" ht="25.5" x14ac:dyDescent="0.25">
      <c r="A15" s="463">
        <v>9</v>
      </c>
      <c r="B15" s="464" t="s">
        <v>37</v>
      </c>
      <c r="C15" s="428" t="s">
        <v>46</v>
      </c>
      <c r="D15" s="301">
        <v>35</v>
      </c>
      <c r="E15" s="455">
        <v>0.61499999999999999</v>
      </c>
      <c r="F15" s="455">
        <v>0.52500000000000002</v>
      </c>
      <c r="G15" s="455">
        <v>0.434</v>
      </c>
      <c r="H15" s="455">
        <v>0.47199999999999998</v>
      </c>
      <c r="I15" s="455">
        <v>0.45500000000000002</v>
      </c>
      <c r="J15" s="455">
        <v>0.5</v>
      </c>
      <c r="K15" s="524">
        <v>0.44400000000000001</v>
      </c>
      <c r="L15" s="456"/>
      <c r="M15" s="456"/>
      <c r="N15" s="456"/>
      <c r="O15" s="456"/>
      <c r="P15" s="455">
        <v>0</v>
      </c>
      <c r="Q15" s="456">
        <f t="shared" si="0"/>
        <v>0.43062500000000004</v>
      </c>
      <c r="R15" s="457">
        <f t="shared" si="1"/>
        <v>0.86125000000000007</v>
      </c>
      <c r="S15" s="458"/>
    </row>
    <row r="16" spans="1:20" ht="25.5" x14ac:dyDescent="0.25">
      <c r="A16" s="463">
        <v>10</v>
      </c>
      <c r="B16" s="464" t="s">
        <v>37</v>
      </c>
      <c r="C16" s="428" t="s">
        <v>47</v>
      </c>
      <c r="D16" s="301">
        <v>35</v>
      </c>
      <c r="E16" s="465">
        <v>0.85</v>
      </c>
      <c r="F16" s="465">
        <v>0.89</v>
      </c>
      <c r="G16" s="465">
        <v>0.55000000000000004</v>
      </c>
      <c r="H16" s="465">
        <v>0.63300000000000001</v>
      </c>
      <c r="I16" s="465">
        <v>0.76200000000000001</v>
      </c>
      <c r="J16" s="465">
        <v>0.47099999999999997</v>
      </c>
      <c r="K16" s="466">
        <v>0</v>
      </c>
      <c r="L16" s="467"/>
      <c r="M16" s="467"/>
      <c r="N16" s="467"/>
      <c r="O16" s="467"/>
      <c r="P16" s="465">
        <v>0</v>
      </c>
      <c r="Q16" s="456">
        <f t="shared" si="0"/>
        <v>0.51949999999999996</v>
      </c>
      <c r="R16" s="457">
        <f t="shared" si="1"/>
        <v>1.0389999999999999</v>
      </c>
      <c r="S16" s="458"/>
    </row>
    <row r="17" spans="1:19" ht="25.5" x14ac:dyDescent="0.25">
      <c r="A17" s="395">
        <v>11</v>
      </c>
      <c r="B17" s="454" t="s">
        <v>37</v>
      </c>
      <c r="C17" s="428" t="s">
        <v>48</v>
      </c>
      <c r="D17" s="301">
        <v>35</v>
      </c>
      <c r="E17" s="455">
        <v>1</v>
      </c>
      <c r="F17" s="455">
        <v>1</v>
      </c>
      <c r="G17" s="455">
        <v>0.79</v>
      </c>
      <c r="H17" s="455">
        <v>0.76</v>
      </c>
      <c r="I17" s="455">
        <v>0.65</v>
      </c>
      <c r="J17" s="455">
        <v>0.42</v>
      </c>
      <c r="K17" s="468">
        <v>0</v>
      </c>
      <c r="L17" s="456"/>
      <c r="M17" s="456"/>
      <c r="N17" s="456"/>
      <c r="O17" s="456"/>
      <c r="P17" s="455">
        <v>0</v>
      </c>
      <c r="Q17" s="456">
        <f t="shared" si="0"/>
        <v>0.57750000000000001</v>
      </c>
      <c r="R17" s="457">
        <f t="shared" si="1"/>
        <v>1.155</v>
      </c>
      <c r="S17" s="458"/>
    </row>
    <row r="18" spans="1:19" ht="38.25" x14ac:dyDescent="0.25">
      <c r="A18" s="463">
        <v>12</v>
      </c>
      <c r="B18" s="464" t="s">
        <v>37</v>
      </c>
      <c r="C18" s="428" t="s">
        <v>49</v>
      </c>
      <c r="D18" s="301">
        <v>32</v>
      </c>
      <c r="E18" s="469">
        <v>0.76</v>
      </c>
      <c r="F18" s="469">
        <v>0.79</v>
      </c>
      <c r="G18" s="469">
        <v>0.5</v>
      </c>
      <c r="H18" s="469">
        <v>0.59</v>
      </c>
      <c r="I18" s="469">
        <v>0.55000000000000004</v>
      </c>
      <c r="J18" s="469">
        <v>0.43</v>
      </c>
      <c r="K18" s="469">
        <v>0.53</v>
      </c>
      <c r="L18" s="467"/>
      <c r="M18" s="467"/>
      <c r="N18" s="467"/>
      <c r="O18" s="467"/>
      <c r="P18" s="455">
        <v>0</v>
      </c>
      <c r="Q18" s="456">
        <f t="shared" si="0"/>
        <v>0.51874999999999993</v>
      </c>
      <c r="R18" s="457">
        <f t="shared" si="1"/>
        <v>1.0374999999999999</v>
      </c>
      <c r="S18" s="458"/>
    </row>
    <row r="19" spans="1:19" ht="25.5" x14ac:dyDescent="0.25">
      <c r="A19" s="463">
        <v>13</v>
      </c>
      <c r="B19" s="464" t="s">
        <v>37</v>
      </c>
      <c r="C19" s="428" t="s">
        <v>258</v>
      </c>
      <c r="D19" s="317">
        <v>35</v>
      </c>
      <c r="E19" s="455">
        <v>0.89700000000000002</v>
      </c>
      <c r="F19" s="455">
        <v>0.89400000000000002</v>
      </c>
      <c r="G19" s="455">
        <v>0.55000000000000004</v>
      </c>
      <c r="H19" s="455">
        <v>0.5</v>
      </c>
      <c r="I19" s="455">
        <v>0.85699999999999998</v>
      </c>
      <c r="J19" s="455">
        <v>0.83299999999999996</v>
      </c>
      <c r="K19" s="455">
        <v>1</v>
      </c>
      <c r="L19" s="456"/>
      <c r="M19" s="456"/>
      <c r="N19" s="456"/>
      <c r="O19" s="456"/>
      <c r="P19" s="455">
        <v>0</v>
      </c>
      <c r="Q19" s="456">
        <f t="shared" si="0"/>
        <v>0.69137500000000007</v>
      </c>
      <c r="R19" s="457">
        <f t="shared" si="1"/>
        <v>1.3827500000000001</v>
      </c>
      <c r="S19" s="458"/>
    </row>
    <row r="20" spans="1:19" ht="25.5" x14ac:dyDescent="0.25">
      <c r="A20" s="463">
        <v>14</v>
      </c>
      <c r="B20" s="464" t="s">
        <v>37</v>
      </c>
      <c r="C20" s="428" t="s">
        <v>50</v>
      </c>
      <c r="D20" s="317">
        <v>35</v>
      </c>
      <c r="E20" s="455">
        <v>0.95</v>
      </c>
      <c r="F20" s="455">
        <v>0.9</v>
      </c>
      <c r="G20" s="455">
        <v>0.77</v>
      </c>
      <c r="H20" s="455">
        <v>0.69199999999999995</v>
      </c>
      <c r="I20" s="455">
        <v>0.81799999999999995</v>
      </c>
      <c r="J20" s="455">
        <v>0.6</v>
      </c>
      <c r="K20" s="468">
        <v>0</v>
      </c>
      <c r="L20" s="456"/>
      <c r="M20" s="456"/>
      <c r="N20" s="456"/>
      <c r="O20" s="456"/>
      <c r="P20" s="455">
        <v>0</v>
      </c>
      <c r="Q20" s="456">
        <f t="shared" si="0"/>
        <v>0.59124999999999994</v>
      </c>
      <c r="R20" s="457">
        <f t="shared" si="1"/>
        <v>1.1824999999999999</v>
      </c>
      <c r="S20" s="458"/>
    </row>
    <row r="21" spans="1:19" ht="25.5" x14ac:dyDescent="0.25">
      <c r="A21" s="463">
        <v>15</v>
      </c>
      <c r="B21" s="464" t="s">
        <v>37</v>
      </c>
      <c r="C21" s="428" t="s">
        <v>259</v>
      </c>
      <c r="D21" s="317">
        <v>35</v>
      </c>
      <c r="E21" s="455">
        <v>0.74</v>
      </c>
      <c r="F21" s="455">
        <v>0.86</v>
      </c>
      <c r="G21" s="455">
        <v>0.8</v>
      </c>
      <c r="H21" s="455">
        <v>0.55000000000000004</v>
      </c>
      <c r="I21" s="455">
        <v>0.24</v>
      </c>
      <c r="J21" s="455">
        <v>0.52</v>
      </c>
      <c r="K21" s="455">
        <v>0.91</v>
      </c>
      <c r="L21" s="456" t="s">
        <v>234</v>
      </c>
      <c r="M21" s="456"/>
      <c r="N21" s="456"/>
      <c r="O21" s="456"/>
      <c r="P21" s="455">
        <v>0</v>
      </c>
      <c r="Q21" s="456">
        <f t="shared" si="0"/>
        <v>0.57750000000000001</v>
      </c>
      <c r="R21" s="457">
        <f t="shared" si="1"/>
        <v>1.155</v>
      </c>
      <c r="S21" s="458"/>
    </row>
    <row r="22" spans="1:19" ht="38.25" x14ac:dyDescent="0.25">
      <c r="A22" s="463">
        <v>16</v>
      </c>
      <c r="B22" s="464" t="s">
        <v>37</v>
      </c>
      <c r="C22" s="428" t="s">
        <v>51</v>
      </c>
      <c r="D22" s="317">
        <v>35</v>
      </c>
      <c r="E22" s="455">
        <v>0.92</v>
      </c>
      <c r="F22" s="455">
        <v>0.92</v>
      </c>
      <c r="G22" s="455">
        <v>0.5</v>
      </c>
      <c r="H22" s="455">
        <v>0.33</v>
      </c>
      <c r="I22" s="455">
        <v>0.25</v>
      </c>
      <c r="J22" s="455">
        <v>0.38</v>
      </c>
      <c r="K22" s="455">
        <v>1</v>
      </c>
      <c r="L22" s="456"/>
      <c r="M22" s="456"/>
      <c r="N22" s="456"/>
      <c r="O22" s="456"/>
      <c r="P22" s="455">
        <v>-0.13</v>
      </c>
      <c r="Q22" s="456">
        <f t="shared" si="0"/>
        <v>0.52124999999999999</v>
      </c>
      <c r="R22" s="457">
        <f t="shared" si="1"/>
        <v>1.0425</v>
      </c>
      <c r="S22" s="458"/>
    </row>
    <row r="23" spans="1:19" ht="25.5" x14ac:dyDescent="0.25">
      <c r="A23" s="395">
        <v>17</v>
      </c>
      <c r="B23" s="454" t="s">
        <v>37</v>
      </c>
      <c r="C23" s="428" t="s">
        <v>260</v>
      </c>
      <c r="D23" s="317">
        <v>35</v>
      </c>
      <c r="E23" s="455">
        <v>0.96899999999999997</v>
      </c>
      <c r="F23" s="455">
        <v>0.96899999999999997</v>
      </c>
      <c r="G23" s="455">
        <v>0.77700000000000002</v>
      </c>
      <c r="H23" s="455">
        <v>0.83299999999999996</v>
      </c>
      <c r="I23" s="455">
        <v>0.72699999999999998</v>
      </c>
      <c r="J23" s="455">
        <v>0.625</v>
      </c>
      <c r="K23" s="455">
        <v>0.33300000000000002</v>
      </c>
      <c r="L23" s="456"/>
      <c r="M23" s="456"/>
      <c r="N23" s="456"/>
      <c r="O23" s="456"/>
      <c r="P23" s="455">
        <v>0</v>
      </c>
      <c r="Q23" s="456">
        <f t="shared" si="0"/>
        <v>0.65412500000000007</v>
      </c>
      <c r="R23" s="457">
        <f t="shared" si="1"/>
        <v>1.3082500000000001</v>
      </c>
      <c r="S23" s="458"/>
    </row>
    <row r="24" spans="1:19" ht="25.5" x14ac:dyDescent="0.25">
      <c r="A24" s="395">
        <v>18</v>
      </c>
      <c r="B24" s="454" t="s">
        <v>37</v>
      </c>
      <c r="C24" s="428" t="s">
        <v>261</v>
      </c>
      <c r="D24" s="301">
        <v>33</v>
      </c>
      <c r="E24" s="455">
        <v>0.61099999999999999</v>
      </c>
      <c r="F24" s="455">
        <v>0.38800000000000001</v>
      </c>
      <c r="G24" s="455">
        <v>0.58799999999999997</v>
      </c>
      <c r="H24" s="455">
        <v>0.47</v>
      </c>
      <c r="I24" s="455">
        <v>0.5</v>
      </c>
      <c r="J24" s="455">
        <v>0.33300000000000002</v>
      </c>
      <c r="K24" s="455">
        <v>1</v>
      </c>
      <c r="L24" s="456"/>
      <c r="M24" s="456"/>
      <c r="N24" s="456"/>
      <c r="O24" s="456"/>
      <c r="P24" s="455">
        <v>0</v>
      </c>
      <c r="Q24" s="456">
        <f t="shared" si="0"/>
        <v>0.48625000000000002</v>
      </c>
      <c r="R24" s="457">
        <f t="shared" si="1"/>
        <v>0.97250000000000003</v>
      </c>
      <c r="S24" s="458"/>
    </row>
    <row r="25" spans="1:19" ht="25.5" x14ac:dyDescent="0.25">
      <c r="A25" s="395">
        <v>19</v>
      </c>
      <c r="B25" s="454" t="s">
        <v>37</v>
      </c>
      <c r="C25" s="428" t="s">
        <v>101</v>
      </c>
      <c r="D25" s="301">
        <v>32</v>
      </c>
      <c r="E25" s="470">
        <v>0.56999999999999995</v>
      </c>
      <c r="F25" s="470">
        <v>0.47</v>
      </c>
      <c r="G25" s="470">
        <v>0.48099999999999998</v>
      </c>
      <c r="H25" s="470">
        <v>0.63600000000000001</v>
      </c>
      <c r="I25" s="470">
        <v>0.70799999999999996</v>
      </c>
      <c r="J25" s="470">
        <v>0.38</v>
      </c>
      <c r="K25" s="470">
        <v>0.54500000000000004</v>
      </c>
      <c r="L25" s="456"/>
      <c r="M25" s="456"/>
      <c r="N25" s="456"/>
      <c r="O25" s="456"/>
      <c r="P25" s="455">
        <v>0</v>
      </c>
      <c r="Q25" s="456">
        <f t="shared" si="0"/>
        <v>0.47375</v>
      </c>
      <c r="R25" s="457">
        <f t="shared" si="1"/>
        <v>0.94750000000000001</v>
      </c>
      <c r="S25" s="458"/>
    </row>
    <row r="26" spans="1:19" ht="25.5" x14ac:dyDescent="0.25">
      <c r="A26" s="395">
        <v>20</v>
      </c>
      <c r="B26" s="454" t="s">
        <v>37</v>
      </c>
      <c r="C26" s="428" t="s">
        <v>52</v>
      </c>
      <c r="D26" s="301">
        <v>35</v>
      </c>
      <c r="E26" s="455">
        <v>0.95599999999999996</v>
      </c>
      <c r="F26" s="455">
        <v>0.97599999999999998</v>
      </c>
      <c r="G26" s="455">
        <v>0.48799999999999999</v>
      </c>
      <c r="H26" s="455">
        <v>0.63400000000000001</v>
      </c>
      <c r="I26" s="455">
        <v>0.63600000000000001</v>
      </c>
      <c r="J26" s="455">
        <v>0.25</v>
      </c>
      <c r="K26" s="455">
        <v>0.66600000000000004</v>
      </c>
      <c r="L26" s="456"/>
      <c r="M26" s="456"/>
      <c r="N26" s="456"/>
      <c r="O26" s="456"/>
      <c r="P26" s="455">
        <v>0</v>
      </c>
      <c r="Q26" s="456">
        <f t="shared" si="0"/>
        <v>0.57574999999999998</v>
      </c>
      <c r="R26" s="457">
        <f t="shared" si="1"/>
        <v>1.1515</v>
      </c>
      <c r="S26" s="458"/>
    </row>
    <row r="27" spans="1:19" ht="25.5" x14ac:dyDescent="0.25">
      <c r="A27" s="395">
        <v>21</v>
      </c>
      <c r="B27" s="454" t="s">
        <v>37</v>
      </c>
      <c r="C27" s="428" t="s">
        <v>53</v>
      </c>
      <c r="D27" s="301">
        <v>35</v>
      </c>
      <c r="E27" s="471">
        <v>0.83799999999999997</v>
      </c>
      <c r="F27" s="471">
        <v>0.86499999999999999</v>
      </c>
      <c r="G27" s="471">
        <v>0.61499999999999999</v>
      </c>
      <c r="H27" s="471">
        <v>0.53800000000000003</v>
      </c>
      <c r="I27" s="471">
        <v>0.5</v>
      </c>
      <c r="J27" s="471">
        <v>0.83299999999999996</v>
      </c>
      <c r="K27" s="471">
        <v>0.5</v>
      </c>
      <c r="L27" s="456"/>
      <c r="M27" s="456"/>
      <c r="N27" s="456"/>
      <c r="O27" s="456"/>
      <c r="P27" s="455">
        <v>0</v>
      </c>
      <c r="Q27" s="456">
        <f t="shared" si="0"/>
        <v>0.58612500000000001</v>
      </c>
      <c r="R27" s="457">
        <f t="shared" si="1"/>
        <v>1.17225</v>
      </c>
      <c r="S27" s="458"/>
    </row>
    <row r="28" spans="1:19" ht="25.5" x14ac:dyDescent="0.25">
      <c r="A28" s="341">
        <v>22</v>
      </c>
      <c r="B28" s="342" t="s">
        <v>37</v>
      </c>
      <c r="C28" s="428" t="s">
        <v>54</v>
      </c>
      <c r="D28" s="301">
        <v>35</v>
      </c>
      <c r="E28" s="472">
        <v>0.45100000000000001</v>
      </c>
      <c r="F28" s="472">
        <v>0.67700000000000005</v>
      </c>
      <c r="G28" s="472">
        <v>0.56000000000000005</v>
      </c>
      <c r="H28" s="472">
        <v>0.4</v>
      </c>
      <c r="I28" s="472">
        <v>0.6</v>
      </c>
      <c r="J28" s="472">
        <v>0.57099999999999995</v>
      </c>
      <c r="K28" s="472">
        <v>0.5</v>
      </c>
      <c r="L28" s="456"/>
      <c r="M28" s="456"/>
      <c r="N28" s="456"/>
      <c r="O28" s="456"/>
      <c r="P28" s="472">
        <v>0</v>
      </c>
      <c r="Q28" s="456">
        <f t="shared" si="0"/>
        <v>0.46987500000000004</v>
      </c>
      <c r="R28" s="457">
        <f t="shared" si="1"/>
        <v>0.93975000000000009</v>
      </c>
      <c r="S28" s="458"/>
    </row>
    <row r="29" spans="1:19" ht="25.5" x14ac:dyDescent="0.25">
      <c r="A29" s="395">
        <v>23</v>
      </c>
      <c r="B29" s="454" t="s">
        <v>37</v>
      </c>
      <c r="C29" s="428" t="s">
        <v>55</v>
      </c>
      <c r="D29" s="301">
        <v>35</v>
      </c>
      <c r="E29" s="455">
        <v>0.87</v>
      </c>
      <c r="F29" s="455">
        <v>0.93600000000000005</v>
      </c>
      <c r="G29" s="455">
        <v>0.51</v>
      </c>
      <c r="H29" s="455">
        <v>0.35299999999999998</v>
      </c>
      <c r="I29" s="455">
        <v>0.8</v>
      </c>
      <c r="J29" s="455">
        <v>0.2</v>
      </c>
      <c r="K29" s="468">
        <v>0.4</v>
      </c>
      <c r="L29" s="456"/>
      <c r="M29" s="456"/>
      <c r="N29" s="456"/>
      <c r="O29" s="456"/>
      <c r="P29" s="455">
        <v>0</v>
      </c>
      <c r="Q29" s="456">
        <f t="shared" si="0"/>
        <v>0.50862499999999999</v>
      </c>
      <c r="R29" s="457">
        <f t="shared" si="1"/>
        <v>1.01725</v>
      </c>
      <c r="S29" s="458"/>
    </row>
    <row r="30" spans="1:19" ht="25.5" x14ac:dyDescent="0.25">
      <c r="A30" s="395">
        <v>24</v>
      </c>
      <c r="B30" s="454" t="s">
        <v>37</v>
      </c>
      <c r="C30" s="428" t="s">
        <v>56</v>
      </c>
      <c r="D30" s="301">
        <v>35</v>
      </c>
      <c r="E30" s="455">
        <v>0.97899999999999998</v>
      </c>
      <c r="F30" s="455">
        <v>0.95799999999999996</v>
      </c>
      <c r="G30" s="455">
        <v>0.54500000000000004</v>
      </c>
      <c r="H30" s="455">
        <v>0.439</v>
      </c>
      <c r="I30" s="455">
        <v>0.56299999999999994</v>
      </c>
      <c r="J30" s="455">
        <v>0.83299999999999996</v>
      </c>
      <c r="K30" s="455">
        <v>0.4</v>
      </c>
      <c r="L30" s="456"/>
      <c r="M30" s="456"/>
      <c r="N30" s="456"/>
      <c r="O30" s="456"/>
      <c r="P30" s="455">
        <v>0</v>
      </c>
      <c r="Q30" s="456">
        <f t="shared" si="0"/>
        <v>0.58962500000000007</v>
      </c>
      <c r="R30" s="457">
        <f t="shared" si="1"/>
        <v>1.1792500000000001</v>
      </c>
      <c r="S30" s="458"/>
    </row>
    <row r="31" spans="1:19" ht="25.5" x14ac:dyDescent="0.25">
      <c r="A31" s="395">
        <v>25</v>
      </c>
      <c r="B31" s="454" t="s">
        <v>37</v>
      </c>
      <c r="C31" s="428" t="s">
        <v>57</v>
      </c>
      <c r="D31" s="301">
        <v>35</v>
      </c>
      <c r="E31" s="455">
        <v>0.73699999999999999</v>
      </c>
      <c r="F31" s="455">
        <v>0.7</v>
      </c>
      <c r="G31" s="455">
        <v>0.48399999999999999</v>
      </c>
      <c r="H31" s="455">
        <v>0.80600000000000005</v>
      </c>
      <c r="I31" s="455">
        <v>0.72199999999999998</v>
      </c>
      <c r="J31" s="455">
        <v>0.63600000000000001</v>
      </c>
      <c r="K31" s="455">
        <v>0.28599999999999998</v>
      </c>
      <c r="L31" s="456"/>
      <c r="M31" s="456"/>
      <c r="N31" s="456"/>
      <c r="O31" s="456"/>
      <c r="P31" s="455">
        <v>0</v>
      </c>
      <c r="Q31" s="456">
        <f t="shared" si="0"/>
        <v>0.54637499999999994</v>
      </c>
      <c r="R31" s="457">
        <f t="shared" si="1"/>
        <v>1.0927499999999999</v>
      </c>
      <c r="S31" s="458"/>
    </row>
    <row r="32" spans="1:19" ht="25.5" x14ac:dyDescent="0.25">
      <c r="A32" s="395">
        <v>26</v>
      </c>
      <c r="B32" s="454" t="s">
        <v>37</v>
      </c>
      <c r="C32" s="428" t="s">
        <v>262</v>
      </c>
      <c r="D32" s="301">
        <v>35</v>
      </c>
      <c r="E32" s="455">
        <v>0.878</v>
      </c>
      <c r="F32" s="455">
        <v>0.94499999999999995</v>
      </c>
      <c r="G32" s="455">
        <v>0.48</v>
      </c>
      <c r="H32" s="455">
        <v>0.44400000000000001</v>
      </c>
      <c r="I32" s="455"/>
      <c r="J32" s="455"/>
      <c r="K32" s="455"/>
      <c r="L32" s="456"/>
      <c r="M32" s="456"/>
      <c r="N32" s="456"/>
      <c r="O32" s="456"/>
      <c r="P32" s="455"/>
      <c r="Q32" s="456">
        <f t="shared" si="0"/>
        <v>0.68674999999999997</v>
      </c>
      <c r="R32" s="457">
        <f t="shared" si="1"/>
        <v>1.3734999999999999</v>
      </c>
      <c r="S32" s="458"/>
    </row>
    <row r="33" spans="1:21" ht="25.5" x14ac:dyDescent="0.25">
      <c r="A33" s="395">
        <v>27</v>
      </c>
      <c r="B33" s="454" t="s">
        <v>37</v>
      </c>
      <c r="C33" s="428" t="s">
        <v>58</v>
      </c>
      <c r="D33" s="301">
        <v>33</v>
      </c>
      <c r="E33" s="455">
        <v>1</v>
      </c>
      <c r="F33" s="455">
        <v>1</v>
      </c>
      <c r="G33" s="455">
        <v>0.41099999999999998</v>
      </c>
      <c r="H33" s="455">
        <v>0.35199999999999998</v>
      </c>
      <c r="I33" s="455">
        <v>0.66600000000000004</v>
      </c>
      <c r="J33" s="455">
        <v>0.4</v>
      </c>
      <c r="K33" s="455">
        <v>1</v>
      </c>
      <c r="L33" s="456"/>
      <c r="M33" s="456"/>
      <c r="N33" s="456"/>
      <c r="O33" s="456"/>
      <c r="P33" s="455">
        <v>0</v>
      </c>
      <c r="Q33" s="456">
        <f t="shared" si="0"/>
        <v>0.60362499999999997</v>
      </c>
      <c r="R33" s="457">
        <f t="shared" si="1"/>
        <v>1.2072499999999999</v>
      </c>
      <c r="S33" s="458"/>
    </row>
    <row r="34" spans="1:21" ht="25.5" x14ac:dyDescent="0.25">
      <c r="A34" s="395">
        <v>28</v>
      </c>
      <c r="B34" s="454" t="s">
        <v>37</v>
      </c>
      <c r="C34" s="404" t="s">
        <v>103</v>
      </c>
      <c r="D34" s="301">
        <v>35</v>
      </c>
      <c r="E34" s="455">
        <v>0.86599999999999999</v>
      </c>
      <c r="F34" s="455">
        <v>0.97199999999999998</v>
      </c>
      <c r="G34" s="455">
        <v>0.64200000000000002</v>
      </c>
      <c r="H34" s="455">
        <v>0.57099999999999995</v>
      </c>
      <c r="I34" s="455">
        <v>0.42099999999999999</v>
      </c>
      <c r="J34" s="455">
        <v>0.73299999999999998</v>
      </c>
      <c r="K34" s="455">
        <v>0.75</v>
      </c>
      <c r="L34" s="456"/>
      <c r="M34" s="456"/>
      <c r="N34" s="456"/>
      <c r="O34" s="456"/>
      <c r="P34" s="455">
        <v>0</v>
      </c>
      <c r="Q34" s="456">
        <f t="shared" si="0"/>
        <v>0.61937500000000001</v>
      </c>
      <c r="R34" s="457">
        <f t="shared" si="1"/>
        <v>1.23875</v>
      </c>
      <c r="S34" s="458"/>
    </row>
    <row r="35" spans="1:21" ht="25.5" x14ac:dyDescent="0.25">
      <c r="A35" s="473">
        <v>29</v>
      </c>
      <c r="B35" s="474" t="s">
        <v>37</v>
      </c>
      <c r="C35" s="428" t="s">
        <v>263</v>
      </c>
      <c r="D35" s="301">
        <v>35</v>
      </c>
      <c r="E35" s="455">
        <v>0.93</v>
      </c>
      <c r="F35" s="455">
        <v>0.97</v>
      </c>
      <c r="G35" s="455">
        <v>0.86899999999999999</v>
      </c>
      <c r="H35" s="455">
        <v>0.86899999999999999</v>
      </c>
      <c r="I35" s="455">
        <v>0.75</v>
      </c>
      <c r="J35" s="455">
        <v>0.4</v>
      </c>
      <c r="K35" s="455">
        <v>1</v>
      </c>
      <c r="L35" s="456"/>
      <c r="M35" s="456"/>
      <c r="N35" s="456"/>
      <c r="O35" s="456"/>
      <c r="P35" s="468">
        <v>-0.125</v>
      </c>
      <c r="Q35" s="456">
        <f t="shared" si="0"/>
        <v>0.70787500000000003</v>
      </c>
      <c r="R35" s="457">
        <f t="shared" si="1"/>
        <v>1.4157500000000001</v>
      </c>
      <c r="S35" s="458"/>
    </row>
    <row r="36" spans="1:21" ht="25.5" x14ac:dyDescent="0.25">
      <c r="A36" s="395">
        <v>30</v>
      </c>
      <c r="B36" s="454" t="s">
        <v>37</v>
      </c>
      <c r="C36" s="428" t="s">
        <v>59</v>
      </c>
      <c r="D36" s="301">
        <v>35</v>
      </c>
      <c r="E36" s="455">
        <v>0.73499999999999999</v>
      </c>
      <c r="F36" s="455">
        <v>0.88200000000000001</v>
      </c>
      <c r="G36" s="455">
        <v>0.86799999999999999</v>
      </c>
      <c r="H36" s="455">
        <v>0.71</v>
      </c>
      <c r="I36" s="468">
        <v>1</v>
      </c>
      <c r="J36" s="468">
        <v>1</v>
      </c>
      <c r="K36" s="468"/>
      <c r="L36" s="456"/>
      <c r="M36" s="456"/>
      <c r="N36" s="456"/>
      <c r="O36" s="456"/>
      <c r="P36" s="468">
        <v>0</v>
      </c>
      <c r="Q36" s="456">
        <f t="shared" si="0"/>
        <v>0.74214285714285722</v>
      </c>
      <c r="R36" s="457">
        <f t="shared" si="1"/>
        <v>1.4842857142857144</v>
      </c>
      <c r="S36" s="458"/>
    </row>
    <row r="37" spans="1:21" ht="25.5" x14ac:dyDescent="0.25">
      <c r="A37" s="395">
        <v>31</v>
      </c>
      <c r="B37" s="454" t="s">
        <v>37</v>
      </c>
      <c r="C37" s="428" t="s">
        <v>264</v>
      </c>
      <c r="D37" s="301">
        <v>35</v>
      </c>
      <c r="E37" s="455">
        <v>0.8</v>
      </c>
      <c r="F37" s="455">
        <v>0.8</v>
      </c>
      <c r="G37" s="455">
        <v>0.85099999999999998</v>
      </c>
      <c r="H37" s="455">
        <v>0.33300000000000002</v>
      </c>
      <c r="I37" s="455"/>
      <c r="J37" s="455"/>
      <c r="K37" s="455"/>
      <c r="L37" s="456"/>
      <c r="M37" s="456"/>
      <c r="N37" s="456"/>
      <c r="O37" s="456"/>
      <c r="P37" s="455"/>
      <c r="Q37" s="456">
        <f t="shared" si="0"/>
        <v>0.69600000000000006</v>
      </c>
      <c r="R37" s="457">
        <f t="shared" si="1"/>
        <v>1.3920000000000001</v>
      </c>
      <c r="S37" s="458"/>
    </row>
    <row r="38" spans="1:21" ht="25.5" x14ac:dyDescent="0.25">
      <c r="A38" s="395">
        <v>32</v>
      </c>
      <c r="B38" s="454" t="s">
        <v>37</v>
      </c>
      <c r="C38" s="428" t="s">
        <v>60</v>
      </c>
      <c r="D38" s="301">
        <v>35</v>
      </c>
      <c r="E38" s="475">
        <v>0.71</v>
      </c>
      <c r="F38" s="475">
        <v>0.64</v>
      </c>
      <c r="G38" s="475">
        <v>0.59</v>
      </c>
      <c r="H38" s="475">
        <v>0.41</v>
      </c>
      <c r="I38" s="475">
        <v>0.36</v>
      </c>
      <c r="J38" s="475">
        <v>0.46</v>
      </c>
      <c r="K38" s="476">
        <v>0</v>
      </c>
      <c r="L38" s="477"/>
      <c r="M38" s="477"/>
      <c r="N38" s="477"/>
      <c r="O38" s="477"/>
      <c r="P38" s="475">
        <v>0</v>
      </c>
      <c r="Q38" s="456">
        <f t="shared" si="0"/>
        <v>0.39624999999999999</v>
      </c>
      <c r="R38" s="457">
        <f t="shared" si="1"/>
        <v>0.79249999999999998</v>
      </c>
      <c r="S38" s="458"/>
    </row>
    <row r="39" spans="1:21" ht="25.5" x14ac:dyDescent="0.25">
      <c r="A39" s="395">
        <v>33</v>
      </c>
      <c r="B39" s="454" t="s">
        <v>37</v>
      </c>
      <c r="C39" s="428" t="s">
        <v>61</v>
      </c>
      <c r="D39" s="301">
        <v>35</v>
      </c>
      <c r="E39" s="455">
        <v>0.95499999999999996</v>
      </c>
      <c r="F39" s="455">
        <v>0.85499999999999998</v>
      </c>
      <c r="G39" s="455">
        <v>0.70599999999999996</v>
      </c>
      <c r="H39" s="455">
        <v>0.64700000000000002</v>
      </c>
      <c r="I39" s="455">
        <v>0.56299999999999994</v>
      </c>
      <c r="J39" s="455">
        <v>0.38500000000000001</v>
      </c>
      <c r="K39" s="455">
        <v>0.33300000000000002</v>
      </c>
      <c r="L39" s="456"/>
      <c r="M39" s="456"/>
      <c r="N39" s="456"/>
      <c r="O39" s="456"/>
      <c r="P39" s="455">
        <v>0</v>
      </c>
      <c r="Q39" s="456">
        <f t="shared" si="0"/>
        <v>0.55549999999999999</v>
      </c>
      <c r="R39" s="457">
        <f t="shared" si="1"/>
        <v>1.111</v>
      </c>
      <c r="S39" s="458"/>
    </row>
    <row r="40" spans="1:21" ht="25.5" x14ac:dyDescent="0.25">
      <c r="A40" s="395">
        <v>34</v>
      </c>
      <c r="B40" s="454" t="s">
        <v>37</v>
      </c>
      <c r="C40" s="428" t="s">
        <v>62</v>
      </c>
      <c r="D40" s="301">
        <v>35</v>
      </c>
      <c r="E40" s="455">
        <v>0.44600000000000001</v>
      </c>
      <c r="F40" s="455">
        <v>0.58399999999999996</v>
      </c>
      <c r="G40" s="455">
        <v>0.437</v>
      </c>
      <c r="H40" s="455">
        <v>0.60399999999999998</v>
      </c>
      <c r="I40" s="455">
        <v>0.4</v>
      </c>
      <c r="J40" s="455">
        <v>0.25</v>
      </c>
      <c r="K40" s="468">
        <v>0</v>
      </c>
      <c r="L40" s="456"/>
      <c r="M40" s="456"/>
      <c r="N40" s="456"/>
      <c r="O40" s="456"/>
      <c r="P40" s="455">
        <v>0</v>
      </c>
      <c r="Q40" s="456">
        <f t="shared" si="0"/>
        <v>0.34012500000000001</v>
      </c>
      <c r="R40" s="457">
        <f t="shared" si="1"/>
        <v>0.68025000000000002</v>
      </c>
      <c r="S40" s="458"/>
    </row>
    <row r="41" spans="1:21" ht="25.5" x14ac:dyDescent="0.25">
      <c r="A41" s="395">
        <v>35</v>
      </c>
      <c r="B41" s="454" t="s">
        <v>37</v>
      </c>
      <c r="C41" s="428" t="s">
        <v>63</v>
      </c>
      <c r="D41" s="301">
        <v>33</v>
      </c>
      <c r="E41" s="455">
        <v>0.75</v>
      </c>
      <c r="F41" s="455">
        <v>0.77800000000000002</v>
      </c>
      <c r="G41" s="455">
        <v>0.75</v>
      </c>
      <c r="H41" s="455">
        <v>0.56200000000000006</v>
      </c>
      <c r="I41" s="455">
        <v>0.42799999999999999</v>
      </c>
      <c r="J41" s="455">
        <v>0.5</v>
      </c>
      <c r="K41" s="455">
        <v>0.33300000000000002</v>
      </c>
      <c r="L41" s="456"/>
      <c r="M41" s="456"/>
      <c r="N41" s="456"/>
      <c r="O41" s="456"/>
      <c r="P41" s="455">
        <v>0</v>
      </c>
      <c r="Q41" s="456">
        <f t="shared" si="0"/>
        <v>0.512625</v>
      </c>
      <c r="R41" s="457">
        <f t="shared" si="1"/>
        <v>1.02525</v>
      </c>
      <c r="S41" s="458"/>
    </row>
    <row r="42" spans="1:21" ht="25.5" x14ac:dyDescent="0.25">
      <c r="A42" s="473">
        <v>36</v>
      </c>
      <c r="B42" s="474" t="s">
        <v>37</v>
      </c>
      <c r="C42" s="428" t="s">
        <v>64</v>
      </c>
      <c r="D42" s="301">
        <v>35</v>
      </c>
      <c r="E42" s="455">
        <v>1</v>
      </c>
      <c r="F42" s="455">
        <v>1</v>
      </c>
      <c r="G42" s="455">
        <v>0.4</v>
      </c>
      <c r="H42" s="455">
        <v>0.48</v>
      </c>
      <c r="I42" s="455"/>
      <c r="J42" s="455"/>
      <c r="K42" s="455"/>
      <c r="L42" s="456"/>
      <c r="M42" s="456"/>
      <c r="N42" s="456"/>
      <c r="O42" s="456"/>
      <c r="P42" s="455"/>
      <c r="Q42" s="456">
        <f t="shared" si="0"/>
        <v>0.72</v>
      </c>
      <c r="R42" s="457">
        <f t="shared" si="1"/>
        <v>1.44</v>
      </c>
      <c r="S42" s="458"/>
    </row>
    <row r="43" spans="1:21" ht="25.5" x14ac:dyDescent="0.25">
      <c r="A43" s="395">
        <v>37</v>
      </c>
      <c r="B43" s="454" t="s">
        <v>37</v>
      </c>
      <c r="C43" s="428" t="s">
        <v>65</v>
      </c>
      <c r="D43" s="301">
        <v>35</v>
      </c>
      <c r="E43" s="455">
        <v>0.88370000000000004</v>
      </c>
      <c r="F43" s="455">
        <v>0.84399999999999997</v>
      </c>
      <c r="G43" s="455">
        <v>0.66600000000000004</v>
      </c>
      <c r="H43" s="455">
        <v>0.83299999999999996</v>
      </c>
      <c r="I43" s="455">
        <v>0.75</v>
      </c>
      <c r="J43" s="455">
        <v>0.75</v>
      </c>
      <c r="K43" s="455"/>
      <c r="L43" s="456"/>
      <c r="M43" s="456"/>
      <c r="N43" s="456"/>
      <c r="O43" s="456"/>
      <c r="P43" s="455">
        <v>0</v>
      </c>
      <c r="Q43" s="456">
        <f t="shared" si="0"/>
        <v>0.67524285714285714</v>
      </c>
      <c r="R43" s="457">
        <f t="shared" si="1"/>
        <v>1.3504857142857143</v>
      </c>
      <c r="S43" s="458"/>
    </row>
    <row r="44" spans="1:21" ht="25.5" x14ac:dyDescent="0.25">
      <c r="A44" s="395">
        <v>38</v>
      </c>
      <c r="B44" s="454" t="s">
        <v>37</v>
      </c>
      <c r="C44" s="428" t="s">
        <v>66</v>
      </c>
      <c r="D44" s="301">
        <v>35</v>
      </c>
      <c r="E44" s="455">
        <v>0.78</v>
      </c>
      <c r="F44" s="455">
        <v>0.56000000000000005</v>
      </c>
      <c r="G44" s="455">
        <v>0.51</v>
      </c>
      <c r="H44" s="455">
        <v>0.51</v>
      </c>
      <c r="I44" s="455">
        <v>0.5</v>
      </c>
      <c r="J44" s="455">
        <v>0.25</v>
      </c>
      <c r="K44" s="455">
        <v>0.75</v>
      </c>
      <c r="L44" s="456"/>
      <c r="M44" s="456"/>
      <c r="N44" s="456"/>
      <c r="O44" s="456"/>
      <c r="P44" s="455">
        <v>0</v>
      </c>
      <c r="Q44" s="456">
        <f t="shared" si="0"/>
        <v>0.48250000000000004</v>
      </c>
      <c r="R44" s="457">
        <f t="shared" si="1"/>
        <v>0.96500000000000008</v>
      </c>
      <c r="S44" s="458"/>
    </row>
    <row r="45" spans="1:21" ht="25.5" x14ac:dyDescent="0.25">
      <c r="A45" s="395">
        <v>39</v>
      </c>
      <c r="B45" s="454" t="s">
        <v>37</v>
      </c>
      <c r="C45" s="428" t="s">
        <v>265</v>
      </c>
      <c r="D45" s="301">
        <v>35</v>
      </c>
      <c r="E45" s="455">
        <v>0.86199999999999999</v>
      </c>
      <c r="F45" s="455">
        <v>0.86199999999999999</v>
      </c>
      <c r="G45" s="455">
        <v>0.74199999999999999</v>
      </c>
      <c r="H45" s="455">
        <v>0.67700000000000005</v>
      </c>
      <c r="I45" s="455">
        <v>0.83299999999999996</v>
      </c>
      <c r="J45" s="455">
        <v>0.75</v>
      </c>
      <c r="K45" s="455">
        <v>1</v>
      </c>
      <c r="L45" s="456"/>
      <c r="M45" s="456"/>
      <c r="N45" s="456"/>
      <c r="O45" s="456"/>
      <c r="P45" s="455">
        <v>0</v>
      </c>
      <c r="Q45" s="456">
        <f t="shared" si="0"/>
        <v>0.71575</v>
      </c>
      <c r="R45" s="457">
        <f t="shared" si="1"/>
        <v>1.4315</v>
      </c>
      <c r="S45" s="458"/>
    </row>
    <row r="46" spans="1:21" ht="25.5" x14ac:dyDescent="0.25">
      <c r="A46" s="395">
        <v>40</v>
      </c>
      <c r="B46" s="454" t="s">
        <v>37</v>
      </c>
      <c r="C46" s="428" t="s">
        <v>67</v>
      </c>
      <c r="D46" s="301">
        <v>33</v>
      </c>
      <c r="E46" s="455">
        <v>1</v>
      </c>
      <c r="F46" s="455">
        <v>0.85199999999999998</v>
      </c>
      <c r="G46" s="455">
        <v>0.76500000000000001</v>
      </c>
      <c r="H46" s="455">
        <v>0.52900000000000003</v>
      </c>
      <c r="I46" s="455">
        <v>0.4</v>
      </c>
      <c r="J46" s="455">
        <v>0.67</v>
      </c>
      <c r="K46" s="468">
        <v>0</v>
      </c>
      <c r="L46" s="456"/>
      <c r="M46" s="456"/>
      <c r="N46" s="456"/>
      <c r="O46" s="456"/>
      <c r="P46" s="455">
        <v>0</v>
      </c>
      <c r="Q46" s="456">
        <f t="shared" si="0"/>
        <v>0.52700000000000002</v>
      </c>
      <c r="R46" s="457">
        <f t="shared" si="1"/>
        <v>1.054</v>
      </c>
      <c r="S46" s="458"/>
      <c r="U46" s="358">
        <v>1</v>
      </c>
    </row>
    <row r="47" spans="1:21" ht="25.5" x14ac:dyDescent="0.25">
      <c r="A47" s="395">
        <v>41</v>
      </c>
      <c r="B47" s="454" t="s">
        <v>37</v>
      </c>
      <c r="C47" s="428" t="s">
        <v>266</v>
      </c>
      <c r="D47" s="301">
        <v>32</v>
      </c>
      <c r="E47" s="455">
        <v>0.66200000000000003</v>
      </c>
      <c r="F47" s="455">
        <v>0.69199999999999995</v>
      </c>
      <c r="G47" s="455">
        <v>0.51100000000000001</v>
      </c>
      <c r="H47" s="455">
        <v>0.55600000000000005</v>
      </c>
      <c r="I47" s="455">
        <v>0.70599999999999996</v>
      </c>
      <c r="J47" s="455">
        <v>0.57099999999999995</v>
      </c>
      <c r="K47" s="455">
        <v>0.33300000000000002</v>
      </c>
      <c r="L47" s="456"/>
      <c r="M47" s="456"/>
      <c r="N47" s="456"/>
      <c r="O47" s="456"/>
      <c r="P47" s="455">
        <v>0</v>
      </c>
      <c r="Q47" s="456">
        <f t="shared" si="0"/>
        <v>0.50387500000000007</v>
      </c>
      <c r="R47" s="457">
        <f t="shared" si="1"/>
        <v>1.0077500000000001</v>
      </c>
      <c r="S47" s="458"/>
    </row>
    <row r="48" spans="1:21" ht="25.5" x14ac:dyDescent="0.25">
      <c r="A48" s="360">
        <v>42</v>
      </c>
      <c r="B48" s="361" t="s">
        <v>37</v>
      </c>
      <c r="C48" s="428" t="s">
        <v>68</v>
      </c>
      <c r="D48" s="301">
        <v>33</v>
      </c>
      <c r="E48" s="455">
        <v>0.86699999999999999</v>
      </c>
      <c r="F48" s="455">
        <v>0.73299999999999998</v>
      </c>
      <c r="G48" s="455">
        <v>0.64300000000000002</v>
      </c>
      <c r="H48" s="455">
        <v>0.214</v>
      </c>
      <c r="I48" s="455">
        <v>0.33300000000000002</v>
      </c>
      <c r="J48" s="455">
        <v>0.5</v>
      </c>
      <c r="K48" s="455">
        <v>1</v>
      </c>
      <c r="L48" s="456"/>
      <c r="M48" s="456"/>
      <c r="N48" s="456"/>
      <c r="O48" s="456"/>
      <c r="P48" s="455">
        <v>0</v>
      </c>
      <c r="Q48" s="456">
        <f t="shared" si="0"/>
        <v>0.53625000000000012</v>
      </c>
      <c r="R48" s="457">
        <f t="shared" si="1"/>
        <v>1.0725000000000002</v>
      </c>
      <c r="S48" s="458"/>
    </row>
    <row r="49" spans="1:19" ht="25.5" x14ac:dyDescent="0.25">
      <c r="A49" s="473">
        <v>43</v>
      </c>
      <c r="B49" s="474" t="s">
        <v>37</v>
      </c>
      <c r="C49" s="428" t="s">
        <v>267</v>
      </c>
      <c r="D49" s="366">
        <v>35</v>
      </c>
      <c r="E49" s="455">
        <v>0.91600000000000004</v>
      </c>
      <c r="F49" s="455">
        <v>0.86299999999999999</v>
      </c>
      <c r="G49" s="455">
        <v>0.52100000000000002</v>
      </c>
      <c r="H49" s="455">
        <v>0.65</v>
      </c>
      <c r="I49" s="455">
        <v>0.54500000000000004</v>
      </c>
      <c r="J49" s="455">
        <v>0.30399999999999999</v>
      </c>
      <c r="K49" s="455">
        <v>0.77700000000000002</v>
      </c>
      <c r="L49" s="456"/>
      <c r="M49" s="456"/>
      <c r="N49" s="456"/>
      <c r="O49" s="456"/>
      <c r="P49" s="455">
        <v>0</v>
      </c>
      <c r="Q49" s="456">
        <f t="shared" si="0"/>
        <v>0.57199999999999995</v>
      </c>
      <c r="R49" s="457">
        <f t="shared" si="1"/>
        <v>1.1439999999999999</v>
      </c>
      <c r="S49" s="458"/>
    </row>
    <row r="50" spans="1:19" ht="25.5" x14ac:dyDescent="0.25">
      <c r="A50" s="473">
        <v>44</v>
      </c>
      <c r="B50" s="474" t="s">
        <v>37</v>
      </c>
      <c r="C50" s="428" t="s">
        <v>187</v>
      </c>
      <c r="D50" s="366">
        <v>35</v>
      </c>
      <c r="E50" s="455">
        <v>0.74</v>
      </c>
      <c r="F50" s="455">
        <v>0.73</v>
      </c>
      <c r="G50" s="455">
        <v>0.627</v>
      </c>
      <c r="H50" s="455">
        <v>0.53400000000000003</v>
      </c>
      <c r="I50" s="455">
        <v>0.28499999999999998</v>
      </c>
      <c r="J50" s="455">
        <v>0.5</v>
      </c>
      <c r="K50" s="468">
        <v>0</v>
      </c>
      <c r="L50" s="456"/>
      <c r="M50" s="456"/>
      <c r="N50" s="456"/>
      <c r="O50" s="456"/>
      <c r="P50" s="455">
        <v>0</v>
      </c>
      <c r="Q50" s="456">
        <f t="shared" si="0"/>
        <v>0.42700000000000005</v>
      </c>
      <c r="R50" s="457">
        <f t="shared" si="1"/>
        <v>0.85400000000000009</v>
      </c>
      <c r="S50" s="458"/>
    </row>
    <row r="51" spans="1:19" ht="25.5" x14ac:dyDescent="0.25">
      <c r="A51" s="431" t="s">
        <v>69</v>
      </c>
      <c r="B51" s="433" t="s">
        <v>37</v>
      </c>
      <c r="C51" s="478"/>
      <c r="D51" s="374"/>
      <c r="E51" s="456"/>
      <c r="F51" s="456"/>
      <c r="G51" s="456"/>
      <c r="H51" s="456"/>
      <c r="I51" s="456"/>
      <c r="J51" s="456"/>
      <c r="K51" s="456"/>
      <c r="L51" s="456"/>
      <c r="M51" s="456"/>
      <c r="N51" s="456"/>
      <c r="O51" s="456"/>
      <c r="P51" s="456"/>
      <c r="Q51" s="456"/>
      <c r="R51" s="479"/>
      <c r="S51" s="458"/>
    </row>
    <row r="53" spans="1:19" x14ac:dyDescent="0.25">
      <c r="P53" s="480"/>
      <c r="Q53" s="480"/>
    </row>
  </sheetData>
  <sheetProtection algorithmName="SHA-512" hashValue="s+rcjZgZdMfpgKb+6JnJCKXo50uS84op4EFBks1SCX34+QCxR0K4q3qvxCMpqbMYZrvMkht5wf7xNKv7qEe8qQ==" saltValue="tCCQKoN02JRnOosBg/vIGg==" spinCount="100000" sheet="1" objects="1" scenarios="1" selectLockedCells="1" selectUnlockedCells="1"/>
  <mergeCells count="12">
    <mergeCell ref="R4:R5"/>
    <mergeCell ref="S4:S6"/>
    <mergeCell ref="A2:R2"/>
    <mergeCell ref="A4:A6"/>
    <mergeCell ref="B4:B6"/>
    <mergeCell ref="C4:C6"/>
    <mergeCell ref="E4:F4"/>
    <mergeCell ref="G4:H4"/>
    <mergeCell ref="I4:K4"/>
    <mergeCell ref="L4:O4"/>
    <mergeCell ref="P4:P6"/>
    <mergeCell ref="Q4:Q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50"/>
  <sheetViews>
    <sheetView workbookViewId="0">
      <selection activeCell="F15" sqref="F15:G15"/>
    </sheetView>
  </sheetViews>
  <sheetFormatPr defaultRowHeight="15" x14ac:dyDescent="0.25"/>
  <cols>
    <col min="1" max="1" width="9.140625" style="271"/>
    <col min="2" max="2" width="38.28515625" style="271" customWidth="1"/>
    <col min="3" max="3" width="14.140625" style="271" hidden="1" customWidth="1"/>
    <col min="4" max="4" width="14" style="271" hidden="1" customWidth="1"/>
    <col min="5" max="5" width="13.5703125" style="271" hidden="1" customWidth="1"/>
    <col min="6" max="7" width="22.42578125" style="488" customWidth="1"/>
    <col min="8" max="8" width="16.28515625" style="271" customWidth="1"/>
    <col min="9" max="16384" width="9.140625" style="271"/>
  </cols>
  <sheetData>
    <row r="1" spans="1:8" x14ac:dyDescent="0.25">
      <c r="A1" s="755" t="s">
        <v>268</v>
      </c>
      <c r="B1" s="688"/>
      <c r="C1" s="688"/>
      <c r="D1" s="688"/>
      <c r="E1" s="688"/>
      <c r="F1" s="688"/>
      <c r="G1" s="688"/>
      <c r="H1" s="688"/>
    </row>
    <row r="2" spans="1:8" ht="18.75" customHeight="1" x14ac:dyDescent="0.25">
      <c r="A2" s="756" t="s">
        <v>269</v>
      </c>
      <c r="B2" s="757"/>
      <c r="C2" s="757"/>
      <c r="D2" s="757"/>
      <c r="E2" s="757"/>
      <c r="F2" s="757"/>
      <c r="G2" s="757"/>
      <c r="H2" s="757"/>
    </row>
    <row r="3" spans="1:8" ht="75" customHeight="1" x14ac:dyDescent="0.25">
      <c r="A3" s="758" t="s">
        <v>270</v>
      </c>
      <c r="B3" s="758" t="s">
        <v>150</v>
      </c>
      <c r="C3" s="759" t="s">
        <v>271</v>
      </c>
      <c r="D3" s="759"/>
      <c r="E3" s="759"/>
      <c r="F3" s="760" t="s">
        <v>272</v>
      </c>
      <c r="G3" s="762" t="s">
        <v>273</v>
      </c>
      <c r="H3" s="481" t="s">
        <v>274</v>
      </c>
    </row>
    <row r="4" spans="1:8" ht="17.25" customHeight="1" x14ac:dyDescent="0.25">
      <c r="A4" s="758"/>
      <c r="B4" s="758"/>
      <c r="C4" s="482" t="s">
        <v>275</v>
      </c>
      <c r="D4" s="482" t="s">
        <v>276</v>
      </c>
      <c r="E4" s="482" t="s">
        <v>277</v>
      </c>
      <c r="F4" s="761"/>
      <c r="G4" s="763"/>
      <c r="H4" s="765"/>
    </row>
    <row r="5" spans="1:8" ht="15.75" customHeight="1" x14ac:dyDescent="0.25">
      <c r="A5" s="758"/>
      <c r="B5" s="758"/>
      <c r="C5" s="482" t="s">
        <v>15</v>
      </c>
      <c r="D5" s="482" t="s">
        <v>16</v>
      </c>
      <c r="E5" s="482" t="s">
        <v>17</v>
      </c>
      <c r="F5" s="761"/>
      <c r="G5" s="764"/>
      <c r="H5" s="690"/>
    </row>
    <row r="6" spans="1:8" ht="18" customHeight="1" x14ac:dyDescent="0.25">
      <c r="A6" s="483">
        <v>23</v>
      </c>
      <c r="B6" s="484" t="s">
        <v>37</v>
      </c>
      <c r="C6" s="485"/>
      <c r="D6" s="485"/>
      <c r="E6" s="485"/>
      <c r="F6" s="486">
        <v>0.61799999999999999</v>
      </c>
      <c r="G6" s="486">
        <f>AVERAGE(G7:G50)</f>
        <v>0.6604523809523809</v>
      </c>
      <c r="H6" s="270">
        <f>AVERAGE(H7:H50)</f>
        <v>0.93950000000000011</v>
      </c>
    </row>
    <row r="7" spans="1:8" ht="25.5" x14ac:dyDescent="0.25">
      <c r="A7" s="487">
        <v>1</v>
      </c>
      <c r="B7" s="430" t="s">
        <v>38</v>
      </c>
      <c r="F7" s="269">
        <v>0.42899999999999999</v>
      </c>
      <c r="G7" s="269">
        <v>0.75</v>
      </c>
      <c r="H7" s="269">
        <f>F7*1.5</f>
        <v>0.64349999999999996</v>
      </c>
    </row>
    <row r="8" spans="1:8" x14ac:dyDescent="0.25">
      <c r="A8" s="487">
        <v>2</v>
      </c>
      <c r="B8" s="461" t="s">
        <v>39</v>
      </c>
      <c r="F8" s="269"/>
      <c r="G8" s="269"/>
      <c r="H8" s="269"/>
    </row>
    <row r="9" spans="1:8" ht="25.5" x14ac:dyDescent="0.25">
      <c r="A9" s="487">
        <v>3</v>
      </c>
      <c r="B9" s="430" t="s">
        <v>40</v>
      </c>
      <c r="F9" s="269">
        <v>0.57599999999999996</v>
      </c>
      <c r="G9" s="269">
        <v>0.46300000000000002</v>
      </c>
      <c r="H9" s="269">
        <f t="shared" ref="H9:H50" si="0">F9*1.5</f>
        <v>0.86399999999999988</v>
      </c>
    </row>
    <row r="10" spans="1:8" x14ac:dyDescent="0.25">
      <c r="A10" s="487">
        <v>4</v>
      </c>
      <c r="B10" s="430" t="s">
        <v>41</v>
      </c>
      <c r="F10" s="269">
        <v>0.49299999999999999</v>
      </c>
      <c r="G10" s="269">
        <v>0.60399999999999998</v>
      </c>
      <c r="H10" s="269">
        <f t="shared" si="0"/>
        <v>0.73950000000000005</v>
      </c>
    </row>
    <row r="11" spans="1:8" x14ac:dyDescent="0.25">
      <c r="A11" s="487">
        <v>5</v>
      </c>
      <c r="B11" s="462" t="s">
        <v>42</v>
      </c>
      <c r="F11" s="269"/>
      <c r="G11" s="269"/>
      <c r="H11" s="269"/>
    </row>
    <row r="12" spans="1:8" x14ac:dyDescent="0.25">
      <c r="A12" s="487">
        <v>6</v>
      </c>
      <c r="B12" s="430" t="s">
        <v>43</v>
      </c>
      <c r="F12" s="269">
        <v>0.50700000000000001</v>
      </c>
      <c r="G12" s="269">
        <v>0.58099999999999996</v>
      </c>
      <c r="H12" s="269">
        <f t="shared" si="0"/>
        <v>0.76049999999999995</v>
      </c>
    </row>
    <row r="13" spans="1:8" x14ac:dyDescent="0.25">
      <c r="A13" s="487">
        <v>7</v>
      </c>
      <c r="B13" s="428" t="s">
        <v>44</v>
      </c>
      <c r="F13" s="269">
        <v>0.55700000000000005</v>
      </c>
      <c r="G13" s="269">
        <v>0.59</v>
      </c>
      <c r="H13" s="269">
        <f t="shared" si="0"/>
        <v>0.83550000000000013</v>
      </c>
    </row>
    <row r="14" spans="1:8" x14ac:dyDescent="0.25">
      <c r="A14" s="487">
        <v>8</v>
      </c>
      <c r="B14" s="428" t="s">
        <v>45</v>
      </c>
      <c r="F14" s="269">
        <v>0.69</v>
      </c>
      <c r="G14" s="269">
        <v>0.65300000000000002</v>
      </c>
      <c r="H14" s="269">
        <f t="shared" si="0"/>
        <v>1.0349999999999999</v>
      </c>
    </row>
    <row r="15" spans="1:8" x14ac:dyDescent="0.25">
      <c r="A15" s="487">
        <v>9</v>
      </c>
      <c r="B15" s="428" t="s">
        <v>46</v>
      </c>
      <c r="F15" s="269">
        <v>0.80800000000000005</v>
      </c>
      <c r="G15" s="269">
        <v>0.72899999999999998</v>
      </c>
      <c r="H15" s="269">
        <f t="shared" si="0"/>
        <v>1.2120000000000002</v>
      </c>
    </row>
    <row r="16" spans="1:8" x14ac:dyDescent="0.25">
      <c r="A16" s="487">
        <v>10</v>
      </c>
      <c r="B16" s="428" t="s">
        <v>47</v>
      </c>
      <c r="F16" s="269">
        <v>0.59099999999999997</v>
      </c>
      <c r="G16" s="269">
        <v>0.79500000000000004</v>
      </c>
      <c r="H16" s="269">
        <f t="shared" si="0"/>
        <v>0.88649999999999995</v>
      </c>
    </row>
    <row r="17" spans="1:8" x14ac:dyDescent="0.25">
      <c r="A17" s="487">
        <v>11</v>
      </c>
      <c r="B17" s="428" t="s">
        <v>48</v>
      </c>
      <c r="F17" s="269">
        <v>0.66500000000000004</v>
      </c>
      <c r="G17" s="269">
        <v>0.70699999999999996</v>
      </c>
      <c r="H17" s="269">
        <f t="shared" si="0"/>
        <v>0.99750000000000005</v>
      </c>
    </row>
    <row r="18" spans="1:8" ht="25.5" x14ac:dyDescent="0.25">
      <c r="A18" s="487">
        <v>12</v>
      </c>
      <c r="B18" s="428" t="s">
        <v>49</v>
      </c>
      <c r="F18" s="269">
        <v>0.63100000000000001</v>
      </c>
      <c r="G18" s="269">
        <v>0.70799999999999996</v>
      </c>
      <c r="H18" s="269">
        <f t="shared" si="0"/>
        <v>0.94650000000000001</v>
      </c>
    </row>
    <row r="19" spans="1:8" ht="25.5" x14ac:dyDescent="0.25">
      <c r="A19" s="487">
        <v>13</v>
      </c>
      <c r="B19" s="428" t="s">
        <v>258</v>
      </c>
      <c r="F19" s="269">
        <v>0.78800000000000003</v>
      </c>
      <c r="G19" s="269">
        <v>0.29099999999999998</v>
      </c>
      <c r="H19" s="269">
        <f t="shared" si="0"/>
        <v>1.1819999999999999</v>
      </c>
    </row>
    <row r="20" spans="1:8" x14ac:dyDescent="0.25">
      <c r="A20" s="487">
        <v>14</v>
      </c>
      <c r="B20" s="428" t="s">
        <v>50</v>
      </c>
      <c r="F20" s="269">
        <v>0.54200000000000004</v>
      </c>
      <c r="G20" s="269">
        <v>0.61599999999999999</v>
      </c>
      <c r="H20" s="269">
        <f t="shared" si="0"/>
        <v>0.81300000000000006</v>
      </c>
    </row>
    <row r="21" spans="1:8" ht="25.5" x14ac:dyDescent="0.25">
      <c r="A21" s="487">
        <v>15</v>
      </c>
      <c r="B21" s="428" t="s">
        <v>259</v>
      </c>
      <c r="F21" s="269">
        <v>0.7</v>
      </c>
      <c r="G21" s="269">
        <v>0.83799999999999997</v>
      </c>
      <c r="H21" s="269">
        <f t="shared" si="0"/>
        <v>1.0499999999999998</v>
      </c>
    </row>
    <row r="22" spans="1:8" ht="25.5" x14ac:dyDescent="0.25">
      <c r="A22" s="487">
        <v>16</v>
      </c>
      <c r="B22" s="428" t="s">
        <v>51</v>
      </c>
      <c r="F22" s="269">
        <v>0.51700000000000002</v>
      </c>
      <c r="G22" s="269">
        <v>0.82499999999999996</v>
      </c>
      <c r="H22" s="269">
        <f t="shared" si="0"/>
        <v>0.77550000000000008</v>
      </c>
    </row>
    <row r="23" spans="1:8" x14ac:dyDescent="0.25">
      <c r="A23" s="487">
        <v>17</v>
      </c>
      <c r="B23" s="428" t="s">
        <v>260</v>
      </c>
      <c r="F23" s="269">
        <v>0.86199999999999999</v>
      </c>
      <c r="G23" s="269">
        <v>0.86699999999999999</v>
      </c>
      <c r="H23" s="269">
        <f t="shared" si="0"/>
        <v>1.2929999999999999</v>
      </c>
    </row>
    <row r="24" spans="1:8" x14ac:dyDescent="0.25">
      <c r="A24" s="487">
        <v>18</v>
      </c>
      <c r="B24" s="428" t="s">
        <v>261</v>
      </c>
      <c r="F24" s="269">
        <v>0.72899999999999998</v>
      </c>
      <c r="G24" s="269">
        <v>0.71</v>
      </c>
      <c r="H24" s="269">
        <f t="shared" si="0"/>
        <v>1.0934999999999999</v>
      </c>
    </row>
    <row r="25" spans="1:8" x14ac:dyDescent="0.25">
      <c r="A25" s="487">
        <v>19</v>
      </c>
      <c r="B25" s="428" t="s">
        <v>101</v>
      </c>
      <c r="F25" s="269">
        <v>1</v>
      </c>
      <c r="G25" s="269">
        <v>0.70599999999999996</v>
      </c>
      <c r="H25" s="269">
        <f t="shared" si="0"/>
        <v>1.5</v>
      </c>
    </row>
    <row r="26" spans="1:8" x14ac:dyDescent="0.25">
      <c r="A26" s="487">
        <v>20</v>
      </c>
      <c r="B26" s="428" t="s">
        <v>52</v>
      </c>
      <c r="F26" s="269">
        <v>0.72899999999999998</v>
      </c>
      <c r="G26" s="269">
        <v>0.70799999999999996</v>
      </c>
      <c r="H26" s="269">
        <f t="shared" si="0"/>
        <v>1.0934999999999999</v>
      </c>
    </row>
    <row r="27" spans="1:8" x14ac:dyDescent="0.25">
      <c r="A27" s="487">
        <v>21</v>
      </c>
      <c r="B27" s="428" t="s">
        <v>53</v>
      </c>
      <c r="F27" s="269">
        <v>0.5</v>
      </c>
      <c r="G27" s="269">
        <v>0.54300000000000004</v>
      </c>
      <c r="H27" s="269">
        <f t="shared" si="0"/>
        <v>0.75</v>
      </c>
    </row>
    <row r="28" spans="1:8" x14ac:dyDescent="0.25">
      <c r="A28" s="487">
        <v>22</v>
      </c>
      <c r="B28" s="428" t="s">
        <v>54</v>
      </c>
      <c r="F28" s="269">
        <v>0.76800000000000002</v>
      </c>
      <c r="G28" s="269">
        <v>0.497</v>
      </c>
      <c r="H28" s="269">
        <f t="shared" si="0"/>
        <v>1.1520000000000001</v>
      </c>
    </row>
    <row r="29" spans="1:8" x14ac:dyDescent="0.25">
      <c r="A29" s="487">
        <v>23</v>
      </c>
      <c r="B29" s="428" t="s">
        <v>55</v>
      </c>
      <c r="F29" s="269">
        <v>0.84699999999999998</v>
      </c>
      <c r="G29" s="269">
        <v>0.78400000000000003</v>
      </c>
      <c r="H29" s="269">
        <f t="shared" si="0"/>
        <v>1.2705</v>
      </c>
    </row>
    <row r="30" spans="1:8" x14ac:dyDescent="0.25">
      <c r="A30" s="487">
        <v>24</v>
      </c>
      <c r="B30" s="428" t="s">
        <v>56</v>
      </c>
      <c r="F30" s="269">
        <v>0.55200000000000005</v>
      </c>
      <c r="G30" s="269">
        <v>0.371</v>
      </c>
      <c r="H30" s="269">
        <f t="shared" si="0"/>
        <v>0.82800000000000007</v>
      </c>
    </row>
    <row r="31" spans="1:8" x14ac:dyDescent="0.25">
      <c r="A31" s="487">
        <v>25</v>
      </c>
      <c r="B31" s="428" t="s">
        <v>57</v>
      </c>
      <c r="F31" s="269">
        <v>0.27600000000000002</v>
      </c>
      <c r="G31" s="269">
        <v>0.624</v>
      </c>
      <c r="H31" s="269">
        <f t="shared" si="0"/>
        <v>0.41400000000000003</v>
      </c>
    </row>
    <row r="32" spans="1:8" x14ac:dyDescent="0.25">
      <c r="A32" s="487">
        <v>26</v>
      </c>
      <c r="B32" s="428" t="s">
        <v>262</v>
      </c>
      <c r="F32" s="269">
        <v>0.621</v>
      </c>
      <c r="G32" s="269">
        <v>0.753</v>
      </c>
      <c r="H32" s="269">
        <f t="shared" si="0"/>
        <v>0.93149999999999999</v>
      </c>
    </row>
    <row r="33" spans="1:8" x14ac:dyDescent="0.25">
      <c r="A33" s="487">
        <v>27</v>
      </c>
      <c r="B33" s="428" t="s">
        <v>58</v>
      </c>
      <c r="F33" s="269">
        <v>0.42399999999999999</v>
      </c>
      <c r="G33" s="269">
        <v>0.74399999999999999</v>
      </c>
      <c r="H33" s="269">
        <f t="shared" si="0"/>
        <v>0.63600000000000001</v>
      </c>
    </row>
    <row r="34" spans="1:8" ht="25.5" x14ac:dyDescent="0.25">
      <c r="A34" s="487">
        <v>28</v>
      </c>
      <c r="B34" s="404" t="s">
        <v>103</v>
      </c>
      <c r="F34" s="269">
        <v>0.85199999999999998</v>
      </c>
      <c r="G34" s="269">
        <v>0.70099999999999996</v>
      </c>
      <c r="H34" s="269">
        <f t="shared" si="0"/>
        <v>1.278</v>
      </c>
    </row>
    <row r="35" spans="1:8" ht="25.5" x14ac:dyDescent="0.25">
      <c r="A35" s="487">
        <v>29</v>
      </c>
      <c r="B35" s="428" t="s">
        <v>263</v>
      </c>
      <c r="F35" s="269">
        <v>0.51700000000000002</v>
      </c>
      <c r="G35" s="269">
        <v>0.53100000000000003</v>
      </c>
      <c r="H35" s="269">
        <f t="shared" si="0"/>
        <v>0.77550000000000008</v>
      </c>
    </row>
    <row r="36" spans="1:8" x14ac:dyDescent="0.25">
      <c r="A36" s="487">
        <v>30</v>
      </c>
      <c r="B36" s="428" t="s">
        <v>59</v>
      </c>
      <c r="F36" s="269">
        <v>0.78300000000000003</v>
      </c>
      <c r="G36" s="269">
        <v>0.60099999999999998</v>
      </c>
      <c r="H36" s="269">
        <f t="shared" si="0"/>
        <v>1.1745000000000001</v>
      </c>
    </row>
    <row r="37" spans="1:8" ht="25.5" x14ac:dyDescent="0.25">
      <c r="A37" s="487">
        <v>31</v>
      </c>
      <c r="B37" s="428" t="s">
        <v>264</v>
      </c>
      <c r="F37" s="269">
        <v>0.379</v>
      </c>
      <c r="G37" s="269">
        <v>0.70399999999999996</v>
      </c>
      <c r="H37" s="269">
        <f t="shared" si="0"/>
        <v>0.56850000000000001</v>
      </c>
    </row>
    <row r="38" spans="1:8" x14ac:dyDescent="0.25">
      <c r="A38" s="487">
        <v>32</v>
      </c>
      <c r="B38" s="428" t="s">
        <v>60</v>
      </c>
      <c r="F38" s="269">
        <v>0.45300000000000001</v>
      </c>
      <c r="G38" s="269">
        <v>0.55700000000000005</v>
      </c>
      <c r="H38" s="269">
        <f t="shared" si="0"/>
        <v>0.67949999999999999</v>
      </c>
    </row>
    <row r="39" spans="1:8" x14ac:dyDescent="0.25">
      <c r="A39" s="487">
        <v>33</v>
      </c>
      <c r="B39" s="428" t="s">
        <v>61</v>
      </c>
      <c r="F39" s="269">
        <v>0.56699999999999995</v>
      </c>
      <c r="G39" s="269">
        <v>0.68200000000000005</v>
      </c>
      <c r="H39" s="269">
        <f t="shared" si="0"/>
        <v>0.85049999999999992</v>
      </c>
    </row>
    <row r="40" spans="1:8" x14ac:dyDescent="0.25">
      <c r="A40" s="487">
        <v>34</v>
      </c>
      <c r="B40" s="428" t="s">
        <v>62</v>
      </c>
      <c r="F40" s="269">
        <v>0.48799999999999999</v>
      </c>
      <c r="G40" s="269">
        <v>0.65400000000000003</v>
      </c>
      <c r="H40" s="269">
        <f t="shared" si="0"/>
        <v>0.73199999999999998</v>
      </c>
    </row>
    <row r="41" spans="1:8" x14ac:dyDescent="0.25">
      <c r="A41" s="487">
        <v>35</v>
      </c>
      <c r="B41" s="428" t="s">
        <v>63</v>
      </c>
      <c r="F41" s="269">
        <v>0.70899999999999996</v>
      </c>
      <c r="G41" s="269">
        <v>0.61</v>
      </c>
      <c r="H41" s="269">
        <f t="shared" si="0"/>
        <v>1.0634999999999999</v>
      </c>
    </row>
    <row r="42" spans="1:8" x14ac:dyDescent="0.25">
      <c r="A42" s="487">
        <v>36</v>
      </c>
      <c r="B42" s="428" t="s">
        <v>64</v>
      </c>
      <c r="F42" s="269">
        <v>0.45300000000000001</v>
      </c>
      <c r="G42" s="269">
        <v>0.72699999999999998</v>
      </c>
      <c r="H42" s="269">
        <f t="shared" si="0"/>
        <v>0.67949999999999999</v>
      </c>
    </row>
    <row r="43" spans="1:8" x14ac:dyDescent="0.25">
      <c r="A43" s="487">
        <v>37</v>
      </c>
      <c r="B43" s="428" t="s">
        <v>65</v>
      </c>
      <c r="F43" s="269">
        <v>0.502</v>
      </c>
      <c r="G43" s="269">
        <v>0.44500000000000001</v>
      </c>
      <c r="H43" s="269">
        <f t="shared" si="0"/>
        <v>0.753</v>
      </c>
    </row>
    <row r="44" spans="1:8" x14ac:dyDescent="0.25">
      <c r="A44" s="487">
        <v>38</v>
      </c>
      <c r="B44" s="428" t="s">
        <v>66</v>
      </c>
      <c r="F44" s="269">
        <v>0.621</v>
      </c>
      <c r="G44" s="269">
        <v>0.435</v>
      </c>
      <c r="H44" s="269">
        <f t="shared" si="0"/>
        <v>0.93149999999999999</v>
      </c>
    </row>
    <row r="45" spans="1:8" ht="25.5" x14ac:dyDescent="0.25">
      <c r="A45" s="487">
        <v>39</v>
      </c>
      <c r="B45" s="428" t="s">
        <v>265</v>
      </c>
      <c r="F45" s="269">
        <v>0.58099999999999996</v>
      </c>
      <c r="G45" s="269">
        <v>0.86599999999999999</v>
      </c>
      <c r="H45" s="269">
        <f t="shared" si="0"/>
        <v>0.87149999999999994</v>
      </c>
    </row>
    <row r="46" spans="1:8" x14ac:dyDescent="0.25">
      <c r="A46" s="487">
        <v>40</v>
      </c>
      <c r="B46" s="428" t="s">
        <v>67</v>
      </c>
      <c r="F46" s="269">
        <v>0.81299999999999994</v>
      </c>
      <c r="G46" s="269">
        <v>0.63600000000000001</v>
      </c>
      <c r="H46" s="269">
        <f t="shared" si="0"/>
        <v>1.2195</v>
      </c>
    </row>
    <row r="47" spans="1:8" x14ac:dyDescent="0.25">
      <c r="A47" s="487">
        <v>41</v>
      </c>
      <c r="B47" s="428" t="s">
        <v>266</v>
      </c>
      <c r="F47" s="269">
        <v>0.79300000000000004</v>
      </c>
      <c r="G47" s="269">
        <v>0.94</v>
      </c>
      <c r="H47" s="269">
        <f t="shared" si="0"/>
        <v>1.1895</v>
      </c>
    </row>
    <row r="48" spans="1:8" x14ac:dyDescent="0.25">
      <c r="A48" s="487">
        <v>42</v>
      </c>
      <c r="B48" s="428" t="s">
        <v>68</v>
      </c>
      <c r="F48" s="269">
        <v>0.71399999999999997</v>
      </c>
      <c r="G48" s="269">
        <v>0.70599999999999996</v>
      </c>
      <c r="H48" s="269">
        <f t="shared" si="0"/>
        <v>1.071</v>
      </c>
    </row>
    <row r="49" spans="1:8" x14ac:dyDescent="0.25">
      <c r="A49" s="487">
        <v>43</v>
      </c>
      <c r="B49" s="428" t="s">
        <v>267</v>
      </c>
      <c r="F49" s="269">
        <v>0.42899999999999999</v>
      </c>
      <c r="G49" s="269">
        <v>0.81699999999999995</v>
      </c>
      <c r="H49" s="269">
        <f t="shared" si="0"/>
        <v>0.64349999999999996</v>
      </c>
    </row>
    <row r="50" spans="1:8" ht="25.5" x14ac:dyDescent="0.25">
      <c r="A50" s="487">
        <v>44</v>
      </c>
      <c r="B50" s="428" t="s">
        <v>187</v>
      </c>
      <c r="F50" s="269">
        <v>0.85</v>
      </c>
      <c r="G50" s="269">
        <v>0.67</v>
      </c>
      <c r="H50" s="269">
        <f t="shared" si="0"/>
        <v>1.2749999999999999</v>
      </c>
    </row>
  </sheetData>
  <sheetProtection algorithmName="SHA-512" hashValue="aY6XE3soK1iiif1VIySWMTgYmwQvdkZFxkiA65VKp78+FYtHHVGwhfahkM7iSJ9ptGJkDkwEfaIAFQc6Z71jzQ==" saltValue="tIQuNcTq27wWs9KOvPpSQQ==" spinCount="100000" sheet="1" objects="1" scenarios="1" selectLockedCells="1" selectUnlockedCells="1"/>
  <mergeCells count="8">
    <mergeCell ref="A1:H1"/>
    <mergeCell ref="A2:H2"/>
    <mergeCell ref="A3:A5"/>
    <mergeCell ref="B3:B5"/>
    <mergeCell ref="C3:E3"/>
    <mergeCell ref="F3:F5"/>
    <mergeCell ref="G3:G5"/>
    <mergeCell ref="H4:H5"/>
  </mergeCells>
  <pageMargins left="0.7" right="0.7" top="0.75" bottom="0.75" header="0.3" footer="0.3"/>
  <pageSetup paperSize="9" scale="80" firstPageNumber="214748364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O50"/>
  <sheetViews>
    <sheetView zoomScale="70" zoomScaleNormal="70" workbookViewId="0">
      <selection activeCell="C34" sqref="C34"/>
    </sheetView>
  </sheetViews>
  <sheetFormatPr defaultColWidth="8.85546875" defaultRowHeight="15" x14ac:dyDescent="0.25"/>
  <cols>
    <col min="1" max="1" width="6.42578125" style="490" customWidth="1"/>
    <col min="2" max="2" width="21" style="490" customWidth="1"/>
    <col min="3" max="3" width="35.5703125" style="490" customWidth="1"/>
    <col min="4" max="4" width="15.28515625" style="490" customWidth="1"/>
    <col min="5" max="5" width="13.140625" style="490" customWidth="1"/>
    <col min="6" max="6" width="12.7109375" style="490" customWidth="1"/>
    <col min="7" max="8" width="8" style="490" customWidth="1"/>
    <col min="9" max="18" width="6.42578125" style="490" customWidth="1"/>
    <col min="19" max="19" width="9.42578125" style="490" customWidth="1"/>
    <col min="20" max="20" width="9.28515625" style="490" customWidth="1"/>
    <col min="21" max="21" width="10.28515625" style="490" customWidth="1"/>
    <col min="22" max="22" width="7.7109375" style="490" customWidth="1"/>
    <col min="23" max="23" width="10.28515625" style="490" customWidth="1"/>
    <col min="24" max="24" width="9" style="490" customWidth="1"/>
    <col min="25" max="25" width="10.28515625" style="490" customWidth="1"/>
    <col min="26" max="26" width="8" style="490" customWidth="1"/>
    <col min="27" max="27" width="10.140625" style="490" customWidth="1"/>
    <col min="28" max="28" width="9.42578125" style="490" customWidth="1"/>
    <col min="29" max="29" width="9.5703125" style="490" customWidth="1"/>
    <col min="30" max="30" width="13.7109375" style="490" customWidth="1"/>
    <col min="31" max="31" width="11.7109375" style="490" customWidth="1"/>
    <col min="32" max="32" width="12.42578125" style="490" customWidth="1"/>
    <col min="33" max="33" width="13.140625" style="490" customWidth="1"/>
    <col min="34" max="34" width="15" style="490" customWidth="1"/>
    <col min="35" max="35" width="16.5703125" style="490" customWidth="1"/>
    <col min="36" max="36" width="15" style="490" customWidth="1"/>
    <col min="37" max="37" width="26.7109375" style="490" customWidth="1"/>
    <col min="38" max="40" width="14.85546875" style="490" customWidth="1"/>
    <col min="41" max="41" width="17.140625" style="490" customWidth="1"/>
    <col min="42" max="16384" width="8.85546875" style="490"/>
  </cols>
  <sheetData>
    <row r="1" spans="1:41" ht="15.75" x14ac:dyDescent="0.25">
      <c r="A1" s="766" t="s">
        <v>278</v>
      </c>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c r="AB1" s="766"/>
      <c r="AC1" s="766"/>
      <c r="AD1" s="766"/>
      <c r="AE1" s="766"/>
      <c r="AF1" s="489"/>
      <c r="AG1" s="489"/>
    </row>
    <row r="3" spans="1:41" ht="68.25" customHeight="1" x14ac:dyDescent="0.25">
      <c r="A3" s="767" t="s">
        <v>3</v>
      </c>
      <c r="B3" s="767" t="s">
        <v>150</v>
      </c>
      <c r="C3" s="767" t="s">
        <v>5</v>
      </c>
      <c r="D3" s="491" t="s">
        <v>279</v>
      </c>
      <c r="E3" s="771" t="s">
        <v>280</v>
      </c>
      <c r="F3" s="772"/>
      <c r="G3" s="773" t="s">
        <v>281</v>
      </c>
      <c r="H3" s="774"/>
      <c r="I3" s="775"/>
      <c r="J3" s="775"/>
      <c r="K3" s="775"/>
      <c r="L3" s="775"/>
      <c r="M3" s="775"/>
      <c r="N3" s="775"/>
      <c r="O3" s="775"/>
      <c r="P3" s="775"/>
      <c r="Q3" s="775"/>
      <c r="R3" s="775"/>
      <c r="S3" s="776" t="s">
        <v>282</v>
      </c>
      <c r="T3" s="777"/>
      <c r="U3" s="777"/>
      <c r="V3" s="777"/>
      <c r="W3" s="777"/>
      <c r="X3" s="778"/>
      <c r="Y3" s="776" t="s">
        <v>283</v>
      </c>
      <c r="Z3" s="779"/>
      <c r="AA3" s="779"/>
      <c r="AB3" s="779"/>
      <c r="AC3" s="779"/>
      <c r="AD3" s="779"/>
      <c r="AE3" s="778"/>
      <c r="AF3" s="776" t="s">
        <v>284</v>
      </c>
      <c r="AG3" s="793"/>
      <c r="AH3" s="793"/>
      <c r="AI3" s="794"/>
      <c r="AJ3" s="795" t="s">
        <v>285</v>
      </c>
      <c r="AK3" s="796"/>
      <c r="AL3" s="796"/>
      <c r="AM3" s="796"/>
      <c r="AN3" s="796"/>
      <c r="AO3" s="785" t="s">
        <v>14</v>
      </c>
    </row>
    <row r="4" spans="1:41" ht="94.9" customHeight="1" x14ac:dyDescent="0.25">
      <c r="A4" s="768"/>
      <c r="B4" s="768"/>
      <c r="C4" s="768"/>
      <c r="D4" s="767" t="s">
        <v>286</v>
      </c>
      <c r="E4" s="767" t="s">
        <v>287</v>
      </c>
      <c r="F4" s="767" t="s">
        <v>288</v>
      </c>
      <c r="G4" s="780" t="s">
        <v>289</v>
      </c>
      <c r="H4" s="783"/>
      <c r="I4" s="784"/>
      <c r="J4" s="780" t="s">
        <v>290</v>
      </c>
      <c r="K4" s="782"/>
      <c r="L4" s="781"/>
      <c r="M4" s="780" t="s">
        <v>291</v>
      </c>
      <c r="N4" s="782"/>
      <c r="O4" s="781"/>
      <c r="P4" s="780" t="s">
        <v>292</v>
      </c>
      <c r="Q4" s="782"/>
      <c r="R4" s="781"/>
      <c r="S4" s="780" t="s">
        <v>293</v>
      </c>
      <c r="T4" s="781"/>
      <c r="U4" s="780" t="s">
        <v>294</v>
      </c>
      <c r="V4" s="781"/>
      <c r="W4" s="780" t="s">
        <v>295</v>
      </c>
      <c r="X4" s="781" t="s">
        <v>296</v>
      </c>
      <c r="Y4" s="780" t="s">
        <v>297</v>
      </c>
      <c r="Z4" s="781"/>
      <c r="AA4" s="780" t="s">
        <v>298</v>
      </c>
      <c r="AB4" s="781"/>
      <c r="AC4" s="780" t="s">
        <v>299</v>
      </c>
      <c r="AD4" s="783"/>
      <c r="AE4" s="781"/>
      <c r="AF4" s="788" t="s">
        <v>300</v>
      </c>
      <c r="AG4" s="790" t="s">
        <v>301</v>
      </c>
      <c r="AH4" s="791"/>
      <c r="AI4" s="792"/>
      <c r="AJ4" s="797" t="s">
        <v>302</v>
      </c>
      <c r="AK4" s="798"/>
      <c r="AL4" s="799"/>
      <c r="AM4" s="800" t="s">
        <v>303</v>
      </c>
      <c r="AN4" s="801"/>
      <c r="AO4" s="786"/>
    </row>
    <row r="5" spans="1:41" ht="85.5" customHeight="1" x14ac:dyDescent="0.25">
      <c r="A5" s="769"/>
      <c r="B5" s="770"/>
      <c r="C5" s="769"/>
      <c r="D5" s="769"/>
      <c r="E5" s="769"/>
      <c r="F5" s="769"/>
      <c r="G5" s="492" t="s">
        <v>15</v>
      </c>
      <c r="H5" s="493" t="s">
        <v>16</v>
      </c>
      <c r="I5" s="493" t="s">
        <v>17</v>
      </c>
      <c r="J5" s="493" t="s">
        <v>15</v>
      </c>
      <c r="K5" s="493" t="s">
        <v>16</v>
      </c>
      <c r="L5" s="493" t="s">
        <v>17</v>
      </c>
      <c r="M5" s="493" t="s">
        <v>15</v>
      </c>
      <c r="N5" s="493" t="s">
        <v>16</v>
      </c>
      <c r="O5" s="493" t="s">
        <v>17</v>
      </c>
      <c r="P5" s="493" t="s">
        <v>15</v>
      </c>
      <c r="Q5" s="493" t="s">
        <v>16</v>
      </c>
      <c r="R5" s="493" t="s">
        <v>17</v>
      </c>
      <c r="S5" s="494" t="s">
        <v>304</v>
      </c>
      <c r="T5" s="494" t="s">
        <v>305</v>
      </c>
      <c r="U5" s="494" t="s">
        <v>304</v>
      </c>
      <c r="V5" s="494" t="s">
        <v>305</v>
      </c>
      <c r="W5" s="494" t="s">
        <v>304</v>
      </c>
      <c r="X5" s="494" t="s">
        <v>305</v>
      </c>
      <c r="Y5" s="494" t="s">
        <v>304</v>
      </c>
      <c r="Z5" s="494" t="s">
        <v>305</v>
      </c>
      <c r="AA5" s="494" t="s">
        <v>304</v>
      </c>
      <c r="AB5" s="494" t="s">
        <v>305</v>
      </c>
      <c r="AC5" s="494" t="s">
        <v>304</v>
      </c>
      <c r="AD5" s="494" t="s">
        <v>306</v>
      </c>
      <c r="AE5" s="494" t="s">
        <v>307</v>
      </c>
      <c r="AF5" s="789"/>
      <c r="AG5" s="493" t="s">
        <v>308</v>
      </c>
      <c r="AH5" s="493" t="s">
        <v>309</v>
      </c>
      <c r="AI5" s="493" t="s">
        <v>310</v>
      </c>
      <c r="AJ5" s="495" t="s">
        <v>311</v>
      </c>
      <c r="AK5" s="495" t="s">
        <v>312</v>
      </c>
      <c r="AL5" s="495" t="s">
        <v>313</v>
      </c>
      <c r="AM5" s="495" t="s">
        <v>308</v>
      </c>
      <c r="AN5" s="496" t="s">
        <v>314</v>
      </c>
      <c r="AO5" s="787"/>
    </row>
    <row r="6" spans="1:41" ht="25.5" x14ac:dyDescent="0.25">
      <c r="A6" s="395">
        <v>1</v>
      </c>
      <c r="B6" s="454" t="s">
        <v>37</v>
      </c>
      <c r="C6" s="397" t="s">
        <v>38</v>
      </c>
      <c r="D6" s="497">
        <v>1</v>
      </c>
      <c r="E6" s="497">
        <v>13</v>
      </c>
      <c r="F6" s="497">
        <v>0</v>
      </c>
      <c r="G6" s="497">
        <v>145</v>
      </c>
      <c r="H6" s="497"/>
      <c r="I6" s="497"/>
      <c r="J6" s="497">
        <v>38</v>
      </c>
      <c r="K6" s="497"/>
      <c r="L6" s="497"/>
      <c r="M6" s="497">
        <v>3</v>
      </c>
      <c r="N6" s="497"/>
      <c r="O6" s="497"/>
      <c r="P6" s="497">
        <v>1</v>
      </c>
      <c r="Q6" s="497"/>
      <c r="R6" s="497"/>
      <c r="S6" s="497">
        <v>3.95</v>
      </c>
      <c r="T6" s="497">
        <v>4.05</v>
      </c>
      <c r="U6" s="497"/>
      <c r="V6" s="497"/>
      <c r="W6" s="497"/>
      <c r="X6" s="497"/>
      <c r="Y6" s="497">
        <v>3.72</v>
      </c>
      <c r="Z6" s="497">
        <v>3.97</v>
      </c>
      <c r="AA6" s="497"/>
      <c r="AB6" s="497"/>
      <c r="AC6" s="497"/>
      <c r="AD6" s="497"/>
      <c r="AE6" s="497"/>
      <c r="AF6" s="497"/>
      <c r="AG6" s="497"/>
      <c r="AH6" s="497"/>
      <c r="AI6" s="497"/>
      <c r="AJ6" s="497"/>
      <c r="AK6" s="497"/>
      <c r="AL6" s="497"/>
      <c r="AM6" s="497"/>
      <c r="AN6" s="497"/>
      <c r="AO6" s="498"/>
    </row>
    <row r="7" spans="1:41" ht="25.5" x14ac:dyDescent="0.25">
      <c r="A7" s="459">
        <v>2</v>
      </c>
      <c r="B7" s="460" t="s">
        <v>37</v>
      </c>
      <c r="C7" s="403" t="s">
        <v>39</v>
      </c>
      <c r="D7" s="499"/>
      <c r="E7" s="499"/>
      <c r="F7" s="499"/>
      <c r="G7" s="500"/>
      <c r="H7" s="501"/>
      <c r="I7" s="501"/>
      <c r="J7" s="501"/>
      <c r="K7" s="501"/>
      <c r="L7" s="501"/>
      <c r="M7" s="501"/>
      <c r="N7" s="501"/>
      <c r="O7" s="501"/>
      <c r="P7" s="501"/>
      <c r="Q7" s="501"/>
      <c r="R7" s="501"/>
      <c r="S7" s="297"/>
      <c r="T7" s="297"/>
      <c r="U7" s="297"/>
      <c r="V7" s="297"/>
      <c r="W7" s="297"/>
      <c r="X7" s="297"/>
      <c r="Y7" s="297"/>
      <c r="Z7" s="297"/>
      <c r="AA7" s="297"/>
      <c r="AB7" s="297"/>
      <c r="AC7" s="297"/>
      <c r="AD7" s="297"/>
      <c r="AE7" s="297"/>
      <c r="AF7" s="502"/>
      <c r="AG7" s="502"/>
      <c r="AH7" s="502"/>
      <c r="AI7" s="502"/>
      <c r="AJ7" s="502"/>
      <c r="AK7" s="502"/>
      <c r="AL7" s="502"/>
      <c r="AM7" s="502"/>
      <c r="AN7" s="502"/>
      <c r="AO7" s="498"/>
    </row>
    <row r="8" spans="1:41" ht="25.5" x14ac:dyDescent="0.25">
      <c r="A8" s="360">
        <v>3</v>
      </c>
      <c r="B8" s="361" t="s">
        <v>37</v>
      </c>
      <c r="C8" s="397" t="s">
        <v>40</v>
      </c>
      <c r="D8" s="503">
        <v>0.76</v>
      </c>
      <c r="E8" s="503">
        <v>8</v>
      </c>
      <c r="F8" s="503">
        <v>0</v>
      </c>
      <c r="G8" s="504">
        <v>101</v>
      </c>
      <c r="H8" s="505"/>
      <c r="I8" s="505"/>
      <c r="J8" s="505">
        <v>18</v>
      </c>
      <c r="K8" s="505"/>
      <c r="L8" s="505"/>
      <c r="M8" s="505">
        <v>1</v>
      </c>
      <c r="N8" s="505"/>
      <c r="O8" s="505"/>
      <c r="P8" s="505">
        <v>0</v>
      </c>
      <c r="Q8" s="505"/>
      <c r="R8" s="505"/>
      <c r="S8" s="506">
        <v>3.94</v>
      </c>
      <c r="T8" s="506">
        <v>4.1100000000000003</v>
      </c>
      <c r="U8" s="506"/>
      <c r="V8" s="506"/>
      <c r="W8" s="506"/>
      <c r="X8" s="506"/>
      <c r="Y8" s="506">
        <v>4</v>
      </c>
      <c r="Z8" s="506">
        <v>4.0999999999999996</v>
      </c>
      <c r="AA8" s="506"/>
      <c r="AB8" s="506"/>
      <c r="AC8" s="506"/>
      <c r="AD8" s="506"/>
      <c r="AE8" s="507"/>
      <c r="AF8" s="507"/>
      <c r="AG8" s="508"/>
      <c r="AH8" s="509"/>
      <c r="AI8" s="509"/>
      <c r="AJ8" s="509"/>
      <c r="AK8" s="510"/>
      <c r="AL8" s="509"/>
      <c r="AM8" s="509"/>
      <c r="AN8" s="510"/>
      <c r="AO8" s="498"/>
    </row>
    <row r="9" spans="1:41" ht="25.5" x14ac:dyDescent="0.25">
      <c r="A9" s="360">
        <v>4</v>
      </c>
      <c r="B9" s="361" t="s">
        <v>37</v>
      </c>
      <c r="C9" s="397" t="s">
        <v>41</v>
      </c>
      <c r="D9" s="503">
        <v>1</v>
      </c>
      <c r="E9" s="503">
        <v>18</v>
      </c>
      <c r="F9" s="503">
        <v>2</v>
      </c>
      <c r="G9" s="504">
        <v>48</v>
      </c>
      <c r="H9" s="505">
        <v>58</v>
      </c>
      <c r="I9" s="505"/>
      <c r="J9" s="505">
        <v>10</v>
      </c>
      <c r="K9" s="505">
        <v>7</v>
      </c>
      <c r="L9" s="505"/>
      <c r="M9" s="505">
        <v>3</v>
      </c>
      <c r="N9" s="505">
        <v>3</v>
      </c>
      <c r="O9" s="505"/>
      <c r="P9" s="505">
        <v>1</v>
      </c>
      <c r="Q9" s="505">
        <v>0</v>
      </c>
      <c r="R9" s="505"/>
      <c r="S9" s="506">
        <v>3.8</v>
      </c>
      <c r="T9" s="506">
        <v>3.91</v>
      </c>
      <c r="U9" s="506">
        <v>4</v>
      </c>
      <c r="V9" s="506">
        <v>3.86</v>
      </c>
      <c r="W9" s="506"/>
      <c r="X9" s="506"/>
      <c r="Y9" s="506">
        <v>3.8</v>
      </c>
      <c r="Z9" s="506">
        <v>3.82</v>
      </c>
      <c r="AA9" s="506">
        <v>4.8499999999999996</v>
      </c>
      <c r="AB9" s="506">
        <v>4</v>
      </c>
      <c r="AC9" s="506"/>
      <c r="AD9" s="506"/>
      <c r="AE9" s="507"/>
      <c r="AF9" s="511">
        <v>0</v>
      </c>
      <c r="AG9" s="508">
        <v>0</v>
      </c>
      <c r="AH9" s="512"/>
      <c r="AI9" s="512"/>
      <c r="AJ9" s="509"/>
      <c r="AK9" s="510"/>
      <c r="AL9" s="509"/>
      <c r="AM9" s="509"/>
      <c r="AN9" s="510"/>
      <c r="AO9" s="498"/>
    </row>
    <row r="10" spans="1:41" ht="25.5" customHeight="1" x14ac:dyDescent="0.25">
      <c r="A10" s="459">
        <v>5</v>
      </c>
      <c r="B10" s="460" t="s">
        <v>37</v>
      </c>
      <c r="C10" s="406" t="s">
        <v>42</v>
      </c>
      <c r="D10" s="499"/>
      <c r="E10" s="499"/>
      <c r="F10" s="499"/>
      <c r="G10" s="500"/>
      <c r="H10" s="501"/>
      <c r="I10" s="501"/>
      <c r="J10" s="501"/>
      <c r="K10" s="501"/>
      <c r="L10" s="501"/>
      <c r="M10" s="501"/>
      <c r="N10" s="501"/>
      <c r="O10" s="501"/>
      <c r="P10" s="501"/>
      <c r="Q10" s="501"/>
      <c r="R10" s="501"/>
      <c r="S10" s="297"/>
      <c r="T10" s="297"/>
      <c r="U10" s="297"/>
      <c r="V10" s="297"/>
      <c r="W10" s="297"/>
      <c r="X10" s="297"/>
      <c r="Y10" s="297"/>
      <c r="Z10" s="297"/>
      <c r="AA10" s="297"/>
      <c r="AB10" s="297"/>
      <c r="AC10" s="297"/>
      <c r="AD10" s="297"/>
      <c r="AE10" s="297"/>
      <c r="AF10" s="502"/>
      <c r="AG10" s="502"/>
      <c r="AH10" s="502"/>
      <c r="AI10" s="502"/>
      <c r="AJ10" s="502"/>
      <c r="AK10" s="502"/>
      <c r="AL10" s="502"/>
      <c r="AM10" s="502"/>
      <c r="AN10" s="502"/>
      <c r="AO10" s="498"/>
    </row>
    <row r="11" spans="1:41" ht="25.5" x14ac:dyDescent="0.25">
      <c r="A11" s="360">
        <v>6</v>
      </c>
      <c r="B11" s="361" t="s">
        <v>37</v>
      </c>
      <c r="C11" s="397" t="s">
        <v>43</v>
      </c>
      <c r="D11" s="503">
        <v>1</v>
      </c>
      <c r="E11" s="503">
        <v>20</v>
      </c>
      <c r="F11" s="503">
        <v>2</v>
      </c>
      <c r="G11" s="504">
        <v>78</v>
      </c>
      <c r="H11" s="505">
        <v>85</v>
      </c>
      <c r="I11" s="505"/>
      <c r="J11" s="505">
        <v>19</v>
      </c>
      <c r="K11" s="505">
        <v>12</v>
      </c>
      <c r="L11" s="505"/>
      <c r="M11" s="505">
        <v>2</v>
      </c>
      <c r="N11" s="505">
        <v>1</v>
      </c>
      <c r="O11" s="505"/>
      <c r="P11" s="505">
        <v>0</v>
      </c>
      <c r="Q11" s="505">
        <v>1</v>
      </c>
      <c r="R11" s="505"/>
      <c r="S11" s="506">
        <v>3.7890000000000001</v>
      </c>
      <c r="T11" s="506">
        <v>4.0529999999999999</v>
      </c>
      <c r="U11" s="506">
        <v>3.0910000000000002</v>
      </c>
      <c r="V11" s="506">
        <v>3.4550000000000001</v>
      </c>
      <c r="W11" s="506"/>
      <c r="X11" s="506"/>
      <c r="Y11" s="506">
        <v>3.8239999999999998</v>
      </c>
      <c r="Z11" s="506">
        <v>4.1050000000000004</v>
      </c>
      <c r="AA11" s="506">
        <v>3.1819999999999999</v>
      </c>
      <c r="AB11" s="506">
        <v>3.7269999999999999</v>
      </c>
      <c r="AC11" s="506"/>
      <c r="AD11" s="506"/>
      <c r="AE11" s="507"/>
      <c r="AF11" s="511">
        <v>0</v>
      </c>
      <c r="AG11" s="508">
        <v>0</v>
      </c>
      <c r="AH11" s="509">
        <v>0</v>
      </c>
      <c r="AI11" s="509">
        <v>0</v>
      </c>
      <c r="AJ11" s="509">
        <v>0</v>
      </c>
      <c r="AK11" s="510"/>
      <c r="AL11" s="509"/>
      <c r="AM11" s="509"/>
      <c r="AN11" s="510"/>
      <c r="AO11" s="498"/>
    </row>
    <row r="12" spans="1:41" ht="25.5" x14ac:dyDescent="0.25">
      <c r="A12" s="360">
        <v>7</v>
      </c>
      <c r="B12" s="361" t="s">
        <v>37</v>
      </c>
      <c r="C12" s="397" t="s">
        <v>44</v>
      </c>
      <c r="D12" s="503">
        <v>1</v>
      </c>
      <c r="E12" s="503">
        <v>28</v>
      </c>
      <c r="F12" s="503">
        <v>2</v>
      </c>
      <c r="G12" s="504">
        <v>118</v>
      </c>
      <c r="H12" s="505">
        <v>148</v>
      </c>
      <c r="I12" s="505">
        <v>8</v>
      </c>
      <c r="J12" s="505">
        <v>33</v>
      </c>
      <c r="K12" s="505">
        <v>22</v>
      </c>
      <c r="L12" s="505">
        <v>8</v>
      </c>
      <c r="M12" s="505">
        <v>4</v>
      </c>
      <c r="N12" s="505">
        <v>4</v>
      </c>
      <c r="O12" s="505">
        <v>0</v>
      </c>
      <c r="P12" s="505">
        <v>0</v>
      </c>
      <c r="Q12" s="505">
        <v>1</v>
      </c>
      <c r="R12" s="505">
        <v>0</v>
      </c>
      <c r="S12" s="506">
        <v>3.7</v>
      </c>
      <c r="T12" s="506">
        <v>3.6</v>
      </c>
      <c r="U12" s="506">
        <v>3</v>
      </c>
      <c r="V12" s="506">
        <v>3.5</v>
      </c>
      <c r="W12" s="506">
        <v>3.7</v>
      </c>
      <c r="X12" s="506">
        <v>3.7</v>
      </c>
      <c r="Y12" s="506">
        <v>3.4</v>
      </c>
      <c r="Z12" s="506">
        <v>3.9</v>
      </c>
      <c r="AA12" s="506">
        <v>3.6</v>
      </c>
      <c r="AB12" s="506">
        <v>3.7</v>
      </c>
      <c r="AC12" s="506">
        <v>51</v>
      </c>
      <c r="AD12" s="506">
        <v>3.7</v>
      </c>
      <c r="AE12" s="507">
        <v>64</v>
      </c>
      <c r="AF12" s="513">
        <v>0</v>
      </c>
      <c r="AG12" s="514">
        <v>0</v>
      </c>
      <c r="AH12" s="512"/>
      <c r="AI12" s="512"/>
      <c r="AJ12" s="509">
        <v>1</v>
      </c>
      <c r="AK12" s="515">
        <v>0</v>
      </c>
      <c r="AL12" s="509">
        <v>1</v>
      </c>
      <c r="AM12" s="509">
        <v>1</v>
      </c>
      <c r="AN12" s="515">
        <v>1</v>
      </c>
      <c r="AO12" s="498"/>
    </row>
    <row r="13" spans="1:41" ht="25.5" x14ac:dyDescent="0.25">
      <c r="A13" s="360">
        <v>8</v>
      </c>
      <c r="B13" s="361" t="s">
        <v>37</v>
      </c>
      <c r="C13" s="404" t="s">
        <v>45</v>
      </c>
      <c r="D13" s="503">
        <v>0.97499999999999998</v>
      </c>
      <c r="E13" s="503">
        <v>35</v>
      </c>
      <c r="F13" s="503">
        <v>1</v>
      </c>
      <c r="G13" s="504">
        <v>254</v>
      </c>
      <c r="H13" s="505">
        <v>433</v>
      </c>
      <c r="I13" s="505">
        <v>53</v>
      </c>
      <c r="J13" s="505">
        <v>66</v>
      </c>
      <c r="K13" s="505">
        <v>62</v>
      </c>
      <c r="L13" s="505">
        <v>35</v>
      </c>
      <c r="M13" s="505">
        <v>0</v>
      </c>
      <c r="N13" s="505">
        <v>1</v>
      </c>
      <c r="O13" s="505">
        <v>0</v>
      </c>
      <c r="P13" s="505">
        <v>0</v>
      </c>
      <c r="Q13" s="505">
        <v>0</v>
      </c>
      <c r="R13" s="505">
        <v>0</v>
      </c>
      <c r="S13" s="506">
        <v>3.98</v>
      </c>
      <c r="T13" s="506">
        <v>4.07</v>
      </c>
      <c r="U13" s="506">
        <v>3.68</v>
      </c>
      <c r="V13" s="506">
        <v>3.66</v>
      </c>
      <c r="W13" s="506">
        <v>3.77</v>
      </c>
      <c r="X13" s="506">
        <v>4.03</v>
      </c>
      <c r="Y13" s="506">
        <v>4</v>
      </c>
      <c r="Z13" s="506">
        <v>4.0999999999999996</v>
      </c>
      <c r="AA13" s="506">
        <v>4</v>
      </c>
      <c r="AB13" s="506">
        <v>3.7</v>
      </c>
      <c r="AC13" s="506">
        <v>58</v>
      </c>
      <c r="AD13" s="506">
        <v>4</v>
      </c>
      <c r="AE13" s="507">
        <v>66</v>
      </c>
      <c r="AF13" s="511">
        <v>4</v>
      </c>
      <c r="AG13" s="508">
        <v>4</v>
      </c>
      <c r="AH13" s="509">
        <v>4</v>
      </c>
      <c r="AI13" s="509">
        <v>0</v>
      </c>
      <c r="AJ13" s="509">
        <v>3</v>
      </c>
      <c r="AK13" s="515">
        <v>1</v>
      </c>
      <c r="AL13" s="509">
        <v>2</v>
      </c>
      <c r="AM13" s="509">
        <v>0</v>
      </c>
      <c r="AN13" s="516">
        <v>0</v>
      </c>
      <c r="AO13" s="498"/>
    </row>
    <row r="14" spans="1:41" ht="25.5" x14ac:dyDescent="0.25">
      <c r="A14" s="360">
        <v>9</v>
      </c>
      <c r="B14" s="361" t="s">
        <v>37</v>
      </c>
      <c r="C14" s="404" t="s">
        <v>46</v>
      </c>
      <c r="D14" s="503">
        <v>1</v>
      </c>
      <c r="E14" s="503">
        <v>56</v>
      </c>
      <c r="F14" s="503">
        <v>4</v>
      </c>
      <c r="G14" s="504">
        <v>291</v>
      </c>
      <c r="H14" s="505">
        <v>337</v>
      </c>
      <c r="I14" s="505">
        <v>24</v>
      </c>
      <c r="J14" s="505">
        <v>66</v>
      </c>
      <c r="K14" s="505">
        <v>52</v>
      </c>
      <c r="L14" s="505">
        <v>24</v>
      </c>
      <c r="M14" s="505">
        <v>7</v>
      </c>
      <c r="N14" s="505">
        <v>8</v>
      </c>
      <c r="O14" s="505">
        <v>0</v>
      </c>
      <c r="P14" s="505">
        <v>1</v>
      </c>
      <c r="Q14" s="505">
        <v>1</v>
      </c>
      <c r="R14" s="505">
        <v>0</v>
      </c>
      <c r="S14" s="506">
        <v>4.0439999999999996</v>
      </c>
      <c r="T14" s="506">
        <v>4.0880000000000001</v>
      </c>
      <c r="U14" s="506">
        <v>4.0599999999999996</v>
      </c>
      <c r="V14" s="506">
        <v>3.65</v>
      </c>
      <c r="W14" s="506">
        <v>3.38</v>
      </c>
      <c r="X14" s="506">
        <v>3.82</v>
      </c>
      <c r="Y14" s="506">
        <v>3.85</v>
      </c>
      <c r="Z14" s="506">
        <v>4.01</v>
      </c>
      <c r="AA14" s="506">
        <v>4</v>
      </c>
      <c r="AB14" s="506">
        <v>4</v>
      </c>
      <c r="AC14" s="506">
        <v>57.726999999999997</v>
      </c>
      <c r="AD14" s="506">
        <v>4</v>
      </c>
      <c r="AE14" s="507">
        <v>75</v>
      </c>
      <c r="AF14" s="511">
        <v>5</v>
      </c>
      <c r="AG14" s="508">
        <v>5</v>
      </c>
      <c r="AH14" s="509">
        <v>1</v>
      </c>
      <c r="AI14" s="509">
        <v>0</v>
      </c>
      <c r="AJ14" s="509">
        <v>3</v>
      </c>
      <c r="AK14" s="515">
        <v>1</v>
      </c>
      <c r="AL14" s="509">
        <v>2</v>
      </c>
      <c r="AM14" s="509">
        <v>0</v>
      </c>
      <c r="AN14" s="516">
        <v>0</v>
      </c>
      <c r="AO14" s="498"/>
    </row>
    <row r="15" spans="1:41" ht="25.5" x14ac:dyDescent="0.25">
      <c r="A15" s="360">
        <v>10</v>
      </c>
      <c r="B15" s="361" t="s">
        <v>37</v>
      </c>
      <c r="C15" s="404" t="s">
        <v>47</v>
      </c>
      <c r="D15" s="503">
        <v>1</v>
      </c>
      <c r="E15" s="503">
        <v>51</v>
      </c>
      <c r="F15" s="503">
        <v>2</v>
      </c>
      <c r="G15" s="504">
        <v>260</v>
      </c>
      <c r="H15" s="505">
        <v>368</v>
      </c>
      <c r="I15" s="505">
        <v>37</v>
      </c>
      <c r="J15" s="505">
        <v>79</v>
      </c>
      <c r="K15" s="505">
        <v>60</v>
      </c>
      <c r="L15" s="505">
        <v>21</v>
      </c>
      <c r="M15" s="505">
        <v>11</v>
      </c>
      <c r="N15" s="505">
        <v>10</v>
      </c>
      <c r="O15" s="505">
        <v>0</v>
      </c>
      <c r="P15" s="505">
        <v>3</v>
      </c>
      <c r="Q15" s="505">
        <v>1</v>
      </c>
      <c r="R15" s="505">
        <v>0</v>
      </c>
      <c r="S15" s="506">
        <v>4</v>
      </c>
      <c r="T15" s="506">
        <v>4.04</v>
      </c>
      <c r="U15" s="506">
        <v>3.5329999999999999</v>
      </c>
      <c r="V15" s="506">
        <v>3.5830000000000002</v>
      </c>
      <c r="W15" s="506">
        <v>3.6190000000000002</v>
      </c>
      <c r="X15" s="506">
        <v>4</v>
      </c>
      <c r="Y15" s="506">
        <v>4</v>
      </c>
      <c r="Z15" s="506">
        <v>4.1100000000000003</v>
      </c>
      <c r="AA15" s="506">
        <v>3.9329999999999998</v>
      </c>
      <c r="AB15" s="506">
        <v>3.9169999999999998</v>
      </c>
      <c r="AC15" s="506">
        <v>51.381</v>
      </c>
      <c r="AD15" s="506">
        <v>3.4209999999999998</v>
      </c>
      <c r="AE15" s="507">
        <v>30.5</v>
      </c>
      <c r="AF15" s="511">
        <v>4</v>
      </c>
      <c r="AG15" s="508">
        <v>4</v>
      </c>
      <c r="AH15" s="509">
        <v>2</v>
      </c>
      <c r="AI15" s="509">
        <v>0</v>
      </c>
      <c r="AJ15" s="509">
        <v>1</v>
      </c>
      <c r="AK15" s="515">
        <v>1</v>
      </c>
      <c r="AL15" s="509">
        <v>0</v>
      </c>
      <c r="AM15" s="509">
        <v>0</v>
      </c>
      <c r="AN15" s="516">
        <v>0</v>
      </c>
      <c r="AO15" s="498"/>
    </row>
    <row r="16" spans="1:41" ht="25.5" x14ac:dyDescent="0.25">
      <c r="A16" s="360">
        <v>11</v>
      </c>
      <c r="B16" s="361" t="s">
        <v>37</v>
      </c>
      <c r="C16" s="404" t="s">
        <v>48</v>
      </c>
      <c r="D16" s="503">
        <v>0.8</v>
      </c>
      <c r="E16" s="503">
        <v>29</v>
      </c>
      <c r="F16" s="503">
        <v>0</v>
      </c>
      <c r="G16" s="504">
        <v>243</v>
      </c>
      <c r="H16" s="505">
        <v>238</v>
      </c>
      <c r="I16" s="505">
        <v>36</v>
      </c>
      <c r="J16" s="505">
        <v>74</v>
      </c>
      <c r="K16" s="505">
        <v>33</v>
      </c>
      <c r="L16" s="505">
        <v>15</v>
      </c>
      <c r="M16" s="505">
        <v>3</v>
      </c>
      <c r="N16" s="505">
        <v>2</v>
      </c>
      <c r="O16" s="505">
        <v>1</v>
      </c>
      <c r="P16" s="505">
        <v>0</v>
      </c>
      <c r="Q16" s="505">
        <v>0</v>
      </c>
      <c r="R16" s="505">
        <v>0</v>
      </c>
      <c r="S16" s="506">
        <v>3.9</v>
      </c>
      <c r="T16" s="506">
        <v>3.9</v>
      </c>
      <c r="U16" s="506">
        <v>3.61</v>
      </c>
      <c r="V16" s="506">
        <v>3.7</v>
      </c>
      <c r="W16" s="506">
        <v>3.67</v>
      </c>
      <c r="X16" s="506">
        <v>4</v>
      </c>
      <c r="Y16" s="506">
        <v>3.8</v>
      </c>
      <c r="Z16" s="506">
        <v>3.73</v>
      </c>
      <c r="AA16" s="506">
        <v>3.79</v>
      </c>
      <c r="AB16" s="506">
        <v>3.64</v>
      </c>
      <c r="AC16" s="506">
        <v>47</v>
      </c>
      <c r="AD16" s="506">
        <v>3.1</v>
      </c>
      <c r="AE16" s="507">
        <v>52</v>
      </c>
      <c r="AF16" s="511">
        <v>4</v>
      </c>
      <c r="AG16" s="508">
        <v>4</v>
      </c>
      <c r="AH16" s="509">
        <v>1</v>
      </c>
      <c r="AI16" s="509">
        <v>0</v>
      </c>
      <c r="AJ16" s="509">
        <v>2</v>
      </c>
      <c r="AK16" s="515">
        <v>1</v>
      </c>
      <c r="AL16" s="509">
        <v>1</v>
      </c>
      <c r="AM16" s="509">
        <v>1</v>
      </c>
      <c r="AN16" s="515">
        <v>0</v>
      </c>
      <c r="AO16" s="498"/>
    </row>
    <row r="17" spans="1:41" ht="25.5" x14ac:dyDescent="0.25">
      <c r="A17" s="360">
        <v>12</v>
      </c>
      <c r="B17" s="361" t="s">
        <v>37</v>
      </c>
      <c r="C17" s="404" t="s">
        <v>49</v>
      </c>
      <c r="D17" s="503">
        <v>1</v>
      </c>
      <c r="E17" s="503">
        <v>84</v>
      </c>
      <c r="F17" s="503">
        <v>85</v>
      </c>
      <c r="G17" s="504">
        <v>585</v>
      </c>
      <c r="H17" s="505">
        <v>677</v>
      </c>
      <c r="I17" s="505">
        <v>121</v>
      </c>
      <c r="J17" s="505">
        <v>155</v>
      </c>
      <c r="K17" s="505">
        <v>101</v>
      </c>
      <c r="L17" s="505">
        <v>62</v>
      </c>
      <c r="M17" s="505">
        <v>12</v>
      </c>
      <c r="N17" s="505">
        <v>12</v>
      </c>
      <c r="O17" s="505">
        <v>1</v>
      </c>
      <c r="P17" s="505">
        <v>4</v>
      </c>
      <c r="Q17" s="505">
        <v>2</v>
      </c>
      <c r="R17" s="505">
        <v>1</v>
      </c>
      <c r="S17" s="506">
        <v>3.79</v>
      </c>
      <c r="T17" s="506">
        <v>3.86</v>
      </c>
      <c r="U17" s="506">
        <v>3.7</v>
      </c>
      <c r="V17" s="506">
        <v>3.6</v>
      </c>
      <c r="W17" s="506">
        <v>3.9</v>
      </c>
      <c r="X17" s="506">
        <v>3.8</v>
      </c>
      <c r="Y17" s="506">
        <v>3.71</v>
      </c>
      <c r="Z17" s="506">
        <v>3.82</v>
      </c>
      <c r="AA17" s="506">
        <v>3.6</v>
      </c>
      <c r="AB17" s="506">
        <v>3.7</v>
      </c>
      <c r="AC17" s="506">
        <v>50</v>
      </c>
      <c r="AD17" s="506">
        <v>3.2</v>
      </c>
      <c r="AE17" s="507">
        <v>53</v>
      </c>
      <c r="AF17" s="513">
        <v>3</v>
      </c>
      <c r="AG17" s="508">
        <v>3</v>
      </c>
      <c r="AH17" s="509">
        <v>3</v>
      </c>
      <c r="AI17" s="509">
        <v>0</v>
      </c>
      <c r="AJ17" s="509">
        <v>2</v>
      </c>
      <c r="AK17" s="515">
        <v>0</v>
      </c>
      <c r="AL17" s="509">
        <v>2</v>
      </c>
      <c r="AM17" s="509">
        <v>0</v>
      </c>
      <c r="AN17" s="516">
        <v>0</v>
      </c>
      <c r="AO17" s="498"/>
    </row>
    <row r="18" spans="1:41" ht="25.5" x14ac:dyDescent="0.25">
      <c r="A18" s="360">
        <v>13</v>
      </c>
      <c r="B18" s="361" t="s">
        <v>37</v>
      </c>
      <c r="C18" s="404" t="s">
        <v>97</v>
      </c>
      <c r="D18" s="503">
        <v>1.8</v>
      </c>
      <c r="E18" s="503">
        <v>24</v>
      </c>
      <c r="F18" s="503">
        <v>1</v>
      </c>
      <c r="G18" s="504">
        <v>153</v>
      </c>
      <c r="H18" s="505">
        <v>161</v>
      </c>
      <c r="I18" s="505">
        <v>17</v>
      </c>
      <c r="J18" s="505">
        <v>40</v>
      </c>
      <c r="K18" s="505">
        <v>20</v>
      </c>
      <c r="L18" s="505">
        <v>7</v>
      </c>
      <c r="M18" s="505">
        <v>2</v>
      </c>
      <c r="N18" s="505">
        <v>4</v>
      </c>
      <c r="O18" s="505">
        <v>0</v>
      </c>
      <c r="P18" s="505">
        <v>1</v>
      </c>
      <c r="Q18" s="505">
        <v>0</v>
      </c>
      <c r="R18" s="505">
        <v>0</v>
      </c>
      <c r="S18" s="506">
        <v>3.6749999999999998</v>
      </c>
      <c r="T18" s="506">
        <v>3.8</v>
      </c>
      <c r="U18" s="506">
        <v>4</v>
      </c>
      <c r="V18" s="506">
        <v>4.0999999999999996</v>
      </c>
      <c r="W18" s="506">
        <v>3.8</v>
      </c>
      <c r="X18" s="506">
        <v>4.3</v>
      </c>
      <c r="Y18" s="506">
        <v>3.589</v>
      </c>
      <c r="Z18" s="506">
        <v>3.8149999999999999</v>
      </c>
      <c r="AA18" s="506">
        <v>4.0999999999999996</v>
      </c>
      <c r="AB18" s="506">
        <v>3.8</v>
      </c>
      <c r="AC18" s="506">
        <v>61</v>
      </c>
      <c r="AD18" s="506">
        <v>4</v>
      </c>
      <c r="AE18" s="507">
        <v>88</v>
      </c>
      <c r="AF18" s="513">
        <v>3</v>
      </c>
      <c r="AG18" s="508">
        <v>3</v>
      </c>
      <c r="AH18" s="509">
        <v>2</v>
      </c>
      <c r="AI18" s="509">
        <v>0</v>
      </c>
      <c r="AJ18" s="509">
        <v>2</v>
      </c>
      <c r="AK18" s="515">
        <v>1</v>
      </c>
      <c r="AL18" s="509">
        <v>1</v>
      </c>
      <c r="AM18" s="509">
        <v>0</v>
      </c>
      <c r="AN18" s="516"/>
      <c r="AO18" s="498"/>
    </row>
    <row r="19" spans="1:41" ht="25.5" x14ac:dyDescent="0.25">
      <c r="A19" s="360">
        <v>14</v>
      </c>
      <c r="B19" s="361" t="s">
        <v>37</v>
      </c>
      <c r="C19" s="404" t="s">
        <v>50</v>
      </c>
      <c r="D19" s="503">
        <v>1</v>
      </c>
      <c r="E19" s="503">
        <v>20</v>
      </c>
      <c r="F19" s="503">
        <v>1</v>
      </c>
      <c r="G19" s="504">
        <v>78</v>
      </c>
      <c r="H19" s="505">
        <v>83</v>
      </c>
      <c r="I19" s="505">
        <v>24</v>
      </c>
      <c r="J19" s="505">
        <v>23</v>
      </c>
      <c r="K19" s="505">
        <v>13</v>
      </c>
      <c r="L19" s="505">
        <v>11</v>
      </c>
      <c r="M19" s="505">
        <v>3</v>
      </c>
      <c r="N19" s="505">
        <v>4</v>
      </c>
      <c r="O19" s="505">
        <v>0</v>
      </c>
      <c r="P19" s="505">
        <v>0</v>
      </c>
      <c r="Q19" s="505">
        <v>0</v>
      </c>
      <c r="R19" s="505">
        <v>0</v>
      </c>
      <c r="S19" s="506">
        <v>3.57</v>
      </c>
      <c r="T19" s="506">
        <v>3.61</v>
      </c>
      <c r="U19" s="506">
        <v>3.62</v>
      </c>
      <c r="V19" s="506">
        <v>3.7</v>
      </c>
      <c r="W19" s="506">
        <v>3.36</v>
      </c>
      <c r="X19" s="506">
        <v>3.64</v>
      </c>
      <c r="Y19" s="506">
        <v>3.5</v>
      </c>
      <c r="Z19" s="506">
        <v>3.7</v>
      </c>
      <c r="AA19" s="506">
        <v>3.7</v>
      </c>
      <c r="AB19" s="506">
        <v>3.53</v>
      </c>
      <c r="AC19" s="506">
        <v>44</v>
      </c>
      <c r="AD19" s="506">
        <v>3.5449999999999999</v>
      </c>
      <c r="AE19" s="507">
        <v>22</v>
      </c>
      <c r="AF19" s="511">
        <v>0</v>
      </c>
      <c r="AG19" s="508">
        <v>0</v>
      </c>
      <c r="AH19" s="517"/>
      <c r="AI19" s="512"/>
      <c r="AJ19" s="509">
        <v>1</v>
      </c>
      <c r="AK19" s="516"/>
      <c r="AL19" s="517"/>
      <c r="AM19" s="509">
        <v>1</v>
      </c>
      <c r="AN19" s="515">
        <v>1</v>
      </c>
      <c r="AO19" s="498"/>
    </row>
    <row r="20" spans="1:41" ht="25.5" x14ac:dyDescent="0.25">
      <c r="A20" s="360">
        <v>15</v>
      </c>
      <c r="B20" s="361" t="s">
        <v>37</v>
      </c>
      <c r="C20" s="404" t="s">
        <v>99</v>
      </c>
      <c r="D20" s="503">
        <v>1.61</v>
      </c>
      <c r="E20" s="503">
        <v>39</v>
      </c>
      <c r="F20" s="503">
        <v>2</v>
      </c>
      <c r="G20" s="504">
        <v>203</v>
      </c>
      <c r="H20" s="505">
        <v>240</v>
      </c>
      <c r="I20" s="505">
        <v>56</v>
      </c>
      <c r="J20" s="505">
        <v>57</v>
      </c>
      <c r="K20" s="505">
        <v>55</v>
      </c>
      <c r="L20" s="505">
        <v>34</v>
      </c>
      <c r="M20" s="505">
        <v>2</v>
      </c>
      <c r="N20" s="505">
        <v>2</v>
      </c>
      <c r="O20" s="505">
        <v>0</v>
      </c>
      <c r="P20" s="505">
        <v>0</v>
      </c>
      <c r="Q20" s="505">
        <v>1</v>
      </c>
      <c r="R20" s="505">
        <v>0</v>
      </c>
      <c r="S20" s="506">
        <v>4.05</v>
      </c>
      <c r="T20" s="506">
        <v>3.96</v>
      </c>
      <c r="U20" s="506">
        <v>3.4</v>
      </c>
      <c r="V20" s="506">
        <v>3.5</v>
      </c>
      <c r="W20" s="506">
        <v>4.0999999999999996</v>
      </c>
      <c r="X20" s="506">
        <v>4.0999999999999996</v>
      </c>
      <c r="Y20" s="506">
        <v>3.9</v>
      </c>
      <c r="Z20" s="506">
        <v>4</v>
      </c>
      <c r="AA20" s="506">
        <v>3</v>
      </c>
      <c r="AB20" s="506">
        <v>3.5</v>
      </c>
      <c r="AC20" s="506">
        <v>49</v>
      </c>
      <c r="AD20" s="506">
        <v>4</v>
      </c>
      <c r="AE20" s="507">
        <v>64</v>
      </c>
      <c r="AF20" s="511">
        <v>1</v>
      </c>
      <c r="AG20" s="508">
        <v>2</v>
      </c>
      <c r="AH20" s="509">
        <v>1</v>
      </c>
      <c r="AI20" s="509">
        <v>1</v>
      </c>
      <c r="AJ20" s="509">
        <v>2</v>
      </c>
      <c r="AK20" s="515">
        <v>1</v>
      </c>
      <c r="AL20" s="509">
        <v>1</v>
      </c>
      <c r="AM20" s="509">
        <v>2</v>
      </c>
      <c r="AN20" s="515">
        <v>1</v>
      </c>
      <c r="AO20" s="498"/>
    </row>
    <row r="21" spans="1:41" ht="25.5" x14ac:dyDescent="0.25">
      <c r="A21" s="360">
        <v>16</v>
      </c>
      <c r="B21" s="361" t="s">
        <v>37</v>
      </c>
      <c r="C21" s="404" t="s">
        <v>51</v>
      </c>
      <c r="D21" s="503"/>
      <c r="E21" s="503">
        <v>39</v>
      </c>
      <c r="F21" s="503">
        <v>0</v>
      </c>
      <c r="G21" s="504">
        <v>132</v>
      </c>
      <c r="H21" s="505">
        <v>164</v>
      </c>
      <c r="I21" s="505">
        <v>30</v>
      </c>
      <c r="J21" s="505">
        <v>37</v>
      </c>
      <c r="K21" s="505">
        <v>18</v>
      </c>
      <c r="L21" s="505">
        <v>16</v>
      </c>
      <c r="M21" s="505">
        <v>0</v>
      </c>
      <c r="N21" s="505">
        <v>1</v>
      </c>
      <c r="O21" s="505">
        <v>0</v>
      </c>
      <c r="P21" s="505">
        <v>0</v>
      </c>
      <c r="Q21" s="505">
        <v>1</v>
      </c>
      <c r="R21" s="505">
        <v>0</v>
      </c>
      <c r="S21" s="506">
        <v>3.7</v>
      </c>
      <c r="T21" s="506">
        <v>3.8</v>
      </c>
      <c r="U21" s="506">
        <v>3.6</v>
      </c>
      <c r="V21" s="506">
        <v>3.4</v>
      </c>
      <c r="W21" s="506">
        <v>4.3</v>
      </c>
      <c r="X21" s="506">
        <v>4.3</v>
      </c>
      <c r="Y21" s="506">
        <v>3.7</v>
      </c>
      <c r="Z21" s="506">
        <v>3.6</v>
      </c>
      <c r="AA21" s="506">
        <v>4</v>
      </c>
      <c r="AB21" s="506">
        <v>4</v>
      </c>
      <c r="AC21" s="506">
        <v>40</v>
      </c>
      <c r="AD21" s="506">
        <v>3</v>
      </c>
      <c r="AE21" s="507">
        <v>60</v>
      </c>
      <c r="AF21" s="511">
        <v>0</v>
      </c>
      <c r="AG21" s="508">
        <v>0</v>
      </c>
      <c r="AH21" s="517"/>
      <c r="AI21" s="517"/>
      <c r="AJ21" s="509">
        <v>0</v>
      </c>
      <c r="AK21" s="516"/>
      <c r="AL21" s="517"/>
      <c r="AM21" s="509">
        <v>1</v>
      </c>
      <c r="AN21" s="515">
        <v>1</v>
      </c>
      <c r="AO21" s="498"/>
    </row>
    <row r="22" spans="1:41" ht="25.5" x14ac:dyDescent="0.25">
      <c r="A22" s="360">
        <v>17</v>
      </c>
      <c r="B22" s="361" t="s">
        <v>37</v>
      </c>
      <c r="C22" s="404" t="s">
        <v>108</v>
      </c>
      <c r="D22" s="503">
        <v>1</v>
      </c>
      <c r="E22" s="503">
        <v>24</v>
      </c>
      <c r="F22" s="503">
        <v>0</v>
      </c>
      <c r="G22" s="504">
        <v>91</v>
      </c>
      <c r="H22" s="505">
        <v>137</v>
      </c>
      <c r="I22" s="505">
        <v>24</v>
      </c>
      <c r="J22" s="505">
        <v>37</v>
      </c>
      <c r="K22" s="505">
        <v>18</v>
      </c>
      <c r="L22" s="505">
        <v>11</v>
      </c>
      <c r="M22" s="505">
        <v>0</v>
      </c>
      <c r="N22" s="505">
        <v>0</v>
      </c>
      <c r="O22" s="505">
        <v>0</v>
      </c>
      <c r="P22" s="505">
        <v>0</v>
      </c>
      <c r="Q22" s="505">
        <v>0</v>
      </c>
      <c r="R22" s="505">
        <v>0</v>
      </c>
      <c r="S22" s="506">
        <v>3.9</v>
      </c>
      <c r="T22" s="506">
        <v>3.9</v>
      </c>
      <c r="U22" s="506">
        <v>3.3</v>
      </c>
      <c r="V22" s="506">
        <v>3.4</v>
      </c>
      <c r="W22" s="506">
        <v>3.8</v>
      </c>
      <c r="X22" s="506">
        <v>3.7</v>
      </c>
      <c r="Y22" s="506">
        <v>3.9</v>
      </c>
      <c r="Z22" s="506">
        <v>3.9</v>
      </c>
      <c r="AA22" s="506">
        <v>3.3</v>
      </c>
      <c r="AB22" s="506">
        <v>3.4</v>
      </c>
      <c r="AC22" s="506">
        <v>51.6</v>
      </c>
      <c r="AD22" s="506">
        <v>3.3</v>
      </c>
      <c r="AE22" s="507">
        <v>66</v>
      </c>
      <c r="AF22" s="511">
        <v>0</v>
      </c>
      <c r="AG22" s="508">
        <v>0</v>
      </c>
      <c r="AH22" s="517"/>
      <c r="AI22" s="517"/>
      <c r="AJ22" s="509">
        <v>1</v>
      </c>
      <c r="AK22" s="515">
        <v>1</v>
      </c>
      <c r="AL22" s="509">
        <v>0</v>
      </c>
      <c r="AM22" s="509">
        <v>0</v>
      </c>
      <c r="AN22" s="516"/>
      <c r="AO22" s="498"/>
    </row>
    <row r="23" spans="1:41" ht="25.5" x14ac:dyDescent="0.25">
      <c r="A23" s="360">
        <v>18</v>
      </c>
      <c r="B23" s="361" t="s">
        <v>37</v>
      </c>
      <c r="C23" s="404" t="s">
        <v>100</v>
      </c>
      <c r="D23" s="503">
        <v>1</v>
      </c>
      <c r="E23" s="503">
        <v>19</v>
      </c>
      <c r="F23" s="503">
        <v>1</v>
      </c>
      <c r="G23" s="504">
        <v>94</v>
      </c>
      <c r="H23" s="505">
        <v>98</v>
      </c>
      <c r="I23" s="505">
        <v>14</v>
      </c>
      <c r="J23" s="505">
        <v>18</v>
      </c>
      <c r="K23" s="505">
        <v>17</v>
      </c>
      <c r="L23" s="505">
        <v>6</v>
      </c>
      <c r="M23" s="505">
        <v>1</v>
      </c>
      <c r="N23" s="505">
        <v>3</v>
      </c>
      <c r="O23" s="505">
        <v>0</v>
      </c>
      <c r="P23" s="505">
        <v>0</v>
      </c>
      <c r="Q23" s="505">
        <v>0</v>
      </c>
      <c r="R23" s="505">
        <v>0</v>
      </c>
      <c r="S23" s="506">
        <v>4.1100000000000003</v>
      </c>
      <c r="T23" s="506">
        <v>4.1100000000000003</v>
      </c>
      <c r="U23" s="506">
        <v>3.76</v>
      </c>
      <c r="V23" s="506">
        <v>3.41</v>
      </c>
      <c r="W23" s="506">
        <v>4.33</v>
      </c>
      <c r="X23" s="506">
        <v>4</v>
      </c>
      <c r="Y23" s="506">
        <v>3.722</v>
      </c>
      <c r="Z23" s="506">
        <v>3.706</v>
      </c>
      <c r="AA23" s="506">
        <v>4</v>
      </c>
      <c r="AB23" s="506">
        <v>4</v>
      </c>
      <c r="AC23" s="506">
        <v>58</v>
      </c>
      <c r="AD23" s="506">
        <v>4.33</v>
      </c>
      <c r="AE23" s="507">
        <v>68</v>
      </c>
      <c r="AF23" s="511">
        <v>0</v>
      </c>
      <c r="AG23" s="508">
        <v>0</v>
      </c>
      <c r="AH23" s="517"/>
      <c r="AI23" s="517"/>
      <c r="AJ23" s="509">
        <v>2</v>
      </c>
      <c r="AK23" s="515">
        <v>2</v>
      </c>
      <c r="AL23" s="509">
        <v>0</v>
      </c>
      <c r="AM23" s="509">
        <v>0</v>
      </c>
      <c r="AN23" s="516"/>
      <c r="AO23" s="498"/>
    </row>
    <row r="24" spans="1:41" ht="25.5" x14ac:dyDescent="0.25">
      <c r="A24" s="360">
        <v>19</v>
      </c>
      <c r="B24" s="361" t="s">
        <v>37</v>
      </c>
      <c r="C24" s="404" t="s">
        <v>101</v>
      </c>
      <c r="D24" s="503">
        <v>1</v>
      </c>
      <c r="E24" s="503">
        <v>78</v>
      </c>
      <c r="F24" s="503">
        <v>2</v>
      </c>
      <c r="G24" s="504">
        <v>727</v>
      </c>
      <c r="H24" s="505">
        <v>687</v>
      </c>
      <c r="I24" s="505">
        <v>147</v>
      </c>
      <c r="J24" s="505">
        <v>145</v>
      </c>
      <c r="K24" s="505">
        <v>77</v>
      </c>
      <c r="L24" s="505">
        <v>72</v>
      </c>
      <c r="M24" s="505">
        <v>2</v>
      </c>
      <c r="N24" s="505">
        <v>0</v>
      </c>
      <c r="O24" s="505">
        <v>0</v>
      </c>
      <c r="P24" s="505">
        <v>0</v>
      </c>
      <c r="Q24" s="505">
        <v>0</v>
      </c>
      <c r="R24" s="505">
        <v>0</v>
      </c>
      <c r="S24" s="506">
        <v>3.85</v>
      </c>
      <c r="T24" s="506">
        <v>3.9980000000000002</v>
      </c>
      <c r="U24" s="506">
        <v>3.6880000000000002</v>
      </c>
      <c r="V24" s="506">
        <v>3.8439999999999999</v>
      </c>
      <c r="W24" s="506">
        <v>4.0140000000000002</v>
      </c>
      <c r="X24" s="506">
        <v>3.806</v>
      </c>
      <c r="Y24" s="506">
        <v>3.7</v>
      </c>
      <c r="Z24" s="506">
        <v>4.2</v>
      </c>
      <c r="AA24" s="506">
        <v>4.2210000000000001</v>
      </c>
      <c r="AB24" s="506">
        <v>4.0650000000000004</v>
      </c>
      <c r="AC24" s="506">
        <v>65.971999999999994</v>
      </c>
      <c r="AD24" s="506">
        <v>4.34</v>
      </c>
      <c r="AE24" s="507">
        <v>67.73</v>
      </c>
      <c r="AF24" s="511">
        <v>8</v>
      </c>
      <c r="AG24" s="508">
        <v>8</v>
      </c>
      <c r="AH24" s="509">
        <v>5</v>
      </c>
      <c r="AI24" s="509">
        <v>0</v>
      </c>
      <c r="AJ24" s="509">
        <v>14</v>
      </c>
      <c r="AK24" s="515">
        <v>11</v>
      </c>
      <c r="AL24" s="509">
        <v>2</v>
      </c>
      <c r="AM24" s="525">
        <v>6</v>
      </c>
      <c r="AN24" s="515">
        <v>6</v>
      </c>
      <c r="AO24" s="498"/>
    </row>
    <row r="25" spans="1:41" ht="25.5" x14ac:dyDescent="0.25">
      <c r="A25" s="360">
        <v>20</v>
      </c>
      <c r="B25" s="361" t="s">
        <v>37</v>
      </c>
      <c r="C25" s="404" t="s">
        <v>52</v>
      </c>
      <c r="D25" s="503">
        <v>1</v>
      </c>
      <c r="E25" s="503">
        <v>29</v>
      </c>
      <c r="F25" s="503">
        <v>1</v>
      </c>
      <c r="G25" s="504">
        <v>213</v>
      </c>
      <c r="H25" s="505">
        <v>248</v>
      </c>
      <c r="I25" s="505">
        <v>25</v>
      </c>
      <c r="J25" s="505">
        <v>50</v>
      </c>
      <c r="K25" s="505">
        <v>40</v>
      </c>
      <c r="L25" s="505">
        <v>25</v>
      </c>
      <c r="M25" s="505">
        <v>5</v>
      </c>
      <c r="N25" s="505">
        <v>4</v>
      </c>
      <c r="O25" s="505">
        <v>0</v>
      </c>
      <c r="P25" s="505">
        <v>3</v>
      </c>
      <c r="Q25" s="505">
        <v>2</v>
      </c>
      <c r="R25" s="505">
        <v>0</v>
      </c>
      <c r="S25" s="506">
        <v>0.39</v>
      </c>
      <c r="T25" s="506">
        <v>0.38</v>
      </c>
      <c r="U25" s="506">
        <v>0.34</v>
      </c>
      <c r="V25" s="506">
        <v>0.33</v>
      </c>
      <c r="W25" s="506">
        <v>3</v>
      </c>
      <c r="X25" s="506">
        <v>3.5</v>
      </c>
      <c r="Y25" s="506">
        <v>0.39</v>
      </c>
      <c r="Z25" s="506">
        <v>0.4</v>
      </c>
      <c r="AA25" s="506">
        <v>0.4</v>
      </c>
      <c r="AB25" s="506">
        <v>0.4</v>
      </c>
      <c r="AC25" s="506">
        <v>43</v>
      </c>
      <c r="AD25" s="506">
        <v>2.9</v>
      </c>
      <c r="AE25" s="507">
        <v>45</v>
      </c>
      <c r="AF25" s="513">
        <v>1</v>
      </c>
      <c r="AG25" s="514">
        <v>1</v>
      </c>
      <c r="AH25" s="517">
        <v>1</v>
      </c>
      <c r="AI25" s="517">
        <v>0</v>
      </c>
      <c r="AJ25" s="509">
        <v>0</v>
      </c>
      <c r="AK25" s="516"/>
      <c r="AL25" s="517"/>
      <c r="AM25" s="509">
        <v>0</v>
      </c>
      <c r="AN25" s="516"/>
      <c r="AO25" s="498"/>
    </row>
    <row r="26" spans="1:41" ht="25.5" x14ac:dyDescent="0.25">
      <c r="A26" s="360">
        <v>21</v>
      </c>
      <c r="B26" s="361" t="s">
        <v>37</v>
      </c>
      <c r="C26" s="404" t="s">
        <v>53</v>
      </c>
      <c r="D26" s="503">
        <v>1</v>
      </c>
      <c r="E26" s="503">
        <v>33</v>
      </c>
      <c r="F26" s="503">
        <v>2</v>
      </c>
      <c r="G26" s="504">
        <v>174</v>
      </c>
      <c r="H26" s="505">
        <v>169</v>
      </c>
      <c r="I26" s="505">
        <v>36</v>
      </c>
      <c r="J26" s="505">
        <v>37</v>
      </c>
      <c r="K26" s="505">
        <v>25</v>
      </c>
      <c r="L26" s="505">
        <v>18</v>
      </c>
      <c r="M26" s="505">
        <v>5</v>
      </c>
      <c r="N26" s="505">
        <v>3</v>
      </c>
      <c r="O26" s="505">
        <v>0</v>
      </c>
      <c r="P26" s="505">
        <v>0</v>
      </c>
      <c r="Q26" s="505">
        <v>1</v>
      </c>
      <c r="R26" s="505">
        <v>0</v>
      </c>
      <c r="S26" s="506">
        <v>4.0199999999999996</v>
      </c>
      <c r="T26" s="506">
        <v>4.12</v>
      </c>
      <c r="U26" s="506">
        <v>3.91</v>
      </c>
      <c r="V26" s="506">
        <v>3.61</v>
      </c>
      <c r="W26" s="506">
        <v>3.83</v>
      </c>
      <c r="X26" s="506">
        <v>3.61</v>
      </c>
      <c r="Y26" s="506">
        <v>4.2</v>
      </c>
      <c r="Z26" s="506">
        <v>4.05</v>
      </c>
      <c r="AA26" s="506">
        <v>4</v>
      </c>
      <c r="AB26" s="506">
        <v>3.9</v>
      </c>
      <c r="AC26" s="506">
        <v>51</v>
      </c>
      <c r="AD26" s="506">
        <v>3</v>
      </c>
      <c r="AE26" s="507">
        <v>55</v>
      </c>
      <c r="AF26" s="511">
        <v>2</v>
      </c>
      <c r="AG26" s="508">
        <v>2</v>
      </c>
      <c r="AH26" s="509">
        <v>2</v>
      </c>
      <c r="AI26" s="509">
        <v>0</v>
      </c>
      <c r="AJ26" s="509">
        <v>0</v>
      </c>
      <c r="AK26" s="516"/>
      <c r="AL26" s="517"/>
      <c r="AM26" s="509">
        <v>0</v>
      </c>
      <c r="AN26" s="516"/>
      <c r="AO26" s="498"/>
    </row>
    <row r="27" spans="1:41" ht="25.5" x14ac:dyDescent="0.25">
      <c r="A27" s="360">
        <v>22</v>
      </c>
      <c r="B27" s="361" t="s">
        <v>37</v>
      </c>
      <c r="C27" s="404" t="s">
        <v>54</v>
      </c>
      <c r="D27" s="503">
        <v>1</v>
      </c>
      <c r="E27" s="503">
        <v>40</v>
      </c>
      <c r="F27" s="503">
        <v>0</v>
      </c>
      <c r="G27" s="504">
        <v>325</v>
      </c>
      <c r="H27" s="505">
        <v>317</v>
      </c>
      <c r="I27" s="505">
        <v>35</v>
      </c>
      <c r="J27" s="505">
        <v>69</v>
      </c>
      <c r="K27" s="505">
        <v>48</v>
      </c>
      <c r="L27" s="505">
        <v>15</v>
      </c>
      <c r="M27" s="505">
        <v>5</v>
      </c>
      <c r="N27" s="505">
        <v>5</v>
      </c>
      <c r="O27" s="505">
        <v>0</v>
      </c>
      <c r="P27" s="505">
        <v>0</v>
      </c>
      <c r="Q27" s="505">
        <v>2</v>
      </c>
      <c r="R27" s="505">
        <v>0</v>
      </c>
      <c r="S27" s="506">
        <v>3.81</v>
      </c>
      <c r="T27" s="506">
        <v>4.2300000000000004</v>
      </c>
      <c r="U27" s="506">
        <v>3.78</v>
      </c>
      <c r="V27" s="506">
        <v>3.54</v>
      </c>
      <c r="W27" s="506">
        <v>3.867</v>
      </c>
      <c r="X27" s="506">
        <v>3.4</v>
      </c>
      <c r="Y27" s="506">
        <v>3.45</v>
      </c>
      <c r="Z27" s="506">
        <v>4.0199999999999996</v>
      </c>
      <c r="AA27" s="506">
        <v>3.78</v>
      </c>
      <c r="AB27" s="506">
        <v>3.78</v>
      </c>
      <c r="AC27" s="506">
        <v>51.667000000000002</v>
      </c>
      <c r="AD27" s="506">
        <v>3.5710000000000002</v>
      </c>
      <c r="AE27" s="507">
        <v>40.75</v>
      </c>
      <c r="AF27" s="511">
        <v>2</v>
      </c>
      <c r="AG27" s="508">
        <v>2</v>
      </c>
      <c r="AH27" s="509">
        <v>0</v>
      </c>
      <c r="AI27" s="509">
        <v>0</v>
      </c>
      <c r="AJ27" s="509">
        <v>0</v>
      </c>
      <c r="AK27" s="516"/>
      <c r="AL27" s="517"/>
      <c r="AM27" s="509">
        <v>1</v>
      </c>
      <c r="AN27" s="515">
        <v>1</v>
      </c>
      <c r="AO27" s="498"/>
    </row>
    <row r="28" spans="1:41" ht="25.5" x14ac:dyDescent="0.25">
      <c r="A28" s="360">
        <v>23</v>
      </c>
      <c r="B28" s="361" t="s">
        <v>37</v>
      </c>
      <c r="C28" s="404" t="s">
        <v>55</v>
      </c>
      <c r="D28" s="503">
        <v>1</v>
      </c>
      <c r="E28" s="503">
        <v>39</v>
      </c>
      <c r="F28" s="503">
        <v>6</v>
      </c>
      <c r="G28" s="504">
        <v>242</v>
      </c>
      <c r="H28" s="505">
        <v>275</v>
      </c>
      <c r="I28" s="505">
        <v>30</v>
      </c>
      <c r="J28" s="505">
        <v>61</v>
      </c>
      <c r="K28" s="505">
        <v>51</v>
      </c>
      <c r="L28" s="505">
        <v>10</v>
      </c>
      <c r="M28" s="505">
        <v>9</v>
      </c>
      <c r="N28" s="505">
        <v>5</v>
      </c>
      <c r="O28" s="505">
        <v>0</v>
      </c>
      <c r="P28" s="505">
        <v>0</v>
      </c>
      <c r="Q28" s="505">
        <v>1</v>
      </c>
      <c r="R28" s="505">
        <v>0</v>
      </c>
      <c r="S28" s="506">
        <v>3.85</v>
      </c>
      <c r="T28" s="506">
        <v>3.85</v>
      </c>
      <c r="U28" s="506">
        <v>3.35</v>
      </c>
      <c r="V28" s="506">
        <v>3.2</v>
      </c>
      <c r="W28" s="506">
        <v>3.6</v>
      </c>
      <c r="X28" s="506">
        <v>3.8</v>
      </c>
      <c r="Y28" s="506">
        <v>3.87</v>
      </c>
      <c r="Z28" s="506">
        <v>3.89</v>
      </c>
      <c r="AA28" s="506">
        <v>3.24</v>
      </c>
      <c r="AB28" s="506">
        <v>3.71</v>
      </c>
      <c r="AC28" s="506">
        <v>50.8</v>
      </c>
      <c r="AD28" s="506">
        <v>3.17</v>
      </c>
      <c r="AE28" s="507">
        <v>41.25</v>
      </c>
      <c r="AF28" s="511">
        <v>0</v>
      </c>
      <c r="AG28" s="508">
        <v>0</v>
      </c>
      <c r="AH28" s="517"/>
      <c r="AI28" s="517"/>
      <c r="AJ28" s="509">
        <v>1</v>
      </c>
      <c r="AK28" s="515">
        <v>1</v>
      </c>
      <c r="AL28" s="509">
        <v>0</v>
      </c>
      <c r="AM28" s="509">
        <v>0</v>
      </c>
      <c r="AN28" s="516"/>
      <c r="AO28" s="498"/>
    </row>
    <row r="29" spans="1:41" ht="25.5" x14ac:dyDescent="0.25">
      <c r="A29" s="360">
        <v>24</v>
      </c>
      <c r="B29" s="361" t="s">
        <v>37</v>
      </c>
      <c r="C29" s="404" t="s">
        <v>56</v>
      </c>
      <c r="D29" s="503">
        <v>0.92</v>
      </c>
      <c r="E29" s="503">
        <v>43</v>
      </c>
      <c r="F29" s="503">
        <v>3</v>
      </c>
      <c r="G29" s="504">
        <v>264</v>
      </c>
      <c r="H29" s="505">
        <v>372</v>
      </c>
      <c r="I29" s="505">
        <v>36</v>
      </c>
      <c r="J29" s="505">
        <v>54</v>
      </c>
      <c r="K29" s="505">
        <v>64</v>
      </c>
      <c r="L29" s="505">
        <v>36</v>
      </c>
      <c r="M29" s="505">
        <v>13</v>
      </c>
      <c r="N29" s="505">
        <v>10</v>
      </c>
      <c r="O29" s="505">
        <v>0</v>
      </c>
      <c r="P29" s="505">
        <v>0</v>
      </c>
      <c r="Q29" s="505">
        <v>2</v>
      </c>
      <c r="R29" s="505">
        <v>0</v>
      </c>
      <c r="S29" s="506">
        <v>3.7970000000000002</v>
      </c>
      <c r="T29" s="506">
        <v>3.8170000000000002</v>
      </c>
      <c r="U29" s="506">
        <v>3.839</v>
      </c>
      <c r="V29" s="506">
        <v>3.548</v>
      </c>
      <c r="W29" s="506">
        <v>3.5</v>
      </c>
      <c r="X29" s="506">
        <v>3.5630000000000002</v>
      </c>
      <c r="Y29" s="506">
        <v>3.7759999999999998</v>
      </c>
      <c r="Z29" s="506">
        <v>3.875</v>
      </c>
      <c r="AA29" s="506">
        <v>3.9510000000000001</v>
      </c>
      <c r="AB29" s="506">
        <v>3.774</v>
      </c>
      <c r="AC29" s="506">
        <v>54.563000000000002</v>
      </c>
      <c r="AD29" s="506">
        <v>3.3330000000000002</v>
      </c>
      <c r="AE29" s="507">
        <v>56.8</v>
      </c>
      <c r="AF29" s="511">
        <v>3</v>
      </c>
      <c r="AG29" s="514">
        <v>4</v>
      </c>
      <c r="AH29" s="509">
        <v>1</v>
      </c>
      <c r="AI29" s="509">
        <v>1</v>
      </c>
      <c r="AJ29" s="509">
        <v>1</v>
      </c>
      <c r="AK29" s="515">
        <v>1</v>
      </c>
      <c r="AL29" s="509">
        <v>0</v>
      </c>
      <c r="AM29" s="509">
        <v>0</v>
      </c>
      <c r="AN29" s="516"/>
      <c r="AO29" s="498"/>
    </row>
    <row r="30" spans="1:41" ht="25.5" x14ac:dyDescent="0.25">
      <c r="A30" s="360">
        <v>25</v>
      </c>
      <c r="B30" s="361" t="s">
        <v>37</v>
      </c>
      <c r="C30" s="404" t="s">
        <v>57</v>
      </c>
      <c r="D30" s="503">
        <v>0.86099999999999999</v>
      </c>
      <c r="E30" s="503">
        <v>32</v>
      </c>
      <c r="F30" s="503">
        <v>0</v>
      </c>
      <c r="G30" s="504">
        <v>121</v>
      </c>
      <c r="H30" s="505">
        <v>161</v>
      </c>
      <c r="I30" s="505">
        <v>33</v>
      </c>
      <c r="J30" s="505">
        <v>20</v>
      </c>
      <c r="K30" s="505">
        <v>30</v>
      </c>
      <c r="L30" s="505">
        <v>18</v>
      </c>
      <c r="M30" s="505">
        <v>3</v>
      </c>
      <c r="N30" s="505">
        <v>2</v>
      </c>
      <c r="O30" s="505">
        <v>0</v>
      </c>
      <c r="P30" s="505">
        <v>2</v>
      </c>
      <c r="Q30" s="505">
        <v>1</v>
      </c>
      <c r="R30" s="505">
        <v>0</v>
      </c>
      <c r="S30" s="506">
        <v>3.65</v>
      </c>
      <c r="T30" s="506">
        <v>3.8</v>
      </c>
      <c r="U30" s="506">
        <v>3.7589999999999999</v>
      </c>
      <c r="V30" s="506">
        <v>3.677</v>
      </c>
      <c r="W30" s="506">
        <v>4</v>
      </c>
      <c r="X30" s="506">
        <v>3.83</v>
      </c>
      <c r="Y30" s="506">
        <v>3.7</v>
      </c>
      <c r="Z30" s="506">
        <v>3.9</v>
      </c>
      <c r="AA30" s="506">
        <v>3.677</v>
      </c>
      <c r="AB30" s="506">
        <v>3.355</v>
      </c>
      <c r="AC30" s="506">
        <v>61</v>
      </c>
      <c r="AD30" s="506">
        <v>4</v>
      </c>
      <c r="AE30" s="507">
        <v>62</v>
      </c>
      <c r="AF30" s="511">
        <v>2</v>
      </c>
      <c r="AG30" s="508">
        <v>2</v>
      </c>
      <c r="AH30" s="509">
        <v>1</v>
      </c>
      <c r="AI30" s="509">
        <v>0</v>
      </c>
      <c r="AJ30" s="509">
        <v>2</v>
      </c>
      <c r="AK30" s="515">
        <v>2</v>
      </c>
      <c r="AL30" s="509">
        <v>0</v>
      </c>
      <c r="AM30" s="509">
        <v>1</v>
      </c>
      <c r="AN30" s="515">
        <v>1</v>
      </c>
      <c r="AO30" s="498"/>
    </row>
    <row r="31" spans="1:41" ht="25.5" x14ac:dyDescent="0.25">
      <c r="A31" s="360">
        <v>26</v>
      </c>
      <c r="B31" s="361" t="s">
        <v>37</v>
      </c>
      <c r="C31" s="404" t="s">
        <v>102</v>
      </c>
      <c r="D31" s="503">
        <v>1</v>
      </c>
      <c r="E31" s="503">
        <v>36</v>
      </c>
      <c r="F31" s="503">
        <v>5</v>
      </c>
      <c r="G31" s="504">
        <v>168</v>
      </c>
      <c r="H31" s="505">
        <v>155</v>
      </c>
      <c r="I31" s="505">
        <v>20</v>
      </c>
      <c r="J31" s="505">
        <v>42</v>
      </c>
      <c r="K31" s="505">
        <v>23</v>
      </c>
      <c r="L31" s="505"/>
      <c r="M31" s="505">
        <v>2</v>
      </c>
      <c r="N31" s="505">
        <v>4</v>
      </c>
      <c r="O31" s="505"/>
      <c r="P31" s="505">
        <v>0</v>
      </c>
      <c r="Q31" s="505">
        <v>2</v>
      </c>
      <c r="R31" s="505"/>
      <c r="S31" s="506">
        <v>3.71</v>
      </c>
      <c r="T31" s="506">
        <v>3.8</v>
      </c>
      <c r="U31" s="506">
        <v>3.42</v>
      </c>
      <c r="V31" s="506">
        <v>3.61</v>
      </c>
      <c r="W31" s="506"/>
      <c r="X31" s="506"/>
      <c r="Y31" s="506">
        <v>3.69</v>
      </c>
      <c r="Z31" s="506">
        <v>3.7</v>
      </c>
      <c r="AA31" s="506">
        <v>4</v>
      </c>
      <c r="AB31" s="506">
        <v>4</v>
      </c>
      <c r="AC31" s="506"/>
      <c r="AD31" s="506"/>
      <c r="AE31" s="507"/>
      <c r="AF31" s="511">
        <v>3</v>
      </c>
      <c r="AG31" s="508">
        <v>3</v>
      </c>
      <c r="AH31" s="509">
        <v>1</v>
      </c>
      <c r="AI31" s="509">
        <v>0</v>
      </c>
      <c r="AJ31" s="509"/>
      <c r="AK31" s="515"/>
      <c r="AL31" s="509"/>
      <c r="AM31" s="509"/>
      <c r="AN31" s="515"/>
      <c r="AO31" s="498"/>
    </row>
    <row r="32" spans="1:41" ht="25.5" x14ac:dyDescent="0.25">
      <c r="A32" s="360">
        <v>27</v>
      </c>
      <c r="B32" s="361" t="s">
        <v>37</v>
      </c>
      <c r="C32" s="404" t="s">
        <v>58</v>
      </c>
      <c r="D32" s="503">
        <v>1</v>
      </c>
      <c r="E32" s="503">
        <v>19</v>
      </c>
      <c r="F32" s="503">
        <v>0</v>
      </c>
      <c r="G32" s="504">
        <v>89</v>
      </c>
      <c r="H32" s="505">
        <v>114</v>
      </c>
      <c r="I32" s="505">
        <v>22</v>
      </c>
      <c r="J32" s="505">
        <v>21</v>
      </c>
      <c r="K32" s="505">
        <v>17</v>
      </c>
      <c r="L32" s="505">
        <v>15</v>
      </c>
      <c r="M32" s="505">
        <v>3</v>
      </c>
      <c r="N32" s="505">
        <v>0</v>
      </c>
      <c r="O32" s="505">
        <v>0</v>
      </c>
      <c r="P32" s="505">
        <v>1</v>
      </c>
      <c r="Q32" s="505">
        <v>0</v>
      </c>
      <c r="R32" s="505">
        <v>0</v>
      </c>
      <c r="S32" s="506">
        <v>3.8</v>
      </c>
      <c r="T32" s="506">
        <v>3.8</v>
      </c>
      <c r="U32" s="506">
        <v>3.4</v>
      </c>
      <c r="V32" s="506">
        <v>3.4</v>
      </c>
      <c r="W32" s="506">
        <v>3.5</v>
      </c>
      <c r="X32" s="506">
        <v>3.5</v>
      </c>
      <c r="Y32" s="506">
        <v>3.7</v>
      </c>
      <c r="Z32" s="506">
        <v>3.8</v>
      </c>
      <c r="AA32" s="506">
        <v>3.4</v>
      </c>
      <c r="AB32" s="506">
        <v>3.4</v>
      </c>
      <c r="AC32" s="506">
        <v>50</v>
      </c>
      <c r="AD32" s="506">
        <v>3.5</v>
      </c>
      <c r="AE32" s="507">
        <v>52</v>
      </c>
      <c r="AF32" s="513">
        <v>0</v>
      </c>
      <c r="AG32" s="514">
        <v>0</v>
      </c>
      <c r="AH32" s="509"/>
      <c r="AI32" s="509"/>
      <c r="AJ32" s="517">
        <v>0</v>
      </c>
      <c r="AK32" s="515"/>
      <c r="AL32" s="509"/>
      <c r="AM32" s="517">
        <v>0</v>
      </c>
      <c r="AN32" s="515"/>
      <c r="AO32" s="498"/>
    </row>
    <row r="33" spans="1:41" ht="25.5" x14ac:dyDescent="0.25">
      <c r="A33" s="360">
        <v>28</v>
      </c>
      <c r="B33" s="361" t="s">
        <v>37</v>
      </c>
      <c r="C33" s="404" t="s">
        <v>103</v>
      </c>
      <c r="D33" s="503">
        <v>1</v>
      </c>
      <c r="E33" s="503">
        <v>32</v>
      </c>
      <c r="F33" s="503">
        <v>2</v>
      </c>
      <c r="G33" s="504">
        <v>146</v>
      </c>
      <c r="H33" s="505">
        <v>250</v>
      </c>
      <c r="I33" s="505">
        <v>40</v>
      </c>
      <c r="J33" s="505">
        <v>146</v>
      </c>
      <c r="K33" s="505">
        <v>250</v>
      </c>
      <c r="L33" s="505">
        <v>40</v>
      </c>
      <c r="M33" s="505">
        <v>2</v>
      </c>
      <c r="N33" s="505">
        <v>7</v>
      </c>
      <c r="O33" s="505">
        <v>0</v>
      </c>
      <c r="P33" s="505">
        <v>2</v>
      </c>
      <c r="Q33" s="505">
        <v>7</v>
      </c>
      <c r="R33" s="505">
        <v>0</v>
      </c>
      <c r="S33" s="506">
        <v>4.0199999999999996</v>
      </c>
      <c r="T33" s="506">
        <v>4.07</v>
      </c>
      <c r="U33" s="506">
        <v>3.714</v>
      </c>
      <c r="V33" s="506">
        <v>3.464</v>
      </c>
      <c r="W33" s="506">
        <v>4.05</v>
      </c>
      <c r="X33" s="506">
        <v>4.0999999999999996</v>
      </c>
      <c r="Y33" s="506">
        <v>4.0330000000000004</v>
      </c>
      <c r="Z33" s="506">
        <v>3.944</v>
      </c>
      <c r="AA33" s="506">
        <v>3.5350000000000001</v>
      </c>
      <c r="AB33" s="506">
        <v>3.7850000000000001</v>
      </c>
      <c r="AC33" s="506">
        <v>53</v>
      </c>
      <c r="AD33" s="506">
        <v>3.7330000000000001</v>
      </c>
      <c r="AE33" s="507">
        <v>70</v>
      </c>
      <c r="AF33" s="513">
        <v>2</v>
      </c>
      <c r="AG33" s="514">
        <v>2</v>
      </c>
      <c r="AH33" s="509">
        <v>1</v>
      </c>
      <c r="AI33" s="509">
        <v>0</v>
      </c>
      <c r="AJ33" s="509">
        <v>4</v>
      </c>
      <c r="AK33" s="515">
        <v>3</v>
      </c>
      <c r="AL33" s="509">
        <v>1</v>
      </c>
      <c r="AM33" s="509">
        <v>2</v>
      </c>
      <c r="AN33" s="515">
        <v>2</v>
      </c>
      <c r="AO33" s="498"/>
    </row>
    <row r="34" spans="1:41" ht="38.25" x14ac:dyDescent="0.25">
      <c r="A34" s="360">
        <v>29</v>
      </c>
      <c r="B34" s="361" t="s">
        <v>37</v>
      </c>
      <c r="C34" s="404" t="s">
        <v>105</v>
      </c>
      <c r="D34" s="503">
        <v>1</v>
      </c>
      <c r="E34" s="503">
        <v>32</v>
      </c>
      <c r="F34" s="503">
        <v>32</v>
      </c>
      <c r="G34" s="504">
        <v>258</v>
      </c>
      <c r="H34" s="505">
        <v>271</v>
      </c>
      <c r="I34" s="505">
        <v>28</v>
      </c>
      <c r="J34" s="505">
        <v>67</v>
      </c>
      <c r="K34" s="505">
        <v>44</v>
      </c>
      <c r="L34" s="505">
        <v>12</v>
      </c>
      <c r="M34" s="505">
        <v>2</v>
      </c>
      <c r="N34" s="505">
        <v>3</v>
      </c>
      <c r="O34" s="505">
        <v>0</v>
      </c>
      <c r="P34" s="505">
        <v>0</v>
      </c>
      <c r="Q34" s="505">
        <v>0</v>
      </c>
      <c r="R34" s="505">
        <v>0</v>
      </c>
      <c r="S34" s="506">
        <v>3.9</v>
      </c>
      <c r="T34" s="506">
        <v>4</v>
      </c>
      <c r="U34" s="506">
        <v>3.6</v>
      </c>
      <c r="V34" s="506">
        <v>3.4</v>
      </c>
      <c r="W34" s="506">
        <v>3.9</v>
      </c>
      <c r="X34" s="506">
        <v>4</v>
      </c>
      <c r="Y34" s="506">
        <v>3.8</v>
      </c>
      <c r="Z34" s="506">
        <v>4.0999999999999996</v>
      </c>
      <c r="AA34" s="506">
        <v>3.6</v>
      </c>
      <c r="AB34" s="506">
        <v>3.7</v>
      </c>
      <c r="AC34" s="506">
        <v>61</v>
      </c>
      <c r="AD34" s="506">
        <v>3.3</v>
      </c>
      <c r="AE34" s="507">
        <v>71</v>
      </c>
      <c r="AF34" s="513">
        <v>3</v>
      </c>
      <c r="AG34" s="508">
        <v>3</v>
      </c>
      <c r="AH34" s="509">
        <v>3</v>
      </c>
      <c r="AI34" s="517">
        <v>1</v>
      </c>
      <c r="AJ34" s="509">
        <v>3</v>
      </c>
      <c r="AK34" s="515">
        <v>1</v>
      </c>
      <c r="AL34" s="509">
        <v>1</v>
      </c>
      <c r="AM34" s="517">
        <v>0</v>
      </c>
      <c r="AN34" s="516"/>
      <c r="AO34" s="498"/>
    </row>
    <row r="35" spans="1:41" ht="25.5" x14ac:dyDescent="0.25">
      <c r="A35" s="360">
        <v>30</v>
      </c>
      <c r="B35" s="361" t="s">
        <v>37</v>
      </c>
      <c r="C35" s="404" t="s">
        <v>59</v>
      </c>
      <c r="D35" s="503">
        <v>1.633</v>
      </c>
      <c r="E35" s="503">
        <v>30</v>
      </c>
      <c r="F35" s="503">
        <v>1</v>
      </c>
      <c r="G35" s="504">
        <v>160</v>
      </c>
      <c r="H35" s="505">
        <v>196</v>
      </c>
      <c r="I35" s="505">
        <v>2</v>
      </c>
      <c r="J35" s="505">
        <v>34</v>
      </c>
      <c r="K35" s="505">
        <v>38</v>
      </c>
      <c r="L35" s="505">
        <v>1</v>
      </c>
      <c r="M35" s="505">
        <v>8</v>
      </c>
      <c r="N35" s="505">
        <v>9</v>
      </c>
      <c r="O35" s="505"/>
      <c r="P35" s="505">
        <v>4</v>
      </c>
      <c r="Q35" s="505"/>
      <c r="R35" s="505"/>
      <c r="S35" s="506">
        <v>3.9</v>
      </c>
      <c r="T35" s="506">
        <v>4</v>
      </c>
      <c r="U35" s="506">
        <v>3.6</v>
      </c>
      <c r="V35" s="506">
        <v>3.4</v>
      </c>
      <c r="W35" s="506">
        <v>5</v>
      </c>
      <c r="X35" s="506">
        <v>5</v>
      </c>
      <c r="Y35" s="506">
        <v>3.9</v>
      </c>
      <c r="Z35" s="506">
        <v>4</v>
      </c>
      <c r="AA35" s="506">
        <v>3.6</v>
      </c>
      <c r="AB35" s="506">
        <v>3.3</v>
      </c>
      <c r="AC35" s="506">
        <v>78</v>
      </c>
      <c r="AD35" s="506">
        <v>5</v>
      </c>
      <c r="AE35" s="507"/>
      <c r="AF35" s="513">
        <v>1</v>
      </c>
      <c r="AG35" s="514">
        <v>1</v>
      </c>
      <c r="AH35" s="509"/>
      <c r="AI35" s="509"/>
      <c r="AJ35" s="509">
        <v>1</v>
      </c>
      <c r="AK35" s="515">
        <v>1</v>
      </c>
      <c r="AL35" s="517"/>
      <c r="AM35" s="517"/>
      <c r="AN35" s="515"/>
      <c r="AO35" s="498"/>
    </row>
    <row r="36" spans="1:41" ht="25.5" x14ac:dyDescent="0.25">
      <c r="A36" s="360">
        <v>31</v>
      </c>
      <c r="B36" s="361" t="s">
        <v>37</v>
      </c>
      <c r="C36" s="404" t="s">
        <v>104</v>
      </c>
      <c r="D36" s="503">
        <v>1</v>
      </c>
      <c r="E36" s="503">
        <v>27</v>
      </c>
      <c r="F36" s="503">
        <v>3</v>
      </c>
      <c r="G36" s="504">
        <v>171</v>
      </c>
      <c r="H36" s="505">
        <v>140</v>
      </c>
      <c r="I36" s="505" t="s">
        <v>234</v>
      </c>
      <c r="J36" s="505">
        <v>35</v>
      </c>
      <c r="K36" s="505">
        <v>26</v>
      </c>
      <c r="L36" s="505" t="s">
        <v>234</v>
      </c>
      <c r="M36" s="505">
        <v>6</v>
      </c>
      <c r="N36" s="505">
        <v>8</v>
      </c>
      <c r="O36" s="505">
        <v>0</v>
      </c>
      <c r="P36" s="505">
        <v>2</v>
      </c>
      <c r="Q36" s="505">
        <v>2</v>
      </c>
      <c r="R36" s="505">
        <v>0</v>
      </c>
      <c r="S36" s="506">
        <v>4</v>
      </c>
      <c r="T36" s="506">
        <v>4.8</v>
      </c>
      <c r="U36" s="506">
        <v>3.73</v>
      </c>
      <c r="V36" s="506">
        <v>3.43</v>
      </c>
      <c r="W36" s="506"/>
      <c r="X36" s="506"/>
      <c r="Y36" s="506">
        <v>4</v>
      </c>
      <c r="Z36" s="506">
        <v>4</v>
      </c>
      <c r="AA36" s="506">
        <v>4</v>
      </c>
      <c r="AB36" s="506">
        <v>3</v>
      </c>
      <c r="AC36" s="506"/>
      <c r="AD36" s="506"/>
      <c r="AE36" s="507"/>
      <c r="AF36" s="511">
        <v>1</v>
      </c>
      <c r="AG36" s="508">
        <v>1</v>
      </c>
      <c r="AH36" s="509">
        <v>0</v>
      </c>
      <c r="AI36" s="509">
        <v>0</v>
      </c>
      <c r="AJ36" s="517">
        <v>0</v>
      </c>
      <c r="AK36" s="516"/>
      <c r="AL36" s="517"/>
      <c r="AM36" s="517"/>
      <c r="AN36" s="516"/>
      <c r="AO36" s="498"/>
    </row>
    <row r="37" spans="1:41" ht="25.5" x14ac:dyDescent="0.25">
      <c r="A37" s="360">
        <v>32</v>
      </c>
      <c r="B37" s="361" t="s">
        <v>37</v>
      </c>
      <c r="C37" s="404" t="s">
        <v>60</v>
      </c>
      <c r="D37" s="503">
        <v>1</v>
      </c>
      <c r="E37" s="503">
        <v>28</v>
      </c>
      <c r="F37" s="503">
        <v>1</v>
      </c>
      <c r="G37" s="504">
        <v>207</v>
      </c>
      <c r="H37" s="505">
        <v>191</v>
      </c>
      <c r="I37" s="505">
        <v>22</v>
      </c>
      <c r="J37" s="505">
        <v>59</v>
      </c>
      <c r="K37" s="505">
        <v>34</v>
      </c>
      <c r="L37" s="505">
        <v>14</v>
      </c>
      <c r="M37" s="505">
        <v>2</v>
      </c>
      <c r="N37" s="505">
        <v>4</v>
      </c>
      <c r="O37" s="505">
        <v>0</v>
      </c>
      <c r="P37" s="505">
        <v>0</v>
      </c>
      <c r="Q37" s="505">
        <v>3</v>
      </c>
      <c r="R37" s="505">
        <v>0</v>
      </c>
      <c r="S37" s="506">
        <v>3.83</v>
      </c>
      <c r="T37" s="506">
        <v>3.95</v>
      </c>
      <c r="U37" s="506">
        <v>3.65</v>
      </c>
      <c r="V37" s="506">
        <v>3.4</v>
      </c>
      <c r="W37" s="506">
        <v>4.21</v>
      </c>
      <c r="X37" s="506">
        <v>3.79</v>
      </c>
      <c r="Y37" s="506">
        <v>3.86</v>
      </c>
      <c r="Z37" s="506">
        <v>3.94</v>
      </c>
      <c r="AA37" s="506">
        <v>3.59</v>
      </c>
      <c r="AB37" s="506">
        <v>3.7</v>
      </c>
      <c r="AC37" s="506">
        <v>54</v>
      </c>
      <c r="AD37" s="506">
        <v>3</v>
      </c>
      <c r="AE37" s="507">
        <v>27</v>
      </c>
      <c r="AF37" s="511">
        <v>2</v>
      </c>
      <c r="AG37" s="508">
        <v>2</v>
      </c>
      <c r="AH37" s="509">
        <v>0</v>
      </c>
      <c r="AI37" s="509">
        <v>0</v>
      </c>
      <c r="AJ37" s="509">
        <v>2</v>
      </c>
      <c r="AK37" s="515">
        <v>0</v>
      </c>
      <c r="AL37" s="509">
        <v>2</v>
      </c>
      <c r="AM37" s="509">
        <v>0</v>
      </c>
      <c r="AN37" s="516"/>
      <c r="AO37" s="498"/>
    </row>
    <row r="38" spans="1:41" ht="25.5" x14ac:dyDescent="0.25">
      <c r="A38" s="360">
        <v>33</v>
      </c>
      <c r="B38" s="361" t="s">
        <v>37</v>
      </c>
      <c r="C38" s="404" t="s">
        <v>61</v>
      </c>
      <c r="D38" s="503">
        <v>1</v>
      </c>
      <c r="E38" s="503">
        <v>42</v>
      </c>
      <c r="F38" s="503">
        <v>0</v>
      </c>
      <c r="G38" s="504">
        <v>360</v>
      </c>
      <c r="H38" s="505">
        <v>419</v>
      </c>
      <c r="I38" s="505">
        <v>37</v>
      </c>
      <c r="J38" s="505">
        <v>85</v>
      </c>
      <c r="K38" s="505">
        <v>33</v>
      </c>
      <c r="L38" s="505">
        <v>37</v>
      </c>
      <c r="M38" s="505">
        <v>0</v>
      </c>
      <c r="N38" s="505">
        <v>1</v>
      </c>
      <c r="O38" s="505">
        <v>0</v>
      </c>
      <c r="P38" s="505">
        <v>0</v>
      </c>
      <c r="Q38" s="505">
        <v>1</v>
      </c>
      <c r="R38" s="505">
        <v>0</v>
      </c>
      <c r="S38" s="506">
        <v>4</v>
      </c>
      <c r="T38" s="506">
        <v>4.0999999999999996</v>
      </c>
      <c r="U38" s="506">
        <v>3.71</v>
      </c>
      <c r="V38" s="506">
        <v>3.56</v>
      </c>
      <c r="W38" s="506">
        <v>3.63</v>
      </c>
      <c r="X38" s="506">
        <v>3.63</v>
      </c>
      <c r="Y38" s="506">
        <v>3.86</v>
      </c>
      <c r="Z38" s="506">
        <v>3.91</v>
      </c>
      <c r="AA38" s="506">
        <v>4</v>
      </c>
      <c r="AB38" s="506">
        <v>3.7</v>
      </c>
      <c r="AC38" s="506">
        <v>3.5</v>
      </c>
      <c r="AD38" s="506">
        <v>3.7</v>
      </c>
      <c r="AE38" s="507">
        <v>3.3</v>
      </c>
      <c r="AF38" s="511">
        <v>3</v>
      </c>
      <c r="AG38" s="514">
        <v>4</v>
      </c>
      <c r="AH38" s="509">
        <v>1</v>
      </c>
      <c r="AI38" s="509">
        <v>1</v>
      </c>
      <c r="AJ38" s="509">
        <v>0</v>
      </c>
      <c r="AK38" s="516"/>
      <c r="AL38" s="517"/>
      <c r="AM38" s="509">
        <v>0</v>
      </c>
      <c r="AN38" s="516"/>
      <c r="AO38" s="498"/>
    </row>
    <row r="39" spans="1:41" ht="25.5" x14ac:dyDescent="0.25">
      <c r="A39" s="360">
        <v>34</v>
      </c>
      <c r="B39" s="361" t="s">
        <v>37</v>
      </c>
      <c r="C39" s="404" t="s">
        <v>62</v>
      </c>
      <c r="D39" s="503">
        <v>1</v>
      </c>
      <c r="E39" s="503">
        <v>38</v>
      </c>
      <c r="F39" s="503">
        <v>1</v>
      </c>
      <c r="G39" s="504">
        <v>185</v>
      </c>
      <c r="H39" s="505">
        <v>220</v>
      </c>
      <c r="I39" s="505">
        <v>17</v>
      </c>
      <c r="J39" s="505">
        <v>60</v>
      </c>
      <c r="K39" s="505">
        <v>49</v>
      </c>
      <c r="L39" s="505">
        <v>10</v>
      </c>
      <c r="M39" s="505">
        <v>2</v>
      </c>
      <c r="N39" s="505">
        <v>2</v>
      </c>
      <c r="O39" s="505">
        <v>0</v>
      </c>
      <c r="P39" s="505">
        <v>1</v>
      </c>
      <c r="Q39" s="505">
        <v>0</v>
      </c>
      <c r="R39" s="505">
        <v>0</v>
      </c>
      <c r="S39" s="506">
        <v>3.99</v>
      </c>
      <c r="T39" s="506">
        <v>4</v>
      </c>
      <c r="U39" s="506">
        <v>3.66</v>
      </c>
      <c r="V39" s="506">
        <v>4.0199999999999996</v>
      </c>
      <c r="W39" s="506">
        <v>4</v>
      </c>
      <c r="X39" s="506">
        <v>4.33</v>
      </c>
      <c r="Y39" s="506">
        <v>3.3</v>
      </c>
      <c r="Z39" s="506">
        <v>3.65</v>
      </c>
      <c r="AA39" s="506">
        <v>3.81</v>
      </c>
      <c r="AB39" s="506">
        <v>3.83</v>
      </c>
      <c r="AC39" s="506">
        <v>50</v>
      </c>
      <c r="AD39" s="506">
        <v>3.3</v>
      </c>
      <c r="AE39" s="507">
        <v>25.5</v>
      </c>
      <c r="AF39" s="511">
        <v>1</v>
      </c>
      <c r="AG39" s="508">
        <v>1</v>
      </c>
      <c r="AH39" s="509">
        <v>1</v>
      </c>
      <c r="AI39" s="509">
        <v>0</v>
      </c>
      <c r="AJ39" s="517">
        <v>1</v>
      </c>
      <c r="AK39" s="515">
        <v>1</v>
      </c>
      <c r="AL39" s="509">
        <v>0</v>
      </c>
      <c r="AM39" s="509">
        <v>0</v>
      </c>
      <c r="AN39" s="516"/>
      <c r="AO39" s="498"/>
    </row>
    <row r="40" spans="1:41" ht="25.5" x14ac:dyDescent="0.25">
      <c r="A40" s="360">
        <v>35</v>
      </c>
      <c r="B40" s="361" t="s">
        <v>37</v>
      </c>
      <c r="C40" s="404" t="s">
        <v>63</v>
      </c>
      <c r="D40" s="503">
        <v>1</v>
      </c>
      <c r="E40" s="503">
        <v>36</v>
      </c>
      <c r="F40" s="503">
        <v>0</v>
      </c>
      <c r="G40" s="504">
        <v>95</v>
      </c>
      <c r="H40" s="505">
        <v>127</v>
      </c>
      <c r="I40" s="505">
        <v>24</v>
      </c>
      <c r="J40" s="505">
        <v>24</v>
      </c>
      <c r="K40" s="505">
        <v>16</v>
      </c>
      <c r="L40" s="505">
        <v>7</v>
      </c>
      <c r="M40" s="505">
        <v>2</v>
      </c>
      <c r="N40" s="505">
        <v>5</v>
      </c>
      <c r="O40" s="505">
        <v>0</v>
      </c>
      <c r="P40" s="505">
        <v>1</v>
      </c>
      <c r="Q40" s="505">
        <v>1</v>
      </c>
      <c r="R40" s="505">
        <v>0</v>
      </c>
      <c r="S40" s="506">
        <v>3.9169999999999998</v>
      </c>
      <c r="T40" s="506">
        <v>3.9580000000000002</v>
      </c>
      <c r="U40" s="506">
        <v>3.6869999999999998</v>
      </c>
      <c r="V40" s="506">
        <v>3.69</v>
      </c>
      <c r="W40" s="506">
        <v>3.83</v>
      </c>
      <c r="X40" s="506">
        <v>3.83</v>
      </c>
      <c r="Y40" s="506">
        <v>3.65</v>
      </c>
      <c r="Z40" s="506">
        <v>3.8889999999999998</v>
      </c>
      <c r="AA40" s="506">
        <v>3.5619999999999998</v>
      </c>
      <c r="AB40" s="506">
        <v>3.5</v>
      </c>
      <c r="AC40" s="506">
        <v>43.856999999999999</v>
      </c>
      <c r="AD40" s="506">
        <v>3</v>
      </c>
      <c r="AE40" s="507">
        <v>58</v>
      </c>
      <c r="AF40" s="511">
        <v>3</v>
      </c>
      <c r="AG40" s="508">
        <v>3</v>
      </c>
      <c r="AH40" s="509">
        <v>1</v>
      </c>
      <c r="AI40" s="509">
        <v>0</v>
      </c>
      <c r="AJ40" s="509">
        <v>2</v>
      </c>
      <c r="AK40" s="515">
        <v>0</v>
      </c>
      <c r="AL40" s="509">
        <v>0</v>
      </c>
      <c r="AM40" s="509">
        <v>0</v>
      </c>
      <c r="AN40" s="516"/>
      <c r="AO40" s="498"/>
    </row>
    <row r="41" spans="1:41" ht="25.5" x14ac:dyDescent="0.25">
      <c r="A41" s="360">
        <v>36</v>
      </c>
      <c r="B41" s="361" t="s">
        <v>37</v>
      </c>
      <c r="C41" s="404" t="s">
        <v>64</v>
      </c>
      <c r="D41" s="503">
        <v>1</v>
      </c>
      <c r="E41" s="503">
        <v>40</v>
      </c>
      <c r="F41" s="503">
        <v>0</v>
      </c>
      <c r="G41" s="504">
        <v>151</v>
      </c>
      <c r="H41" s="505">
        <v>195</v>
      </c>
      <c r="I41" s="518">
        <v>0</v>
      </c>
      <c r="J41" s="505">
        <v>47</v>
      </c>
      <c r="K41" s="505">
        <v>23</v>
      </c>
      <c r="L41" s="518">
        <v>0</v>
      </c>
      <c r="M41" s="505">
        <v>5</v>
      </c>
      <c r="N41" s="505">
        <v>4</v>
      </c>
      <c r="O41" s="518">
        <v>0</v>
      </c>
      <c r="P41" s="505">
        <v>2</v>
      </c>
      <c r="Q41" s="505">
        <v>2</v>
      </c>
      <c r="R41" s="505">
        <v>0</v>
      </c>
      <c r="S41" s="506">
        <v>4.0199999999999996</v>
      </c>
      <c r="T41" s="506">
        <v>4.04</v>
      </c>
      <c r="U41" s="506">
        <v>3.87</v>
      </c>
      <c r="V41" s="506">
        <v>3.83</v>
      </c>
      <c r="W41" s="506"/>
      <c r="X41" s="506"/>
      <c r="Y41" s="506">
        <v>4.0199999999999996</v>
      </c>
      <c r="Z41" s="506">
        <v>4.04</v>
      </c>
      <c r="AA41" s="506">
        <v>3.95</v>
      </c>
      <c r="AB41" s="506">
        <v>3.83</v>
      </c>
      <c r="AC41" s="506"/>
      <c r="AD41" s="506"/>
      <c r="AE41" s="507"/>
      <c r="AF41" s="511">
        <v>3</v>
      </c>
      <c r="AG41" s="508">
        <v>3</v>
      </c>
      <c r="AH41" s="509">
        <v>0</v>
      </c>
      <c r="AI41" s="509">
        <v>0</v>
      </c>
      <c r="AJ41" s="509"/>
      <c r="AK41" s="515"/>
      <c r="AL41" s="509"/>
      <c r="AM41" s="509"/>
      <c r="AN41" s="515"/>
      <c r="AO41" s="498"/>
    </row>
    <row r="42" spans="1:41" ht="25.5" x14ac:dyDescent="0.25">
      <c r="A42" s="360">
        <v>37</v>
      </c>
      <c r="B42" s="361" t="s">
        <v>37</v>
      </c>
      <c r="C42" s="404" t="s">
        <v>65</v>
      </c>
      <c r="D42" s="503">
        <v>0</v>
      </c>
      <c r="E42" s="503">
        <v>32</v>
      </c>
      <c r="F42" s="503">
        <v>0</v>
      </c>
      <c r="G42" s="504">
        <v>130</v>
      </c>
      <c r="H42" s="505">
        <v>152</v>
      </c>
      <c r="I42" s="505">
        <v>21</v>
      </c>
      <c r="J42" s="505">
        <v>48</v>
      </c>
      <c r="K42" s="505">
        <v>17</v>
      </c>
      <c r="L42" s="505">
        <v>8</v>
      </c>
      <c r="M42" s="505">
        <v>6</v>
      </c>
      <c r="N42" s="505">
        <v>10</v>
      </c>
      <c r="O42" s="505">
        <v>0</v>
      </c>
      <c r="P42" s="505">
        <v>1</v>
      </c>
      <c r="Q42" s="505">
        <v>1</v>
      </c>
      <c r="R42" s="505">
        <v>0</v>
      </c>
      <c r="S42" s="506">
        <v>3.69</v>
      </c>
      <c r="T42" s="506">
        <v>4.0199999999999996</v>
      </c>
      <c r="U42" s="506">
        <v>3.75</v>
      </c>
      <c r="V42" s="506">
        <v>3.63</v>
      </c>
      <c r="W42" s="506">
        <v>3.88</v>
      </c>
      <c r="X42" s="506">
        <v>4.13</v>
      </c>
      <c r="Y42" s="506">
        <v>3.67</v>
      </c>
      <c r="Z42" s="506">
        <v>3.98</v>
      </c>
      <c r="AA42" s="506">
        <v>3.56</v>
      </c>
      <c r="AB42" s="506">
        <v>4</v>
      </c>
      <c r="AC42" s="506">
        <v>38</v>
      </c>
      <c r="AD42" s="506">
        <v>3</v>
      </c>
      <c r="AE42" s="519"/>
      <c r="AF42" s="511">
        <v>0</v>
      </c>
      <c r="AG42" s="508">
        <v>0</v>
      </c>
      <c r="AH42" s="517"/>
      <c r="AI42" s="517"/>
      <c r="AJ42" s="509">
        <v>0</v>
      </c>
      <c r="AK42" s="516"/>
      <c r="AL42" s="517"/>
      <c r="AM42" s="509">
        <v>0</v>
      </c>
      <c r="AN42" s="516"/>
      <c r="AO42" s="498"/>
    </row>
    <row r="43" spans="1:41" ht="25.5" x14ac:dyDescent="0.25">
      <c r="A43" s="360">
        <v>38</v>
      </c>
      <c r="B43" s="361" t="s">
        <v>37</v>
      </c>
      <c r="C43" s="404" t="s">
        <v>66</v>
      </c>
      <c r="D43" s="503">
        <v>1</v>
      </c>
      <c r="E43" s="503">
        <v>39</v>
      </c>
      <c r="F43" s="503">
        <v>2</v>
      </c>
      <c r="G43" s="504">
        <v>230</v>
      </c>
      <c r="H43" s="505">
        <v>230</v>
      </c>
      <c r="I43" s="505">
        <v>25</v>
      </c>
      <c r="J43" s="505">
        <v>45</v>
      </c>
      <c r="K43" s="505">
        <v>40</v>
      </c>
      <c r="L43" s="505">
        <v>12</v>
      </c>
      <c r="M43" s="505">
        <v>6</v>
      </c>
      <c r="N43" s="505">
        <v>8</v>
      </c>
      <c r="O43" s="505">
        <v>0</v>
      </c>
      <c r="P43" s="505">
        <v>1</v>
      </c>
      <c r="Q43" s="505">
        <v>1</v>
      </c>
      <c r="R43" s="505">
        <v>0</v>
      </c>
      <c r="S43" s="506">
        <v>3.73</v>
      </c>
      <c r="T43" s="506">
        <v>3.89</v>
      </c>
      <c r="U43" s="506">
        <v>3.9</v>
      </c>
      <c r="V43" s="506">
        <v>3.7</v>
      </c>
      <c r="W43" s="506">
        <v>4</v>
      </c>
      <c r="X43" s="506">
        <v>4</v>
      </c>
      <c r="Y43" s="506">
        <v>3.6</v>
      </c>
      <c r="Z43" s="506">
        <v>4.09</v>
      </c>
      <c r="AA43" s="506">
        <v>3.7</v>
      </c>
      <c r="AB43" s="506">
        <v>4.0999999999999996</v>
      </c>
      <c r="AC43" s="506">
        <v>45.53</v>
      </c>
      <c r="AD43" s="506">
        <v>3.12</v>
      </c>
      <c r="AE43" s="507">
        <v>62.5</v>
      </c>
      <c r="AF43" s="511">
        <v>5</v>
      </c>
      <c r="AG43" s="508">
        <v>5</v>
      </c>
      <c r="AH43" s="509">
        <v>5</v>
      </c>
      <c r="AI43" s="509">
        <v>0</v>
      </c>
      <c r="AJ43" s="509">
        <v>1</v>
      </c>
      <c r="AK43" s="515">
        <v>0</v>
      </c>
      <c r="AL43" s="509">
        <v>1</v>
      </c>
      <c r="AM43" s="509">
        <v>0</v>
      </c>
      <c r="AN43" s="516"/>
      <c r="AO43" s="498"/>
    </row>
    <row r="44" spans="1:41" ht="25.5" x14ac:dyDescent="0.25">
      <c r="A44" s="360">
        <v>39</v>
      </c>
      <c r="B44" s="361" t="s">
        <v>37</v>
      </c>
      <c r="C44" s="404" t="s">
        <v>106</v>
      </c>
      <c r="D44" s="503">
        <v>1</v>
      </c>
      <c r="E44" s="503">
        <v>42</v>
      </c>
      <c r="F44" s="503">
        <v>0</v>
      </c>
      <c r="G44" s="504">
        <v>220</v>
      </c>
      <c r="H44" s="505">
        <v>219</v>
      </c>
      <c r="I44" s="505">
        <v>13</v>
      </c>
      <c r="J44" s="505">
        <v>66</v>
      </c>
      <c r="K44" s="505">
        <v>29</v>
      </c>
      <c r="L44" s="505">
        <v>6</v>
      </c>
      <c r="M44" s="505">
        <v>7</v>
      </c>
      <c r="N44" s="505">
        <v>7</v>
      </c>
      <c r="O44" s="505">
        <v>0</v>
      </c>
      <c r="P44" s="505">
        <v>0</v>
      </c>
      <c r="Q44" s="505">
        <v>2</v>
      </c>
      <c r="R44" s="505">
        <v>0</v>
      </c>
      <c r="S44" s="506">
        <v>3.9849999999999999</v>
      </c>
      <c r="T44" s="506">
        <v>4.0759999999999996</v>
      </c>
      <c r="U44" s="506">
        <v>3.71</v>
      </c>
      <c r="V44" s="506">
        <v>3.645</v>
      </c>
      <c r="W44" s="506">
        <v>4</v>
      </c>
      <c r="X44" s="506">
        <v>3.8330000000000002</v>
      </c>
      <c r="Y44" s="506">
        <v>3.8769999999999998</v>
      </c>
      <c r="Z44" s="506">
        <v>4.1230000000000002</v>
      </c>
      <c r="AA44" s="506">
        <v>3.968</v>
      </c>
      <c r="AB44" s="506">
        <v>3.871</v>
      </c>
      <c r="AC44" s="506">
        <v>55</v>
      </c>
      <c r="AD44" s="506">
        <v>3.75</v>
      </c>
      <c r="AE44" s="507">
        <v>75</v>
      </c>
      <c r="AF44" s="511">
        <v>3</v>
      </c>
      <c r="AG44" s="508">
        <v>3</v>
      </c>
      <c r="AH44" s="509">
        <v>0</v>
      </c>
      <c r="AI44" s="509">
        <v>0</v>
      </c>
      <c r="AJ44" s="509">
        <v>0</v>
      </c>
      <c r="AK44" s="516"/>
      <c r="AL44" s="517"/>
      <c r="AM44" s="509">
        <v>0</v>
      </c>
      <c r="AN44" s="516"/>
      <c r="AO44" s="498"/>
    </row>
    <row r="45" spans="1:41" ht="25.5" x14ac:dyDescent="0.25">
      <c r="A45" s="360">
        <v>40</v>
      </c>
      <c r="B45" s="361" t="s">
        <v>37</v>
      </c>
      <c r="C45" s="404" t="s">
        <v>67</v>
      </c>
      <c r="D45" s="503">
        <v>1</v>
      </c>
      <c r="E45" s="503">
        <v>24</v>
      </c>
      <c r="F45" s="503">
        <v>2</v>
      </c>
      <c r="G45" s="504">
        <v>108</v>
      </c>
      <c r="H45" s="505">
        <v>107</v>
      </c>
      <c r="I45" s="505">
        <v>14</v>
      </c>
      <c r="J45" s="505">
        <v>31</v>
      </c>
      <c r="K45" s="505">
        <v>17</v>
      </c>
      <c r="L45" s="505">
        <v>5</v>
      </c>
      <c r="M45" s="505">
        <v>3</v>
      </c>
      <c r="N45" s="505">
        <v>1</v>
      </c>
      <c r="O45" s="505">
        <v>0</v>
      </c>
      <c r="P45" s="505">
        <v>0</v>
      </c>
      <c r="Q45" s="505">
        <v>0</v>
      </c>
      <c r="R45" s="505">
        <v>0</v>
      </c>
      <c r="S45" s="506">
        <v>3.774</v>
      </c>
      <c r="T45" s="506">
        <v>3.9350000000000001</v>
      </c>
      <c r="U45" s="506">
        <v>3.7650000000000001</v>
      </c>
      <c r="V45" s="506">
        <v>3.5289999999999999</v>
      </c>
      <c r="W45" s="506">
        <v>4</v>
      </c>
      <c r="X45" s="506">
        <v>4.2</v>
      </c>
      <c r="Y45" s="506">
        <v>3.7690000000000001</v>
      </c>
      <c r="Z45" s="506">
        <v>3.8149999999999999</v>
      </c>
      <c r="AA45" s="506">
        <v>3.7650000000000001</v>
      </c>
      <c r="AB45" s="506">
        <v>3.8239999999999998</v>
      </c>
      <c r="AC45" s="506">
        <v>42.2</v>
      </c>
      <c r="AD45" s="506">
        <v>3</v>
      </c>
      <c r="AE45" s="507">
        <v>40</v>
      </c>
      <c r="AF45" s="511">
        <v>1</v>
      </c>
      <c r="AG45" s="508">
        <v>1</v>
      </c>
      <c r="AH45" s="509">
        <v>0</v>
      </c>
      <c r="AI45" s="509">
        <v>0</v>
      </c>
      <c r="AJ45" s="509">
        <v>1</v>
      </c>
      <c r="AK45" s="515">
        <v>0</v>
      </c>
      <c r="AL45" s="509">
        <v>0</v>
      </c>
      <c r="AM45" s="509">
        <v>1</v>
      </c>
      <c r="AN45" s="515">
        <v>0</v>
      </c>
      <c r="AO45" s="498"/>
    </row>
    <row r="46" spans="1:41" ht="38.25" x14ac:dyDescent="0.25">
      <c r="A46" s="360">
        <v>41</v>
      </c>
      <c r="B46" s="361" t="s">
        <v>37</v>
      </c>
      <c r="C46" s="404" t="s">
        <v>107</v>
      </c>
      <c r="D46" s="503">
        <v>0.9</v>
      </c>
      <c r="E46" s="503">
        <v>68</v>
      </c>
      <c r="F46" s="503">
        <v>4</v>
      </c>
      <c r="G46" s="504">
        <v>326</v>
      </c>
      <c r="H46" s="505">
        <v>360</v>
      </c>
      <c r="I46" s="505">
        <v>41</v>
      </c>
      <c r="J46" s="505">
        <v>81</v>
      </c>
      <c r="K46" s="505">
        <v>45</v>
      </c>
      <c r="L46" s="505">
        <v>17</v>
      </c>
      <c r="M46" s="505">
        <v>6</v>
      </c>
      <c r="N46" s="505">
        <v>5</v>
      </c>
      <c r="O46" s="505">
        <v>0</v>
      </c>
      <c r="P46" s="505">
        <v>3</v>
      </c>
      <c r="Q46" s="505">
        <v>0</v>
      </c>
      <c r="R46" s="505">
        <v>0</v>
      </c>
      <c r="S46" s="506">
        <v>4.0199999999999996</v>
      </c>
      <c r="T46" s="506">
        <v>4.1100000000000003</v>
      </c>
      <c r="U46" s="506">
        <v>3.71</v>
      </c>
      <c r="V46" s="506">
        <v>3.87</v>
      </c>
      <c r="W46" s="506">
        <v>4.12</v>
      </c>
      <c r="X46" s="506">
        <v>4</v>
      </c>
      <c r="Y46" s="506">
        <v>3.76</v>
      </c>
      <c r="Z46" s="506">
        <v>4.08</v>
      </c>
      <c r="AA46" s="506">
        <v>4.13</v>
      </c>
      <c r="AB46" s="506">
        <v>4.04</v>
      </c>
      <c r="AC46" s="506">
        <v>61.35</v>
      </c>
      <c r="AD46" s="506">
        <v>3.86</v>
      </c>
      <c r="AE46" s="507">
        <v>54.57</v>
      </c>
      <c r="AF46" s="511">
        <v>3</v>
      </c>
      <c r="AG46" s="508">
        <v>3</v>
      </c>
      <c r="AH46" s="509">
        <v>2</v>
      </c>
      <c r="AI46" s="509">
        <v>0</v>
      </c>
      <c r="AJ46" s="509">
        <v>2</v>
      </c>
      <c r="AK46" s="515">
        <v>2</v>
      </c>
      <c r="AL46" s="509">
        <v>0</v>
      </c>
      <c r="AM46" s="509">
        <v>2</v>
      </c>
      <c r="AN46" s="515">
        <v>2</v>
      </c>
      <c r="AO46" s="498"/>
    </row>
    <row r="47" spans="1:41" ht="25.5" x14ac:dyDescent="0.25">
      <c r="A47" s="360">
        <v>42</v>
      </c>
      <c r="B47" s="361" t="s">
        <v>37</v>
      </c>
      <c r="C47" s="404" t="s">
        <v>68</v>
      </c>
      <c r="D47" s="503">
        <v>1</v>
      </c>
      <c r="E47" s="503">
        <v>22</v>
      </c>
      <c r="F47" s="503">
        <v>2</v>
      </c>
      <c r="G47" s="504">
        <v>96</v>
      </c>
      <c r="H47" s="505">
        <v>108</v>
      </c>
      <c r="I47" s="505">
        <v>6</v>
      </c>
      <c r="J47" s="505">
        <v>17</v>
      </c>
      <c r="K47" s="505">
        <v>15</v>
      </c>
      <c r="L47" s="505">
        <v>6</v>
      </c>
      <c r="M47" s="505">
        <v>2</v>
      </c>
      <c r="N47" s="505">
        <v>8</v>
      </c>
      <c r="O47" s="505">
        <v>0</v>
      </c>
      <c r="P47" s="505">
        <v>0</v>
      </c>
      <c r="Q47" s="505">
        <v>5</v>
      </c>
      <c r="R47" s="505">
        <v>0</v>
      </c>
      <c r="S47" s="506">
        <v>3.7</v>
      </c>
      <c r="T47" s="506">
        <v>3.9</v>
      </c>
      <c r="U47" s="506">
        <v>3.9</v>
      </c>
      <c r="V47" s="506">
        <v>4.2</v>
      </c>
      <c r="W47" s="506">
        <v>4</v>
      </c>
      <c r="X47" s="506">
        <v>4</v>
      </c>
      <c r="Y47" s="506">
        <v>3.5</v>
      </c>
      <c r="Z47" s="506">
        <v>3.9</v>
      </c>
      <c r="AA47" s="506">
        <v>4</v>
      </c>
      <c r="AB47" s="506">
        <v>4</v>
      </c>
      <c r="AC47" s="506">
        <v>51</v>
      </c>
      <c r="AD47" s="506">
        <v>3.25</v>
      </c>
      <c r="AE47" s="507">
        <v>73.5</v>
      </c>
      <c r="AF47" s="511">
        <v>0</v>
      </c>
      <c r="AG47" s="508">
        <v>1</v>
      </c>
      <c r="AH47" s="509">
        <v>0</v>
      </c>
      <c r="AI47" s="509">
        <v>0</v>
      </c>
      <c r="AJ47" s="517">
        <v>3</v>
      </c>
      <c r="AK47" s="516">
        <v>2</v>
      </c>
      <c r="AL47" s="517">
        <v>1</v>
      </c>
      <c r="AM47" s="509">
        <v>0</v>
      </c>
      <c r="AN47" s="516"/>
      <c r="AO47" s="498"/>
    </row>
    <row r="48" spans="1:41" ht="25.5" x14ac:dyDescent="0.25">
      <c r="A48" s="360">
        <v>43</v>
      </c>
      <c r="B48" s="361" t="s">
        <v>37</v>
      </c>
      <c r="C48" s="404" t="s">
        <v>98</v>
      </c>
      <c r="D48" s="503">
        <v>1</v>
      </c>
      <c r="E48" s="503">
        <v>71</v>
      </c>
      <c r="F48" s="503">
        <v>5</v>
      </c>
      <c r="G48" s="504">
        <v>464</v>
      </c>
      <c r="H48" s="505">
        <v>429</v>
      </c>
      <c r="I48" s="505">
        <v>82</v>
      </c>
      <c r="J48" s="505">
        <v>97</v>
      </c>
      <c r="K48" s="505">
        <v>69</v>
      </c>
      <c r="L48" s="505">
        <v>34</v>
      </c>
      <c r="M48" s="505">
        <v>10</v>
      </c>
      <c r="N48" s="505">
        <v>6</v>
      </c>
      <c r="O48" s="505">
        <v>0</v>
      </c>
      <c r="P48" s="505">
        <v>1</v>
      </c>
      <c r="Q48" s="505">
        <v>0</v>
      </c>
      <c r="R48" s="505">
        <v>0</v>
      </c>
      <c r="S48" s="506">
        <v>3.766</v>
      </c>
      <c r="T48" s="506">
        <v>3.8330000000000002</v>
      </c>
      <c r="U48" s="506">
        <v>3.7330000000000001</v>
      </c>
      <c r="V48" s="506">
        <v>3.5830000000000002</v>
      </c>
      <c r="W48" s="506">
        <v>3.7</v>
      </c>
      <c r="X48" s="506">
        <v>4.1500000000000004</v>
      </c>
      <c r="Y48" s="506">
        <v>4.3</v>
      </c>
      <c r="Z48" s="506">
        <v>3.8</v>
      </c>
      <c r="AA48" s="506">
        <v>4</v>
      </c>
      <c r="AB48" s="506">
        <v>4</v>
      </c>
      <c r="AC48" s="506">
        <v>51</v>
      </c>
      <c r="AD48" s="506">
        <v>3</v>
      </c>
      <c r="AE48" s="507">
        <v>65</v>
      </c>
      <c r="AF48" s="511">
        <v>3</v>
      </c>
      <c r="AG48" s="508">
        <v>3</v>
      </c>
      <c r="AH48" s="509">
        <v>0</v>
      </c>
      <c r="AI48" s="509">
        <v>0</v>
      </c>
      <c r="AJ48" s="517">
        <v>0</v>
      </c>
      <c r="AK48" s="515">
        <v>2</v>
      </c>
      <c r="AL48" s="509">
        <v>0</v>
      </c>
      <c r="AM48" s="517">
        <v>0</v>
      </c>
      <c r="AN48" s="515">
        <v>1</v>
      </c>
      <c r="AO48" s="498"/>
    </row>
    <row r="49" spans="1:41" ht="25.5" x14ac:dyDescent="0.25">
      <c r="A49" s="360">
        <v>44</v>
      </c>
      <c r="B49" s="361" t="s">
        <v>37</v>
      </c>
      <c r="C49" s="404" t="s">
        <v>187</v>
      </c>
      <c r="D49" s="503">
        <v>1</v>
      </c>
      <c r="E49" s="503">
        <v>40</v>
      </c>
      <c r="F49" s="503">
        <v>4</v>
      </c>
      <c r="G49" s="504">
        <v>223</v>
      </c>
      <c r="H49" s="505">
        <v>279</v>
      </c>
      <c r="I49" s="505">
        <v>49</v>
      </c>
      <c r="J49" s="505">
        <v>54</v>
      </c>
      <c r="K49" s="505">
        <v>43</v>
      </c>
      <c r="L49" s="505">
        <v>14</v>
      </c>
      <c r="M49" s="505">
        <v>1</v>
      </c>
      <c r="N49" s="505">
        <v>2</v>
      </c>
      <c r="O49" s="505">
        <v>0</v>
      </c>
      <c r="P49" s="505">
        <v>0</v>
      </c>
      <c r="Q49" s="505">
        <v>0</v>
      </c>
      <c r="R49" s="505">
        <v>0</v>
      </c>
      <c r="S49" s="506">
        <v>3.7</v>
      </c>
      <c r="T49" s="506">
        <v>3.85</v>
      </c>
      <c r="U49" s="506">
        <v>3.79</v>
      </c>
      <c r="V49" s="506">
        <v>3.75</v>
      </c>
      <c r="W49" s="506">
        <v>3.97</v>
      </c>
      <c r="X49" s="506">
        <v>3.48</v>
      </c>
      <c r="Y49" s="506">
        <v>3.42</v>
      </c>
      <c r="Z49" s="506">
        <v>3.6</v>
      </c>
      <c r="AA49" s="506">
        <v>4</v>
      </c>
      <c r="AB49" s="506">
        <v>4</v>
      </c>
      <c r="AC49" s="506">
        <v>43</v>
      </c>
      <c r="AD49" s="506">
        <v>3</v>
      </c>
      <c r="AE49" s="507">
        <v>40</v>
      </c>
      <c r="AF49" s="520">
        <v>1</v>
      </c>
      <c r="AG49" s="521">
        <v>1</v>
      </c>
      <c r="AH49" s="517">
        <v>1</v>
      </c>
      <c r="AI49" s="517">
        <v>0</v>
      </c>
      <c r="AJ49" s="509">
        <v>0</v>
      </c>
      <c r="AK49" s="516"/>
      <c r="AL49" s="517"/>
      <c r="AM49" s="509">
        <v>0</v>
      </c>
      <c r="AN49" s="516"/>
      <c r="AO49" s="498"/>
    </row>
    <row r="50" spans="1:41" x14ac:dyDescent="0.25">
      <c r="AF50" s="522"/>
      <c r="AG50" s="523"/>
      <c r="AH50" s="523"/>
      <c r="AI50" s="523"/>
      <c r="AJ50" s="523"/>
      <c r="AK50" s="523"/>
      <c r="AL50" s="523"/>
      <c r="AM50" s="523"/>
      <c r="AN50" s="523"/>
    </row>
  </sheetData>
  <sheetProtection algorithmName="SHA-512" hashValue="HewkIX4MZWPohRGZHx7pKKPj3avPRzlaKlZawpSVS08ZcXkCEXO53GFS3BfDChuWL2ASDfqINWjAhqUSXI6kjg==" saltValue="bZDKPkHxH1/ytVH1UsSLMg==" spinCount="100000" sheet="1" objects="1" scenarios="1" selectLockedCells="1" selectUnlockedCells="1"/>
  <mergeCells count="28">
    <mergeCell ref="AO3:AO5"/>
    <mergeCell ref="J4:L4"/>
    <mergeCell ref="AF4:AF5"/>
    <mergeCell ref="AG4:AI4"/>
    <mergeCell ref="AF3:AI3"/>
    <mergeCell ref="AJ3:AN3"/>
    <mergeCell ref="AJ4:AL4"/>
    <mergeCell ref="AM4:AN4"/>
    <mergeCell ref="W4:X4"/>
    <mergeCell ref="Y4:Z4"/>
    <mergeCell ref="AA4:AB4"/>
    <mergeCell ref="AC4:AE4"/>
    <mergeCell ref="A1:AE1"/>
    <mergeCell ref="A3:A5"/>
    <mergeCell ref="B3:B5"/>
    <mergeCell ref="C3:C5"/>
    <mergeCell ref="E3:F3"/>
    <mergeCell ref="G3:R3"/>
    <mergeCell ref="S3:X3"/>
    <mergeCell ref="Y3:AE3"/>
    <mergeCell ref="S4:T4"/>
    <mergeCell ref="U4:V4"/>
    <mergeCell ref="M4:O4"/>
    <mergeCell ref="P4:R4"/>
    <mergeCell ref="D4:D5"/>
    <mergeCell ref="E4:E5"/>
    <mergeCell ref="F4:F5"/>
    <mergeCell ref="G4:I4"/>
  </mergeCells>
  <conditionalFormatting sqref="S7:X7 S10:X10">
    <cfRule type="cellIs" dxfId="0" priority="1" operator="greaterThan">
      <formula>5</formula>
    </cfRule>
  </conditionalFormatting>
  <printOptions horizontalCentered="1"/>
  <pageMargins left="0" right="0" top="0" bottom="0" header="0" footer="0"/>
  <pageSetup paperSize="9" scale="77" fitToWidth="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0"/>
  <sheetViews>
    <sheetView topLeftCell="B1" zoomScale="60" zoomScaleNormal="60" workbookViewId="0">
      <selection activeCell="D9" sqref="D9:D11"/>
    </sheetView>
  </sheetViews>
  <sheetFormatPr defaultColWidth="9.140625" defaultRowHeight="15" x14ac:dyDescent="0.25"/>
  <cols>
    <col min="1" max="1" width="9.140625" style="583"/>
    <col min="2" max="2" width="20.5703125" style="583" customWidth="1"/>
    <col min="3" max="3" width="20.42578125" style="583" customWidth="1"/>
    <col min="4" max="4" width="90.85546875" style="583" customWidth="1"/>
    <col min="5" max="5" width="100" style="583" customWidth="1"/>
    <col min="6" max="6" width="60.28515625" style="583" customWidth="1"/>
    <col min="7" max="16384" width="9.140625" style="583"/>
  </cols>
  <sheetData>
    <row r="2" spans="2:6" ht="15.75" thickBot="1" x14ac:dyDescent="0.3"/>
    <row r="3" spans="2:6" ht="84" customHeight="1" thickBot="1" x14ac:dyDescent="0.3">
      <c r="B3" s="599" t="s">
        <v>327</v>
      </c>
      <c r="C3" s="600"/>
      <c r="D3" s="603" t="s">
        <v>328</v>
      </c>
      <c r="E3" s="604"/>
      <c r="F3" s="605"/>
    </row>
    <row r="4" spans="2:6" ht="24" thickBot="1" x14ac:dyDescent="0.3">
      <c r="B4" s="601"/>
      <c r="C4" s="602"/>
      <c r="D4" s="584"/>
      <c r="E4" s="585"/>
      <c r="F4" s="586"/>
    </row>
    <row r="5" spans="2:6" ht="20.25" customHeight="1" x14ac:dyDescent="0.25">
      <c r="B5" s="606" t="s">
        <v>329</v>
      </c>
      <c r="C5" s="609"/>
      <c r="D5" s="587" t="s">
        <v>330</v>
      </c>
      <c r="E5" s="587" t="s">
        <v>331</v>
      </c>
      <c r="F5" s="587" t="s">
        <v>332</v>
      </c>
    </row>
    <row r="6" spans="2:6" ht="50.25" customHeight="1" x14ac:dyDescent="0.25">
      <c r="B6" s="607"/>
      <c r="C6" s="610"/>
      <c r="D6" s="612" t="s">
        <v>108</v>
      </c>
      <c r="E6" s="614" t="s">
        <v>361</v>
      </c>
      <c r="F6" s="614" t="s">
        <v>104</v>
      </c>
    </row>
    <row r="7" spans="2:6" ht="15.75" customHeight="1" thickBot="1" x14ac:dyDescent="0.3">
      <c r="B7" s="607"/>
      <c r="C7" s="611"/>
      <c r="D7" s="613"/>
      <c r="E7" s="615"/>
      <c r="F7" s="615"/>
    </row>
    <row r="8" spans="2:6" ht="20.25" x14ac:dyDescent="0.25">
      <c r="B8" s="607"/>
      <c r="C8" s="616"/>
      <c r="D8" s="587" t="s">
        <v>334</v>
      </c>
      <c r="E8" s="587" t="s">
        <v>335</v>
      </c>
      <c r="F8" s="587" t="s">
        <v>336</v>
      </c>
    </row>
    <row r="9" spans="2:6" ht="83.45" customHeight="1" x14ac:dyDescent="0.25">
      <c r="B9" s="607"/>
      <c r="C9" s="617"/>
      <c r="D9" s="614" t="s">
        <v>360</v>
      </c>
      <c r="E9" s="614" t="s">
        <v>364</v>
      </c>
      <c r="F9" s="614" t="s">
        <v>363</v>
      </c>
    </row>
    <row r="10" spans="2:6" ht="69" customHeight="1" x14ac:dyDescent="0.25">
      <c r="B10" s="607"/>
      <c r="C10" s="617"/>
      <c r="D10" s="619"/>
      <c r="E10" s="619"/>
      <c r="F10" s="619"/>
    </row>
    <row r="11" spans="2:6" ht="72" customHeight="1" thickBot="1" x14ac:dyDescent="0.3">
      <c r="B11" s="607"/>
      <c r="C11" s="618"/>
      <c r="D11" s="615"/>
      <c r="E11" s="615"/>
      <c r="F11" s="615"/>
    </row>
    <row r="12" spans="2:6" ht="61.5" customHeight="1" x14ac:dyDescent="0.25">
      <c r="B12" s="607"/>
      <c r="C12" s="620"/>
      <c r="D12" s="587" t="s">
        <v>337</v>
      </c>
      <c r="E12" s="587" t="s">
        <v>338</v>
      </c>
      <c r="F12" s="587" t="s">
        <v>339</v>
      </c>
    </row>
    <row r="13" spans="2:6" ht="55.15" customHeight="1" thickBot="1" x14ac:dyDescent="0.3">
      <c r="B13" s="608"/>
      <c r="C13" s="621"/>
      <c r="D13" s="588" t="s">
        <v>59</v>
      </c>
      <c r="E13" s="588" t="s">
        <v>362</v>
      </c>
      <c r="F13" s="588" t="s">
        <v>333</v>
      </c>
    </row>
    <row r="16" spans="2:6" ht="15.75" thickBot="1" x14ac:dyDescent="0.3"/>
    <row r="17" spans="3:6" ht="22.5" x14ac:dyDescent="0.25">
      <c r="C17" s="589"/>
      <c r="D17" s="622" t="s">
        <v>340</v>
      </c>
      <c r="E17" s="589"/>
      <c r="F17" s="589"/>
    </row>
    <row r="18" spans="3:6" ht="45" x14ac:dyDescent="0.25">
      <c r="C18" s="590" t="s">
        <v>341</v>
      </c>
      <c r="D18" s="623"/>
      <c r="E18" s="590" t="s">
        <v>342</v>
      </c>
      <c r="F18" s="590" t="s">
        <v>343</v>
      </c>
    </row>
    <row r="19" spans="3:6" ht="23.25" thickBot="1" x14ac:dyDescent="0.3">
      <c r="C19" s="591"/>
      <c r="D19" s="624"/>
      <c r="E19" s="592"/>
      <c r="F19" s="592"/>
    </row>
    <row r="20" spans="3:6" ht="56.25" customHeight="1" x14ac:dyDescent="0.25">
      <c r="C20" s="625" t="s">
        <v>344</v>
      </c>
      <c r="D20" s="612" t="s">
        <v>365</v>
      </c>
      <c r="E20" s="627" t="s">
        <v>345</v>
      </c>
      <c r="F20" s="593" t="s">
        <v>346</v>
      </c>
    </row>
    <row r="21" spans="3:6" ht="69.75" customHeight="1" thickBot="1" x14ac:dyDescent="0.3">
      <c r="C21" s="626"/>
      <c r="D21" s="613"/>
      <c r="E21" s="628"/>
      <c r="F21" s="594" t="s">
        <v>347</v>
      </c>
    </row>
    <row r="22" spans="3:6" ht="94.9" customHeight="1" x14ac:dyDescent="0.25">
      <c r="C22" s="629" t="s">
        <v>348</v>
      </c>
      <c r="D22" s="638" t="s">
        <v>366</v>
      </c>
      <c r="E22" s="635" t="s">
        <v>349</v>
      </c>
      <c r="F22" s="595" t="s">
        <v>350</v>
      </c>
    </row>
    <row r="23" spans="3:6" ht="96" customHeight="1" x14ac:dyDescent="0.25">
      <c r="C23" s="630"/>
      <c r="D23" s="633"/>
      <c r="E23" s="636"/>
      <c r="F23" s="596" t="s">
        <v>351</v>
      </c>
    </row>
    <row r="24" spans="3:6" ht="99.75" customHeight="1" thickBot="1" x14ac:dyDescent="0.3">
      <c r="C24" s="630"/>
      <c r="D24" s="639"/>
      <c r="E24" s="636"/>
      <c r="F24" s="597"/>
    </row>
    <row r="25" spans="3:6" ht="18.75" x14ac:dyDescent="0.25">
      <c r="C25" s="629" t="s">
        <v>352</v>
      </c>
      <c r="D25" s="640" t="s">
        <v>367</v>
      </c>
      <c r="E25" s="635" t="s">
        <v>353</v>
      </c>
      <c r="F25" s="595" t="s">
        <v>354</v>
      </c>
    </row>
    <row r="26" spans="3:6" ht="56.25" x14ac:dyDescent="0.25">
      <c r="C26" s="630"/>
      <c r="D26" s="633"/>
      <c r="E26" s="636"/>
      <c r="F26" s="596" t="s">
        <v>355</v>
      </c>
    </row>
    <row r="27" spans="3:6" ht="15.75" thickBot="1" x14ac:dyDescent="0.3">
      <c r="C27" s="631"/>
      <c r="D27" s="641"/>
      <c r="E27" s="637"/>
      <c r="F27" s="598"/>
    </row>
    <row r="28" spans="3:6" ht="30.75" customHeight="1" x14ac:dyDescent="0.25">
      <c r="C28" s="629" t="s">
        <v>356</v>
      </c>
      <c r="D28" s="632" t="s">
        <v>368</v>
      </c>
      <c r="E28" s="635" t="s">
        <v>357</v>
      </c>
      <c r="F28" s="595" t="s">
        <v>358</v>
      </c>
    </row>
    <row r="29" spans="3:6" ht="37.5" x14ac:dyDescent="0.25">
      <c r="C29" s="630"/>
      <c r="D29" s="633"/>
      <c r="E29" s="636"/>
      <c r="F29" s="596" t="s">
        <v>359</v>
      </c>
    </row>
    <row r="30" spans="3:6" ht="15.75" thickBot="1" x14ac:dyDescent="0.3">
      <c r="C30" s="631"/>
      <c r="D30" s="634"/>
      <c r="E30" s="637"/>
      <c r="F30" s="598"/>
    </row>
  </sheetData>
  <sheetProtection selectLockedCells="1" selectUnlockedCells="1"/>
  <mergeCells count="25">
    <mergeCell ref="D17:D19"/>
    <mergeCell ref="C20:C21"/>
    <mergeCell ref="D20:D21"/>
    <mergeCell ref="E20:E21"/>
    <mergeCell ref="C28:C30"/>
    <mergeCell ref="D28:D30"/>
    <mergeCell ref="E28:E30"/>
    <mergeCell ref="C22:C24"/>
    <mergeCell ref="D22:D24"/>
    <mergeCell ref="E22:E24"/>
    <mergeCell ref="C25:C27"/>
    <mergeCell ref="D25:D27"/>
    <mergeCell ref="E25:E27"/>
    <mergeCell ref="B3:C4"/>
    <mergeCell ref="D3:F3"/>
    <mergeCell ref="B5:B13"/>
    <mergeCell ref="C5:C7"/>
    <mergeCell ref="D6:D7"/>
    <mergeCell ref="E6:E7"/>
    <mergeCell ref="F6:F7"/>
    <mergeCell ref="C8:C11"/>
    <mergeCell ref="D9:D11"/>
    <mergeCell ref="E9:E11"/>
    <mergeCell ref="F9:F11"/>
    <mergeCell ref="C12:C13"/>
  </mergeCells>
  <pageMargins left="0.25" right="0.25" top="0.75" bottom="0.75" header="0.3" footer="0.3"/>
  <pageSetup paperSize="9" scale="4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54"/>
  <sheetViews>
    <sheetView tabSelected="1" zoomScale="70" zoomScaleNormal="70" workbookViewId="0">
      <selection activeCell="F35" sqref="F35"/>
    </sheetView>
  </sheetViews>
  <sheetFormatPr defaultRowHeight="15" x14ac:dyDescent="0.25"/>
  <cols>
    <col min="1" max="1" width="9.140625" style="532"/>
    <col min="2" max="2" width="48.7109375" style="577" customWidth="1"/>
    <col min="3" max="3" width="10.7109375" style="532" customWidth="1"/>
    <col min="4" max="4" width="13" style="532" customWidth="1"/>
    <col min="5" max="5" width="11" style="532" customWidth="1"/>
    <col min="6" max="6" width="13.85546875" style="532" customWidth="1"/>
    <col min="7" max="7" width="11" style="532" customWidth="1"/>
    <col min="8" max="8" width="13.85546875" style="532" customWidth="1"/>
    <col min="9" max="16384" width="9.140625" style="532"/>
  </cols>
  <sheetData>
    <row r="2" spans="1:15" x14ac:dyDescent="0.25">
      <c r="A2" s="541"/>
      <c r="B2" s="537"/>
      <c r="C2" s="541"/>
      <c r="D2" s="545">
        <f>D16/3</f>
        <v>6.8635178426592905E-2</v>
      </c>
      <c r="E2" s="541"/>
      <c r="F2" s="545">
        <v>8.5086590850326077E-2</v>
      </c>
      <c r="G2" s="541"/>
      <c r="H2" s="545">
        <f>H6/2</f>
        <v>5.5363092370279199E-2</v>
      </c>
    </row>
    <row r="3" spans="1:15" ht="15" customHeight="1" x14ac:dyDescent="0.25">
      <c r="A3" s="643" t="s">
        <v>3</v>
      </c>
      <c r="B3" s="644" t="s">
        <v>5</v>
      </c>
      <c r="C3" s="647" t="s">
        <v>315</v>
      </c>
      <c r="D3" s="642" t="s">
        <v>316</v>
      </c>
      <c r="E3" s="647" t="s">
        <v>321</v>
      </c>
      <c r="F3" s="642" t="s">
        <v>316</v>
      </c>
      <c r="G3" s="647" t="s">
        <v>326</v>
      </c>
      <c r="H3" s="642" t="s">
        <v>316</v>
      </c>
    </row>
    <row r="4" spans="1:15" x14ac:dyDescent="0.25">
      <c r="A4" s="643"/>
      <c r="B4" s="644"/>
      <c r="C4" s="648"/>
      <c r="D4" s="642"/>
      <c r="E4" s="648"/>
      <c r="F4" s="642"/>
      <c r="G4" s="648"/>
      <c r="H4" s="642"/>
    </row>
    <row r="5" spans="1:15" x14ac:dyDescent="0.25">
      <c r="A5" s="643"/>
      <c r="B5" s="644"/>
      <c r="C5" s="576" t="s">
        <v>320</v>
      </c>
      <c r="D5" s="642"/>
      <c r="E5" s="576" t="s">
        <v>320</v>
      </c>
      <c r="F5" s="642"/>
      <c r="G5" s="576" t="s">
        <v>320</v>
      </c>
      <c r="H5" s="642"/>
    </row>
    <row r="6" spans="1:15" x14ac:dyDescent="0.25">
      <c r="A6" s="558">
        <v>1</v>
      </c>
      <c r="B6" s="578" t="s">
        <v>101</v>
      </c>
      <c r="C6" s="270">
        <v>0.77451501831501834</v>
      </c>
      <c r="D6" s="270">
        <v>4.0061579235822764E-2</v>
      </c>
      <c r="E6" s="545">
        <v>1.3058897058823529</v>
      </c>
      <c r="F6" s="545">
        <v>0.18213034267203354</v>
      </c>
      <c r="G6" s="545">
        <v>1.0402023620986856</v>
      </c>
      <c r="H6" s="545">
        <f>G6-$G$26</f>
        <v>0.1107261847405584</v>
      </c>
    </row>
    <row r="7" spans="1:15" x14ac:dyDescent="0.25">
      <c r="A7" s="558">
        <v>2</v>
      </c>
      <c r="B7" s="559" t="s">
        <v>108</v>
      </c>
      <c r="C7" s="545">
        <v>0.84375320512820517</v>
      </c>
      <c r="D7" s="545">
        <v>0.10929976604900959</v>
      </c>
      <c r="E7" s="545">
        <v>1.2307051470588235</v>
      </c>
      <c r="F7" s="545">
        <v>0.10694578384850417</v>
      </c>
      <c r="G7" s="545">
        <v>1.0372291760935144</v>
      </c>
      <c r="H7" s="545">
        <f t="shared" ref="H7:H46" si="0">G7-$G$26</f>
        <v>0.10775299873538724</v>
      </c>
    </row>
    <row r="8" spans="1:15" ht="38.25" x14ac:dyDescent="0.25">
      <c r="A8" s="558">
        <v>3</v>
      </c>
      <c r="B8" s="559" t="s">
        <v>107</v>
      </c>
      <c r="C8" s="270">
        <v>0.77373076923076922</v>
      </c>
      <c r="D8" s="270">
        <v>3.9277330151573642E-2</v>
      </c>
      <c r="E8" s="545">
        <v>1.2485154411764707</v>
      </c>
      <c r="F8" s="545">
        <v>0.1247560779661514</v>
      </c>
      <c r="G8" s="545">
        <v>1.01112310520362</v>
      </c>
      <c r="H8" s="545">
        <f t="shared" si="0"/>
        <v>8.1646927845492878E-2</v>
      </c>
    </row>
    <row r="9" spans="1:15" x14ac:dyDescent="0.25">
      <c r="A9" s="558">
        <v>4</v>
      </c>
      <c r="B9" s="559" t="s">
        <v>97</v>
      </c>
      <c r="C9" s="270">
        <v>0.7601804029304029</v>
      </c>
      <c r="D9" s="270">
        <v>2.5726963851207318E-2</v>
      </c>
      <c r="E9" s="545">
        <v>1.26</v>
      </c>
      <c r="F9" s="545">
        <v>0.10647813678968077</v>
      </c>
      <c r="G9" s="545">
        <v>1.01</v>
      </c>
      <c r="H9" s="545">
        <f t="shared" si="0"/>
        <v>8.0523822641872855E-2</v>
      </c>
      <c r="K9" s="488"/>
    </row>
    <row r="10" spans="1:15" x14ac:dyDescent="0.25">
      <c r="A10" s="558">
        <v>5</v>
      </c>
      <c r="B10" s="579" t="s">
        <v>59</v>
      </c>
      <c r="C10" s="544">
        <v>0.67173763736263725</v>
      </c>
      <c r="D10" s="544">
        <v>-6.2715801716558328E-2</v>
      </c>
      <c r="E10" s="545">
        <v>1.3364758403361345</v>
      </c>
      <c r="F10" s="545">
        <v>0.21271647712581521</v>
      </c>
      <c r="G10" s="545">
        <v>1.0041067388493858</v>
      </c>
      <c r="H10" s="545">
        <f t="shared" si="0"/>
        <v>7.4630561491258685E-2</v>
      </c>
      <c r="K10" s="488"/>
    </row>
    <row r="11" spans="1:15" x14ac:dyDescent="0.25">
      <c r="A11" s="558">
        <v>6</v>
      </c>
      <c r="B11" s="559" t="s">
        <v>102</v>
      </c>
      <c r="C11" s="270">
        <v>0.80152152014652012</v>
      </c>
      <c r="D11" s="270">
        <v>6.7068081067324536E-2</v>
      </c>
      <c r="E11" s="270">
        <v>1.1884204545454544</v>
      </c>
      <c r="F11" s="270">
        <v>6.466109133513509E-2</v>
      </c>
      <c r="G11" s="545">
        <v>0.99497098734598732</v>
      </c>
      <c r="H11" s="545">
        <f t="shared" si="0"/>
        <v>6.549480998786017E-2</v>
      </c>
      <c r="O11" s="488"/>
    </row>
    <row r="12" spans="1:15" x14ac:dyDescent="0.25">
      <c r="A12" s="558">
        <v>7</v>
      </c>
      <c r="B12" s="571" t="s">
        <v>43</v>
      </c>
      <c r="C12" s="270">
        <v>0.78307498057498037</v>
      </c>
      <c r="D12" s="270">
        <v>4.8621541495784792E-2</v>
      </c>
      <c r="E12" s="270">
        <v>1.1536949300699302</v>
      </c>
      <c r="F12" s="270">
        <v>2.9935566859610852E-2</v>
      </c>
      <c r="G12" s="270">
        <v>0.96838495532245528</v>
      </c>
      <c r="H12" s="270">
        <f t="shared" si="0"/>
        <v>3.8908777964328123E-2</v>
      </c>
    </row>
    <row r="13" spans="1:15" x14ac:dyDescent="0.25">
      <c r="A13" s="558">
        <v>8</v>
      </c>
      <c r="B13" s="571" t="s">
        <v>103</v>
      </c>
      <c r="C13" s="270">
        <v>0.6937916666666667</v>
      </c>
      <c r="D13" s="270">
        <v>-4.0661772412528885E-2</v>
      </c>
      <c r="E13" s="545">
        <v>1.2427242647058823</v>
      </c>
      <c r="F13" s="545">
        <v>0.11896490149556294</v>
      </c>
      <c r="G13" s="270">
        <v>0.96825796568627442</v>
      </c>
      <c r="H13" s="270">
        <f t="shared" si="0"/>
        <v>3.8781788328147271E-2</v>
      </c>
    </row>
    <row r="14" spans="1:15" ht="20.25" customHeight="1" x14ac:dyDescent="0.25">
      <c r="A14" s="558">
        <v>9</v>
      </c>
      <c r="B14" s="571" t="s">
        <v>98</v>
      </c>
      <c r="C14" s="545">
        <v>0.85783745421245416</v>
      </c>
      <c r="D14" s="545">
        <v>0.12338401513325858</v>
      </c>
      <c r="E14" s="270">
        <v>1.0764749999999998</v>
      </c>
      <c r="F14" s="270">
        <v>-4.728436321031948E-2</v>
      </c>
      <c r="G14" s="270">
        <v>0.96715622710622706</v>
      </c>
      <c r="H14" s="270">
        <f t="shared" si="0"/>
        <v>3.7680049748099909E-2</v>
      </c>
    </row>
    <row r="15" spans="1:15" x14ac:dyDescent="0.25">
      <c r="A15" s="558">
        <v>10</v>
      </c>
      <c r="B15" s="571" t="s">
        <v>45</v>
      </c>
      <c r="C15" s="270">
        <v>0.75745375457875452</v>
      </c>
      <c r="D15" s="270">
        <v>2.3000315499558943E-2</v>
      </c>
      <c r="E15" s="270">
        <v>1.1745161764705883</v>
      </c>
      <c r="F15" s="270">
        <v>5.0756813260268929E-2</v>
      </c>
      <c r="G15" s="270">
        <v>0.96598496552467139</v>
      </c>
      <c r="H15" s="270">
        <f t="shared" si="0"/>
        <v>3.6508788166544237E-2</v>
      </c>
    </row>
    <row r="16" spans="1:15" x14ac:dyDescent="0.25">
      <c r="A16" s="558">
        <v>11</v>
      </c>
      <c r="B16" s="571" t="s">
        <v>104</v>
      </c>
      <c r="C16" s="545">
        <v>0.94035897435897431</v>
      </c>
      <c r="D16" s="545">
        <v>0.20590553527977873</v>
      </c>
      <c r="E16" s="544">
        <v>0.98819318181818194</v>
      </c>
      <c r="F16" s="544">
        <v>-0.13556618139213739</v>
      </c>
      <c r="G16" s="270">
        <v>0.96427607808857818</v>
      </c>
      <c r="H16" s="270">
        <f t="shared" si="0"/>
        <v>3.4799900730451028E-2</v>
      </c>
    </row>
    <row r="17" spans="1:8" x14ac:dyDescent="0.25">
      <c r="A17" s="558">
        <v>12</v>
      </c>
      <c r="B17" s="571" t="s">
        <v>106</v>
      </c>
      <c r="C17" s="270">
        <v>0.70818131868131873</v>
      </c>
      <c r="D17" s="270">
        <v>-2.6272120397876852E-2</v>
      </c>
      <c r="E17" s="545">
        <v>1.2155132352941176</v>
      </c>
      <c r="F17" s="545">
        <v>9.175387208379826E-2</v>
      </c>
      <c r="G17" s="270">
        <v>0.96184727698771821</v>
      </c>
      <c r="H17" s="270">
        <f t="shared" si="0"/>
        <v>3.237109962959106E-2</v>
      </c>
    </row>
    <row r="18" spans="1:8" x14ac:dyDescent="0.25">
      <c r="A18" s="558">
        <v>13</v>
      </c>
      <c r="B18" s="571" t="s">
        <v>46</v>
      </c>
      <c r="C18" s="270">
        <v>0.72641300366300365</v>
      </c>
      <c r="D18" s="270">
        <v>-8.0404354161919267E-3</v>
      </c>
      <c r="E18" s="270">
        <v>1.1814066176470588</v>
      </c>
      <c r="F18" s="270">
        <v>5.7647254436739459E-2</v>
      </c>
      <c r="G18" s="270">
        <v>0.95390981065503122</v>
      </c>
      <c r="H18" s="270">
        <f t="shared" si="0"/>
        <v>2.4433633296904067E-2</v>
      </c>
    </row>
    <row r="19" spans="1:8" x14ac:dyDescent="0.25">
      <c r="A19" s="558">
        <v>14</v>
      </c>
      <c r="B19" s="571" t="s">
        <v>56</v>
      </c>
      <c r="C19" s="270">
        <v>0.76645695970695982</v>
      </c>
      <c r="D19" s="270">
        <v>3.2003520627764237E-2</v>
      </c>
      <c r="E19" s="270">
        <v>1.1278345588235295</v>
      </c>
      <c r="F19" s="270">
        <v>4.0751956132101252E-3</v>
      </c>
      <c r="G19" s="270">
        <v>0.94714575926524458</v>
      </c>
      <c r="H19" s="270">
        <f t="shared" si="0"/>
        <v>1.7669581907117426E-2</v>
      </c>
    </row>
    <row r="20" spans="1:8" ht="25.5" x14ac:dyDescent="0.25">
      <c r="A20" s="558">
        <v>15</v>
      </c>
      <c r="B20" s="571" t="s">
        <v>146</v>
      </c>
      <c r="C20" s="270">
        <v>0.73160989010989008</v>
      </c>
      <c r="D20" s="270">
        <v>-2.8435489693054983E-3</v>
      </c>
      <c r="E20" s="270">
        <v>1.1622470588235294</v>
      </c>
      <c r="F20" s="270">
        <v>3.8487695613210082E-2</v>
      </c>
      <c r="G20" s="270">
        <v>0.94692847446670969</v>
      </c>
      <c r="H20" s="270">
        <f t="shared" si="0"/>
        <v>1.7452297108582537E-2</v>
      </c>
    </row>
    <row r="21" spans="1:8" x14ac:dyDescent="0.25">
      <c r="A21" s="558">
        <v>16</v>
      </c>
      <c r="B21" s="571" t="s">
        <v>52</v>
      </c>
      <c r="C21" s="270">
        <v>0.70875549450549469</v>
      </c>
      <c r="D21" s="270">
        <v>-2.5697944573700893E-2</v>
      </c>
      <c r="E21" s="270">
        <v>1.1785823529411765</v>
      </c>
      <c r="F21" s="270">
        <v>5.4822989730857197E-2</v>
      </c>
      <c r="G21" s="270">
        <v>0.94366892372333555</v>
      </c>
      <c r="H21" s="270">
        <f t="shared" si="0"/>
        <v>1.4192746365208397E-2</v>
      </c>
    </row>
    <row r="22" spans="1:8" x14ac:dyDescent="0.25">
      <c r="A22" s="558">
        <v>17</v>
      </c>
      <c r="B22" s="571" t="s">
        <v>67</v>
      </c>
      <c r="C22" s="270">
        <v>0.7269528388278389</v>
      </c>
      <c r="D22" s="270">
        <v>-7.5006002513566816E-3</v>
      </c>
      <c r="E22" s="270">
        <v>1.1558220588235295</v>
      </c>
      <c r="F22" s="270">
        <v>3.2062695613210179E-2</v>
      </c>
      <c r="G22" s="270">
        <v>0.94138744882568415</v>
      </c>
      <c r="H22" s="270">
        <f t="shared" si="0"/>
        <v>1.1911271467556994E-2</v>
      </c>
    </row>
    <row r="23" spans="1:8" x14ac:dyDescent="0.25">
      <c r="A23" s="558">
        <v>18</v>
      </c>
      <c r="B23" s="571" t="s">
        <v>55</v>
      </c>
      <c r="C23" s="270">
        <v>0.73156547619047618</v>
      </c>
      <c r="D23" s="270">
        <v>-2.8879628887193975E-3</v>
      </c>
      <c r="E23" s="270">
        <v>1.148816911764706</v>
      </c>
      <c r="F23" s="270">
        <v>2.5057548554386688E-2</v>
      </c>
      <c r="G23" s="270">
        <v>0.9401911939775911</v>
      </c>
      <c r="H23" s="270">
        <f t="shared" si="0"/>
        <v>1.0715016619463946E-2</v>
      </c>
    </row>
    <row r="24" spans="1:8" x14ac:dyDescent="0.25">
      <c r="A24" s="558">
        <v>19</v>
      </c>
      <c r="B24" s="571" t="s">
        <v>65</v>
      </c>
      <c r="C24" s="270">
        <v>0.74771840659340649</v>
      </c>
      <c r="D24" s="270">
        <v>1.3264967514210912E-2</v>
      </c>
      <c r="E24" s="270">
        <v>1.1250199579831932</v>
      </c>
      <c r="F24" s="270">
        <v>1.2605947728738798E-3</v>
      </c>
      <c r="G24" s="270">
        <v>0.9363691822882998</v>
      </c>
      <c r="H24" s="270">
        <f t="shared" si="0"/>
        <v>6.8930049301726415E-3</v>
      </c>
    </row>
    <row r="25" spans="1:8" x14ac:dyDescent="0.25">
      <c r="A25" s="558">
        <v>20</v>
      </c>
      <c r="B25" s="575" t="s">
        <v>100</v>
      </c>
      <c r="C25" s="544">
        <v>0.67445695970695974</v>
      </c>
      <c r="D25" s="544">
        <v>-5.9996479372235845E-2</v>
      </c>
      <c r="E25" s="270">
        <v>1.1954264705882354</v>
      </c>
      <c r="F25" s="270">
        <v>7.1667107377916039E-2</v>
      </c>
      <c r="G25" s="270">
        <v>0.93494171514759761</v>
      </c>
      <c r="H25" s="270">
        <f t="shared" si="0"/>
        <v>5.4655377894704538E-3</v>
      </c>
    </row>
    <row r="26" spans="1:8" x14ac:dyDescent="0.25">
      <c r="A26" s="645" t="s">
        <v>69</v>
      </c>
      <c r="B26" s="646"/>
      <c r="C26" s="539">
        <v>0.73445343907919558</v>
      </c>
      <c r="D26" s="539">
        <v>0</v>
      </c>
      <c r="E26" s="539">
        <v>1.1237593632103193</v>
      </c>
      <c r="F26" s="539">
        <v>0</v>
      </c>
      <c r="G26" s="539">
        <f>AVERAGE(G6:G25,G27:G46)</f>
        <v>0.92947617735812715</v>
      </c>
      <c r="H26" s="539">
        <f t="shared" si="0"/>
        <v>0</v>
      </c>
    </row>
    <row r="27" spans="1:8" x14ac:dyDescent="0.25">
      <c r="A27" s="558">
        <v>21</v>
      </c>
      <c r="B27" s="571" t="s">
        <v>48</v>
      </c>
      <c r="C27" s="270">
        <v>0.73509661172161167</v>
      </c>
      <c r="D27" s="270">
        <v>6.4317264241608996E-4</v>
      </c>
      <c r="E27" s="270">
        <v>1.1170499999999999</v>
      </c>
      <c r="F27" s="270">
        <v>-6.7093632103194523E-3</v>
      </c>
      <c r="G27" s="270">
        <v>0.92607330586080572</v>
      </c>
      <c r="H27" s="270">
        <f t="shared" si="0"/>
        <v>-3.4028714973214358E-3</v>
      </c>
    </row>
    <row r="28" spans="1:8" ht="25.5" x14ac:dyDescent="0.25">
      <c r="A28" s="558">
        <v>22</v>
      </c>
      <c r="B28" s="571" t="s">
        <v>105</v>
      </c>
      <c r="C28" s="270">
        <v>0.68894688644688651</v>
      </c>
      <c r="D28" s="270">
        <v>-4.5506552632309072E-2</v>
      </c>
      <c r="E28" s="270">
        <v>1.1604845588235295</v>
      </c>
      <c r="F28" s="270">
        <v>3.6725195613210193E-2</v>
      </c>
      <c r="G28" s="270">
        <v>0.92471572263520807</v>
      </c>
      <c r="H28" s="270">
        <f t="shared" si="0"/>
        <v>-4.760454722919083E-3</v>
      </c>
    </row>
    <row r="29" spans="1:8" ht="18" customHeight="1" x14ac:dyDescent="0.25">
      <c r="A29" s="558">
        <v>23</v>
      </c>
      <c r="B29" s="571" t="s">
        <v>49</v>
      </c>
      <c r="C29" s="270">
        <v>0.79286172161172164</v>
      </c>
      <c r="D29" s="270">
        <v>5.8408282532526057E-2</v>
      </c>
      <c r="E29" s="270">
        <v>1.0519088235294118</v>
      </c>
      <c r="F29" s="270">
        <v>-7.1850539680907488E-2</v>
      </c>
      <c r="G29" s="270">
        <v>0.92238527257056679</v>
      </c>
      <c r="H29" s="270">
        <f t="shared" si="0"/>
        <v>-7.0909047875603592E-3</v>
      </c>
    </row>
    <row r="30" spans="1:8" ht="25.5" x14ac:dyDescent="0.25">
      <c r="A30" s="558">
        <v>24</v>
      </c>
      <c r="B30" s="571" t="s">
        <v>51</v>
      </c>
      <c r="C30" s="545">
        <v>0.80839010989010995</v>
      </c>
      <c r="D30" s="545">
        <v>7.3936670810914373E-2</v>
      </c>
      <c r="E30" s="553">
        <v>1.029520588235294</v>
      </c>
      <c r="F30" s="553">
        <v>-9.4238774975025308E-2</v>
      </c>
      <c r="G30" s="270">
        <v>0.91895534906270204</v>
      </c>
      <c r="H30" s="270">
        <f t="shared" si="0"/>
        <v>-1.0520828295425111E-2</v>
      </c>
    </row>
    <row r="31" spans="1:8" x14ac:dyDescent="0.25">
      <c r="A31" s="558">
        <v>25</v>
      </c>
      <c r="B31" s="572" t="s">
        <v>53</v>
      </c>
      <c r="C31" s="270">
        <v>0.70306456043956045</v>
      </c>
      <c r="D31" s="270">
        <v>-3.1388878639635132E-2</v>
      </c>
      <c r="E31" s="270">
        <v>1.1202536764705882</v>
      </c>
      <c r="F31" s="270">
        <v>-3.5056867397311731E-3</v>
      </c>
      <c r="G31" s="270">
        <v>0.9116591184550743</v>
      </c>
      <c r="H31" s="270">
        <f t="shared" si="0"/>
        <v>-1.7817058903052851E-2</v>
      </c>
    </row>
    <row r="32" spans="1:8" x14ac:dyDescent="0.25">
      <c r="A32" s="558">
        <v>26</v>
      </c>
      <c r="B32" s="571" t="s">
        <v>63</v>
      </c>
      <c r="C32" s="270">
        <v>0.77001236263736261</v>
      </c>
      <c r="D32" s="270">
        <v>3.5558923558167033E-2</v>
      </c>
      <c r="E32" s="270">
        <v>1.0532051470588235</v>
      </c>
      <c r="F32" s="270">
        <v>-7.0554216151495819E-2</v>
      </c>
      <c r="G32" s="270">
        <v>0.91160875484809312</v>
      </c>
      <c r="H32" s="270">
        <f t="shared" si="0"/>
        <v>-1.7867422510034037E-2</v>
      </c>
    </row>
    <row r="33" spans="1:8" x14ac:dyDescent="0.25">
      <c r="A33" s="558">
        <v>27</v>
      </c>
      <c r="B33" s="580" t="s">
        <v>68</v>
      </c>
      <c r="C33" s="567">
        <v>0.68054532967032966</v>
      </c>
      <c r="D33" s="567">
        <v>-5.3908109408865923E-2</v>
      </c>
      <c r="E33" s="270">
        <v>1.1326264705882354</v>
      </c>
      <c r="F33" s="270">
        <v>8.8671073779160725E-3</v>
      </c>
      <c r="G33" s="270">
        <v>0.90658590012928253</v>
      </c>
      <c r="H33" s="270">
        <f t="shared" si="0"/>
        <v>-2.2890277228844624E-2</v>
      </c>
    </row>
    <row r="34" spans="1:8" x14ac:dyDescent="0.25">
      <c r="A34" s="558">
        <v>28</v>
      </c>
      <c r="B34" s="581" t="s">
        <v>41</v>
      </c>
      <c r="C34" s="544">
        <v>0.6459079254079253</v>
      </c>
      <c r="D34" s="544">
        <v>-8.8545513671270282E-2</v>
      </c>
      <c r="E34" s="270">
        <v>1.1618441558441557</v>
      </c>
      <c r="F34" s="270">
        <v>3.8084792633836351E-2</v>
      </c>
      <c r="G34" s="270">
        <v>0.90387604062604043</v>
      </c>
      <c r="H34" s="270">
        <f t="shared" si="0"/>
        <v>-2.560013673208672E-2</v>
      </c>
    </row>
    <row r="35" spans="1:8" x14ac:dyDescent="0.25">
      <c r="A35" s="558">
        <v>29</v>
      </c>
      <c r="B35" s="571" t="s">
        <v>99</v>
      </c>
      <c r="C35" s="270">
        <v>0.75812362637362629</v>
      </c>
      <c r="D35" s="270">
        <v>2.3670187294430711E-2</v>
      </c>
      <c r="E35" s="270">
        <v>1.0458088235294118</v>
      </c>
      <c r="F35" s="270">
        <v>-7.7950539680907482E-2</v>
      </c>
      <c r="G35" s="270">
        <v>0.90196622495151901</v>
      </c>
      <c r="H35" s="270">
        <f t="shared" si="0"/>
        <v>-2.750995240660814E-2</v>
      </c>
    </row>
    <row r="36" spans="1:8" x14ac:dyDescent="0.25">
      <c r="A36" s="558">
        <v>30</v>
      </c>
      <c r="B36" s="573" t="s">
        <v>47</v>
      </c>
      <c r="C36" s="270">
        <v>0.69570879120879114</v>
      </c>
      <c r="D36" s="270">
        <v>-3.8744647870404436E-2</v>
      </c>
      <c r="E36" s="270">
        <v>1.0771294117647059</v>
      </c>
      <c r="F36" s="270">
        <v>-4.6629951445613438E-2</v>
      </c>
      <c r="G36" s="270">
        <v>0.88641910148674852</v>
      </c>
      <c r="H36" s="270">
        <f t="shared" si="0"/>
        <v>-4.3057075871378636E-2</v>
      </c>
    </row>
    <row r="37" spans="1:8" x14ac:dyDescent="0.25">
      <c r="A37" s="558">
        <v>31</v>
      </c>
      <c r="B37" s="571" t="s">
        <v>50</v>
      </c>
      <c r="C37" s="544">
        <v>0.67136528822055153</v>
      </c>
      <c r="D37" s="544">
        <v>-6.3088150858644054E-2</v>
      </c>
      <c r="E37" s="270">
        <v>1.0821977272727272</v>
      </c>
      <c r="F37" s="270">
        <v>-4.1561635937592101E-2</v>
      </c>
      <c r="G37" s="270">
        <v>0.87678150774663943</v>
      </c>
      <c r="H37" s="270">
        <f t="shared" si="0"/>
        <v>-5.2694669611487721E-2</v>
      </c>
    </row>
    <row r="38" spans="1:8" x14ac:dyDescent="0.25">
      <c r="A38" s="558">
        <v>32</v>
      </c>
      <c r="B38" s="582" t="s">
        <v>54</v>
      </c>
      <c r="C38" s="567">
        <v>0.68202426739926747</v>
      </c>
      <c r="D38" s="567">
        <v>-5.242917167992811E-2</v>
      </c>
      <c r="E38" s="270">
        <v>1.071002205882353</v>
      </c>
      <c r="F38" s="270">
        <v>-5.2757157327966375E-2</v>
      </c>
      <c r="G38" s="270">
        <v>0.87651323664081016</v>
      </c>
      <c r="H38" s="270">
        <f t="shared" si="0"/>
        <v>-5.2962940717316997E-2</v>
      </c>
    </row>
    <row r="39" spans="1:8" x14ac:dyDescent="0.25">
      <c r="A39" s="558">
        <v>33</v>
      </c>
      <c r="B39" s="569" t="s">
        <v>66</v>
      </c>
      <c r="C39" s="270">
        <v>0.69434523809523807</v>
      </c>
      <c r="D39" s="270">
        <v>-4.0108200983957509E-2</v>
      </c>
      <c r="E39" s="270">
        <v>1.0553147058823529</v>
      </c>
      <c r="F39" s="270">
        <v>-6.8444657327966452E-2</v>
      </c>
      <c r="G39" s="567">
        <v>0.87482997198879553</v>
      </c>
      <c r="H39" s="567">
        <f t="shared" si="0"/>
        <v>-5.4646205369331624E-2</v>
      </c>
    </row>
    <row r="40" spans="1:8" x14ac:dyDescent="0.25">
      <c r="A40" s="558">
        <v>34</v>
      </c>
      <c r="B40" s="569" t="s">
        <v>57</v>
      </c>
      <c r="C40" s="270">
        <v>0.75166163003663</v>
      </c>
      <c r="D40" s="270">
        <v>1.7208190957434422E-2</v>
      </c>
      <c r="E40" s="553">
        <v>0.99722426470588232</v>
      </c>
      <c r="F40" s="553">
        <v>-0.126535098504437</v>
      </c>
      <c r="G40" s="567">
        <v>0.87444294737125616</v>
      </c>
      <c r="H40" s="567">
        <f t="shared" si="0"/>
        <v>-5.5033229986870991E-2</v>
      </c>
    </row>
    <row r="41" spans="1:8" x14ac:dyDescent="0.25">
      <c r="A41" s="558">
        <v>35</v>
      </c>
      <c r="B41" s="569" t="s">
        <v>44</v>
      </c>
      <c r="C41" s="544">
        <v>0.6633438644688644</v>
      </c>
      <c r="D41" s="544">
        <v>-7.1109574610331183E-2</v>
      </c>
      <c r="E41" s="270">
        <v>1.0796742647058823</v>
      </c>
      <c r="F41" s="270">
        <v>-4.4085098504436981E-2</v>
      </c>
      <c r="G41" s="567">
        <v>0.87150906458737332</v>
      </c>
      <c r="H41" s="567">
        <f t="shared" si="0"/>
        <v>-5.7967112770753837E-2</v>
      </c>
    </row>
    <row r="42" spans="1:8" x14ac:dyDescent="0.25">
      <c r="A42" s="558">
        <v>36</v>
      </c>
      <c r="B42" s="569" t="s">
        <v>64</v>
      </c>
      <c r="C42" s="544">
        <v>0.60658158508158511</v>
      </c>
      <c r="D42" s="544">
        <v>-0.12787185399761047</v>
      </c>
      <c r="E42" s="270">
        <v>1.1321826923076923</v>
      </c>
      <c r="F42" s="270">
        <v>8.423329097372978E-3</v>
      </c>
      <c r="G42" s="567">
        <v>0.86938213869463876</v>
      </c>
      <c r="H42" s="567">
        <f t="shared" si="0"/>
        <v>-6.0094038663488392E-2</v>
      </c>
    </row>
    <row r="43" spans="1:8" x14ac:dyDescent="0.25">
      <c r="A43" s="558">
        <v>37</v>
      </c>
      <c r="B43" s="562" t="s">
        <v>61</v>
      </c>
      <c r="C43" s="270">
        <v>0.73541529304029307</v>
      </c>
      <c r="D43" s="270">
        <v>9.6185396109749188E-4</v>
      </c>
      <c r="E43" s="553">
        <v>0.99816249999999995</v>
      </c>
      <c r="F43" s="553">
        <v>-0.12559686321031938</v>
      </c>
      <c r="G43" s="544">
        <v>0.86678889652014646</v>
      </c>
      <c r="H43" s="544">
        <f t="shared" si="0"/>
        <v>-6.2687280837980697E-2</v>
      </c>
    </row>
    <row r="44" spans="1:8" x14ac:dyDescent="0.25">
      <c r="A44" s="558">
        <v>38</v>
      </c>
      <c r="B44" s="562" t="s">
        <v>62</v>
      </c>
      <c r="C44" s="270">
        <v>0.75075732600732603</v>
      </c>
      <c r="D44" s="270">
        <v>1.6303886928130451E-2</v>
      </c>
      <c r="E44" s="544">
        <v>0.96641985294117649</v>
      </c>
      <c r="F44" s="544">
        <v>-0.15733951026914283</v>
      </c>
      <c r="G44" s="544">
        <v>0.85858858947425132</v>
      </c>
      <c r="H44" s="544">
        <f t="shared" si="0"/>
        <v>-7.0887587883875836E-2</v>
      </c>
    </row>
    <row r="45" spans="1:8" x14ac:dyDescent="0.25">
      <c r="A45" s="558">
        <v>39</v>
      </c>
      <c r="B45" s="562" t="s">
        <v>58</v>
      </c>
      <c r="C45" s="270">
        <v>0.68551510989010989</v>
      </c>
      <c r="D45" s="270">
        <v>-4.8938329189085694E-2</v>
      </c>
      <c r="E45" s="553">
        <v>1.0101007352941176</v>
      </c>
      <c r="F45" s="553">
        <v>-0.11365862791620174</v>
      </c>
      <c r="G45" s="544">
        <v>0.84780792259211379</v>
      </c>
      <c r="H45" s="544">
        <f t="shared" si="0"/>
        <v>-8.166825476601336E-2</v>
      </c>
    </row>
    <row r="46" spans="1:8" x14ac:dyDescent="0.25">
      <c r="A46" s="558">
        <v>40</v>
      </c>
      <c r="B46" s="564" t="s">
        <v>60</v>
      </c>
      <c r="C46" s="567">
        <v>0.67840430402930407</v>
      </c>
      <c r="D46" s="567">
        <v>-5.6049135049891508E-2</v>
      </c>
      <c r="E46" s="544">
        <v>0.94174705882352938</v>
      </c>
      <c r="F46" s="544">
        <v>-0.18201230438678995</v>
      </c>
      <c r="G46" s="544">
        <v>0.81007568142641673</v>
      </c>
      <c r="H46" s="544">
        <f t="shared" si="0"/>
        <v>-0.11940049593171043</v>
      </c>
    </row>
    <row r="47" spans="1:8" x14ac:dyDescent="0.25">
      <c r="A47" s="541"/>
      <c r="B47" s="537"/>
      <c r="C47" s="541"/>
      <c r="D47" s="544">
        <f>D46/2.2</f>
        <v>-2.54768795681325E-2</v>
      </c>
      <c r="F47" s="544">
        <v>-0.12134153625785997</v>
      </c>
      <c r="H47" s="544">
        <v>-6.0999999999999999E-2</v>
      </c>
    </row>
    <row r="49" spans="1:8" x14ac:dyDescent="0.25">
      <c r="A49" s="541"/>
      <c r="B49" s="537"/>
      <c r="C49" s="541"/>
      <c r="D49" s="541"/>
    </row>
    <row r="50" spans="1:8" x14ac:dyDescent="0.25">
      <c r="A50" s="541"/>
      <c r="B50" s="537"/>
      <c r="C50" s="541"/>
      <c r="D50" s="545">
        <v>0</v>
      </c>
      <c r="F50" s="545">
        <v>0</v>
      </c>
      <c r="H50" s="545">
        <v>0</v>
      </c>
    </row>
    <row r="51" spans="1:8" x14ac:dyDescent="0.25">
      <c r="A51" s="533">
        <v>1</v>
      </c>
      <c r="B51" s="534" t="s">
        <v>38</v>
      </c>
      <c r="C51" s="270">
        <v>0.7398269230769231</v>
      </c>
      <c r="D51" s="270">
        <v>-6.7307692307783107E-5</v>
      </c>
      <c r="E51" s="270">
        <v>1.2436666666666665</v>
      </c>
      <c r="F51" s="270">
        <v>1.1494047619047709E-2</v>
      </c>
      <c r="G51" s="270">
        <f>AVERAGE(C51,E51)</f>
        <v>0.99174679487179485</v>
      </c>
      <c r="H51" s="270">
        <f>G51-G53</f>
        <v>5.7133699633700186E-3</v>
      </c>
    </row>
    <row r="52" spans="1:8" ht="25.5" x14ac:dyDescent="0.25">
      <c r="A52" s="533">
        <v>2</v>
      </c>
      <c r="B52" s="534" t="s">
        <v>40</v>
      </c>
      <c r="C52" s="270">
        <v>0.73996153846153856</v>
      </c>
      <c r="D52" s="270">
        <v>6.7307692307672085E-5</v>
      </c>
      <c r="E52" s="270">
        <v>1.2206785714285713</v>
      </c>
      <c r="F52" s="270">
        <v>-1.1494047619047487E-2</v>
      </c>
      <c r="G52" s="270">
        <f>AVERAGE(C52,E52)</f>
        <v>0.98032005494505492</v>
      </c>
      <c r="H52" s="270">
        <f>G52-G53</f>
        <v>-5.7133699633699075E-3</v>
      </c>
    </row>
    <row r="53" spans="1:8" x14ac:dyDescent="0.25">
      <c r="A53" s="535" t="s">
        <v>69</v>
      </c>
      <c r="B53" s="536"/>
      <c r="C53" s="539">
        <v>0.73989423076923089</v>
      </c>
      <c r="D53" s="539">
        <v>0</v>
      </c>
      <c r="E53" s="539">
        <v>1.2321726190476188</v>
      </c>
      <c r="F53" s="539">
        <v>0</v>
      </c>
      <c r="G53" s="539">
        <f>AVERAGE(G51:G52)</f>
        <v>0.98603342490842483</v>
      </c>
      <c r="H53" s="539">
        <v>-2.4643452380952402</v>
      </c>
    </row>
    <row r="54" spans="1:8" x14ac:dyDescent="0.25">
      <c r="A54" s="541"/>
      <c r="B54" s="537"/>
      <c r="C54" s="541"/>
      <c r="D54" s="544">
        <v>0</v>
      </c>
      <c r="F54" s="544">
        <v>0</v>
      </c>
      <c r="H54" s="544">
        <v>0</v>
      </c>
    </row>
  </sheetData>
  <sheetProtection algorithmName="SHA-512" hashValue="J3ZUvz+5Cs3FOTP9YWHw+5mUCwFg5Ik7IX1xrte+2ndIoGf0Rw882p2BisnBRh/FeVAsQX3wbVjZ8YbS2QRODA==" saltValue="gE3/g7QTCeqaBlQaW8kpaA==" spinCount="100000" sheet="1" objects="1" scenarios="1"/>
  <sortState ref="B6:H45">
    <sortCondition descending="1" ref="H6"/>
  </sortState>
  <mergeCells count="9">
    <mergeCell ref="H3:H5"/>
    <mergeCell ref="A3:A5"/>
    <mergeCell ref="B3:B5"/>
    <mergeCell ref="D3:D5"/>
    <mergeCell ref="A26:B26"/>
    <mergeCell ref="F3:F5"/>
    <mergeCell ref="C3:C4"/>
    <mergeCell ref="E3:E4"/>
    <mergeCell ref="G3:G4"/>
  </mergeCells>
  <pageMargins left="0.25" right="0.25" top="0.75" bottom="0.75" header="0.3" footer="0.3"/>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4"/>
  <sheetViews>
    <sheetView workbookViewId="0">
      <selection activeCell="G20" sqref="G20"/>
    </sheetView>
  </sheetViews>
  <sheetFormatPr defaultRowHeight="15" x14ac:dyDescent="0.25"/>
  <cols>
    <col min="1" max="1" width="9.140625" style="531"/>
    <col min="2" max="2" width="57.28515625" style="537" customWidth="1"/>
    <col min="3" max="6" width="10.42578125" style="531" customWidth="1"/>
    <col min="7" max="7" width="15.5703125" style="531" customWidth="1"/>
    <col min="8" max="16384" width="9.140625" style="531"/>
  </cols>
  <sheetData>
    <row r="2" spans="1:7" x14ac:dyDescent="0.25">
      <c r="G2" s="545">
        <f>G6/3</f>
        <v>6.8635178426592905E-2</v>
      </c>
    </row>
    <row r="3" spans="1:7" ht="15" customHeight="1" x14ac:dyDescent="0.25">
      <c r="A3" s="643" t="s">
        <v>3</v>
      </c>
      <c r="B3" s="644" t="s">
        <v>5</v>
      </c>
      <c r="C3" s="649" t="s">
        <v>315</v>
      </c>
      <c r="D3" s="649"/>
      <c r="E3" s="649"/>
      <c r="F3" s="649"/>
      <c r="G3" s="649" t="s">
        <v>316</v>
      </c>
    </row>
    <row r="4" spans="1:7" x14ac:dyDescent="0.25">
      <c r="A4" s="643"/>
      <c r="B4" s="644"/>
      <c r="C4" s="649"/>
      <c r="D4" s="649"/>
      <c r="E4" s="649"/>
      <c r="F4" s="649"/>
      <c r="G4" s="649"/>
    </row>
    <row r="5" spans="1:7" x14ac:dyDescent="0.25">
      <c r="A5" s="643"/>
      <c r="B5" s="644"/>
      <c r="C5" s="542" t="s">
        <v>319</v>
      </c>
      <c r="D5" s="542" t="s">
        <v>317</v>
      </c>
      <c r="E5" s="542" t="s">
        <v>318</v>
      </c>
      <c r="F5" s="542" t="s">
        <v>320</v>
      </c>
      <c r="G5" s="649"/>
    </row>
    <row r="6" spans="1:7" x14ac:dyDescent="0.25">
      <c r="A6" s="558">
        <v>1</v>
      </c>
      <c r="B6" s="559" t="s">
        <v>104</v>
      </c>
      <c r="C6" s="545">
        <v>1.5</v>
      </c>
      <c r="D6" s="545">
        <v>0.32107692307692304</v>
      </c>
      <c r="E6" s="545">
        <v>1</v>
      </c>
      <c r="F6" s="545">
        <v>0.94035897435897431</v>
      </c>
      <c r="G6" s="545">
        <v>0.20590553527977873</v>
      </c>
    </row>
    <row r="7" spans="1:7" x14ac:dyDescent="0.25">
      <c r="A7" s="558">
        <v>2</v>
      </c>
      <c r="B7" s="559" t="s">
        <v>98</v>
      </c>
      <c r="C7" s="545">
        <v>1.2348749999999999</v>
      </c>
      <c r="D7" s="545">
        <v>0.54892307692307685</v>
      </c>
      <c r="E7" s="545">
        <v>0.7897142857142857</v>
      </c>
      <c r="F7" s="545">
        <v>0.85783745421245416</v>
      </c>
      <c r="G7" s="545">
        <v>0.12338401513325858</v>
      </c>
    </row>
    <row r="8" spans="1:7" x14ac:dyDescent="0.25">
      <c r="A8" s="558">
        <v>3</v>
      </c>
      <c r="B8" s="559" t="s">
        <v>108</v>
      </c>
      <c r="C8" s="545">
        <v>1.2368750000000002</v>
      </c>
      <c r="D8" s="545">
        <v>0.51838461538461544</v>
      </c>
      <c r="E8" s="545">
        <v>0.77599999999999991</v>
      </c>
      <c r="F8" s="545">
        <v>0.84375320512820517</v>
      </c>
      <c r="G8" s="545">
        <v>0.10929976604900959</v>
      </c>
    </row>
    <row r="9" spans="1:7" ht="25.5" x14ac:dyDescent="0.25">
      <c r="A9" s="558">
        <v>4</v>
      </c>
      <c r="B9" s="559" t="s">
        <v>51</v>
      </c>
      <c r="C9" s="545">
        <v>1.2324999999999999</v>
      </c>
      <c r="D9" s="545">
        <v>0.53838461538461535</v>
      </c>
      <c r="E9" s="545">
        <v>0.65428571428571425</v>
      </c>
      <c r="F9" s="545">
        <v>0.80839010989010995</v>
      </c>
      <c r="G9" s="545">
        <v>7.3936670810914373E-2</v>
      </c>
    </row>
    <row r="10" spans="1:7" x14ac:dyDescent="0.25">
      <c r="A10" s="570">
        <v>5</v>
      </c>
      <c r="B10" s="574" t="s">
        <v>102</v>
      </c>
      <c r="C10" s="270">
        <v>1.221125</v>
      </c>
      <c r="D10" s="270">
        <v>0.34915384615384615</v>
      </c>
      <c r="E10" s="270">
        <v>0.8342857142857143</v>
      </c>
      <c r="F10" s="270">
        <v>0.80152152014652012</v>
      </c>
      <c r="G10" s="270">
        <v>6.7068081067324536E-2</v>
      </c>
    </row>
    <row r="11" spans="1:7" x14ac:dyDescent="0.25">
      <c r="A11" s="570">
        <v>6</v>
      </c>
      <c r="B11" s="571" t="s">
        <v>49</v>
      </c>
      <c r="C11" s="270">
        <v>1.2537500000000001</v>
      </c>
      <c r="D11" s="270">
        <v>0.26769230769230767</v>
      </c>
      <c r="E11" s="270">
        <v>0.8571428571428571</v>
      </c>
      <c r="F11" s="270">
        <v>0.79286172161172164</v>
      </c>
      <c r="G11" s="270">
        <v>5.8408282532526057E-2</v>
      </c>
    </row>
    <row r="12" spans="1:7" x14ac:dyDescent="0.25">
      <c r="A12" s="570">
        <v>7</v>
      </c>
      <c r="B12" s="571" t="s">
        <v>43</v>
      </c>
      <c r="C12" s="270">
        <v>0.96504545454545432</v>
      </c>
      <c r="D12" s="270">
        <v>0.53684615384615375</v>
      </c>
      <c r="E12" s="270">
        <v>0.84733333333333327</v>
      </c>
      <c r="F12" s="270">
        <v>0.78307498057498037</v>
      </c>
      <c r="G12" s="270">
        <v>4.8621541495784792E-2</v>
      </c>
    </row>
    <row r="13" spans="1:7" x14ac:dyDescent="0.25">
      <c r="A13" s="570">
        <v>8</v>
      </c>
      <c r="B13" s="575" t="s">
        <v>101</v>
      </c>
      <c r="C13" s="270">
        <v>1.4100000000000001</v>
      </c>
      <c r="D13" s="270">
        <v>0.36483076923076924</v>
      </c>
      <c r="E13" s="270">
        <v>0.54871428571428571</v>
      </c>
      <c r="F13" s="270">
        <v>0.77451501831501834</v>
      </c>
      <c r="G13" s="270">
        <v>4.0061579235822764E-2</v>
      </c>
    </row>
    <row r="14" spans="1:7" ht="20.25" customHeight="1" x14ac:dyDescent="0.25">
      <c r="A14" s="570">
        <v>9</v>
      </c>
      <c r="B14" s="571" t="s">
        <v>107</v>
      </c>
      <c r="C14" s="270">
        <v>1.1765000000000001</v>
      </c>
      <c r="D14" s="270">
        <v>0.40569230769230769</v>
      </c>
      <c r="E14" s="270">
        <v>0.73899999999999999</v>
      </c>
      <c r="F14" s="270">
        <v>0.77373076923076922</v>
      </c>
      <c r="G14" s="270">
        <v>3.9277330151573642E-2</v>
      </c>
    </row>
    <row r="15" spans="1:7" x14ac:dyDescent="0.25">
      <c r="A15" s="570">
        <v>10</v>
      </c>
      <c r="B15" s="571" t="s">
        <v>63</v>
      </c>
      <c r="C15" s="270">
        <v>1.0911249999999999</v>
      </c>
      <c r="D15" s="270">
        <v>0.36176923076923079</v>
      </c>
      <c r="E15" s="270">
        <v>0.8571428571428571</v>
      </c>
      <c r="F15" s="270">
        <v>0.77001236263736261</v>
      </c>
      <c r="G15" s="270">
        <v>3.5558923558167033E-2</v>
      </c>
    </row>
    <row r="16" spans="1:7" x14ac:dyDescent="0.25">
      <c r="A16" s="570">
        <v>11</v>
      </c>
      <c r="B16" s="571" t="s">
        <v>56</v>
      </c>
      <c r="C16" s="270">
        <v>1.26125</v>
      </c>
      <c r="D16" s="270">
        <v>0.40869230769230774</v>
      </c>
      <c r="E16" s="270">
        <v>0.62942857142857156</v>
      </c>
      <c r="F16" s="270">
        <v>0.76645695970695982</v>
      </c>
      <c r="G16" s="270">
        <v>3.2003520627764237E-2</v>
      </c>
    </row>
    <row r="17" spans="1:7" x14ac:dyDescent="0.25">
      <c r="A17" s="570">
        <v>12</v>
      </c>
      <c r="B17" s="571" t="s">
        <v>97</v>
      </c>
      <c r="C17" s="270">
        <v>1.2737500000000002</v>
      </c>
      <c r="D17" s="270">
        <v>0.35107692307692306</v>
      </c>
      <c r="E17" s="270">
        <v>0.65571428571428569</v>
      </c>
      <c r="F17" s="270">
        <v>0.7601804029304029</v>
      </c>
      <c r="G17" s="270">
        <v>2.5726963851207318E-2</v>
      </c>
    </row>
    <row r="18" spans="1:7" x14ac:dyDescent="0.25">
      <c r="A18" s="570">
        <v>13</v>
      </c>
      <c r="B18" s="571" t="s">
        <v>99</v>
      </c>
      <c r="C18" s="270">
        <v>1.1412499999999999</v>
      </c>
      <c r="D18" s="270">
        <v>0.38669230769230761</v>
      </c>
      <c r="E18" s="270">
        <v>0.74642857142857133</v>
      </c>
      <c r="F18" s="270">
        <v>0.75812362637362629</v>
      </c>
      <c r="G18" s="270">
        <v>2.3670187294430711E-2</v>
      </c>
    </row>
    <row r="19" spans="1:7" x14ac:dyDescent="0.25">
      <c r="A19" s="570">
        <v>14</v>
      </c>
      <c r="B19" s="571" t="s">
        <v>45</v>
      </c>
      <c r="C19" s="270">
        <v>1.2826249999999999</v>
      </c>
      <c r="D19" s="270">
        <v>0.33730769230769236</v>
      </c>
      <c r="E19" s="270">
        <v>0.65242857142857147</v>
      </c>
      <c r="F19" s="270">
        <v>0.75745375457875452</v>
      </c>
      <c r="G19" s="270">
        <v>2.3000315499558943E-2</v>
      </c>
    </row>
    <row r="20" spans="1:7" x14ac:dyDescent="0.25">
      <c r="A20" s="570">
        <v>15</v>
      </c>
      <c r="B20" s="571" t="s">
        <v>57</v>
      </c>
      <c r="C20" s="270">
        <v>1.0838749999999999</v>
      </c>
      <c r="D20" s="270">
        <v>0.3725384615384616</v>
      </c>
      <c r="E20" s="270">
        <v>0.7985714285714286</v>
      </c>
      <c r="F20" s="270">
        <v>0.75166163003663</v>
      </c>
      <c r="G20" s="270">
        <v>1.7208190957434422E-2</v>
      </c>
    </row>
    <row r="21" spans="1:7" x14ac:dyDescent="0.25">
      <c r="A21" s="570">
        <v>16</v>
      </c>
      <c r="B21" s="571" t="s">
        <v>62</v>
      </c>
      <c r="C21" s="270">
        <v>1.0942499999999999</v>
      </c>
      <c r="D21" s="270">
        <v>0.34230769230769237</v>
      </c>
      <c r="E21" s="270">
        <v>0.81571428571428573</v>
      </c>
      <c r="F21" s="270">
        <v>0.75075732600732603</v>
      </c>
      <c r="G21" s="270">
        <v>1.6303886928130451E-2</v>
      </c>
    </row>
    <row r="22" spans="1:7" x14ac:dyDescent="0.25">
      <c r="A22" s="570">
        <v>17</v>
      </c>
      <c r="B22" s="571" t="s">
        <v>65</v>
      </c>
      <c r="C22" s="270">
        <v>0.85337499999999999</v>
      </c>
      <c r="D22" s="270">
        <v>0.53692307692307695</v>
      </c>
      <c r="E22" s="270">
        <v>0.85285714285714298</v>
      </c>
      <c r="F22" s="270">
        <v>0.74771840659340649</v>
      </c>
      <c r="G22" s="270">
        <v>1.3264967514210912E-2</v>
      </c>
    </row>
    <row r="23" spans="1:7" x14ac:dyDescent="0.25">
      <c r="A23" s="570">
        <v>18</v>
      </c>
      <c r="B23" s="571" t="s">
        <v>61</v>
      </c>
      <c r="C23" s="270">
        <v>1.0971249999999999</v>
      </c>
      <c r="D23" s="270">
        <v>0.46769230769230768</v>
      </c>
      <c r="E23" s="270">
        <v>0.64142857142857146</v>
      </c>
      <c r="F23" s="270">
        <v>0.73541529304029307</v>
      </c>
      <c r="G23" s="270">
        <v>9.6185396109749188E-4</v>
      </c>
    </row>
    <row r="24" spans="1:7" x14ac:dyDescent="0.25">
      <c r="A24" s="570">
        <v>19</v>
      </c>
      <c r="B24" s="571" t="s">
        <v>48</v>
      </c>
      <c r="C24" s="270">
        <v>1.0101249999999999</v>
      </c>
      <c r="D24" s="270">
        <v>0.4523076923076923</v>
      </c>
      <c r="E24" s="270">
        <v>0.74285714285714288</v>
      </c>
      <c r="F24" s="270">
        <v>0.73509661172161167</v>
      </c>
      <c r="G24" s="270">
        <v>6.4317264241608996E-4</v>
      </c>
    </row>
    <row r="25" spans="1:7" x14ac:dyDescent="0.25">
      <c r="A25" s="535"/>
      <c r="B25" s="540" t="s">
        <v>69</v>
      </c>
      <c r="C25" s="539">
        <v>1.1218928977272724</v>
      </c>
      <c r="D25" s="539">
        <v>0.37762694331983798</v>
      </c>
      <c r="E25" s="539">
        <v>0.70384047619047629</v>
      </c>
      <c r="F25" s="539">
        <v>0.73445343907919558</v>
      </c>
      <c r="G25" s="539">
        <v>0</v>
      </c>
    </row>
    <row r="26" spans="1:7" ht="25.5" x14ac:dyDescent="0.25">
      <c r="A26" s="570">
        <v>20</v>
      </c>
      <c r="B26" s="571" t="s">
        <v>146</v>
      </c>
      <c r="C26" s="270">
        <v>1.1825000000000001</v>
      </c>
      <c r="D26" s="270">
        <v>0.36661538461538457</v>
      </c>
      <c r="E26" s="270">
        <v>0.64571428571428569</v>
      </c>
      <c r="F26" s="270">
        <v>0.73160989010989008</v>
      </c>
      <c r="G26" s="270">
        <v>-2.8435489693054983E-3</v>
      </c>
    </row>
    <row r="27" spans="1:7" x14ac:dyDescent="0.25">
      <c r="A27" s="570">
        <v>21</v>
      </c>
      <c r="B27" s="571" t="s">
        <v>55</v>
      </c>
      <c r="C27" s="270">
        <v>1.1561250000000001</v>
      </c>
      <c r="D27" s="270">
        <v>0.34500000000000003</v>
      </c>
      <c r="E27" s="270">
        <v>0.69357142857142862</v>
      </c>
      <c r="F27" s="270">
        <v>0.73156547619047618</v>
      </c>
      <c r="G27" s="270">
        <v>-2.8879628887193975E-3</v>
      </c>
    </row>
    <row r="28" spans="1:7" x14ac:dyDescent="0.25">
      <c r="A28" s="570">
        <v>22</v>
      </c>
      <c r="B28" s="571" t="s">
        <v>67</v>
      </c>
      <c r="C28" s="270">
        <v>1.119375</v>
      </c>
      <c r="D28" s="270">
        <v>0.28576923076923078</v>
      </c>
      <c r="E28" s="270">
        <v>0.77571428571428569</v>
      </c>
      <c r="F28" s="270">
        <v>0.7269528388278389</v>
      </c>
      <c r="G28" s="270">
        <v>-7.5006002513566816E-3</v>
      </c>
    </row>
    <row r="29" spans="1:7" ht="18" customHeight="1" x14ac:dyDescent="0.25">
      <c r="A29" s="570">
        <v>23</v>
      </c>
      <c r="B29" s="571" t="s">
        <v>46</v>
      </c>
      <c r="C29" s="270">
        <v>1.18425</v>
      </c>
      <c r="D29" s="270">
        <v>0.36784615384615377</v>
      </c>
      <c r="E29" s="270">
        <v>0.62714285714285711</v>
      </c>
      <c r="F29" s="270">
        <v>0.72641300366300365</v>
      </c>
      <c r="G29" s="270">
        <v>-8.0404354161919267E-3</v>
      </c>
    </row>
    <row r="30" spans="1:7" x14ac:dyDescent="0.25">
      <c r="A30" s="570">
        <v>24</v>
      </c>
      <c r="B30" s="571" t="s">
        <v>52</v>
      </c>
      <c r="C30" s="270">
        <v>1.1287500000000001</v>
      </c>
      <c r="D30" s="270">
        <v>0.32423076923076921</v>
      </c>
      <c r="E30" s="270">
        <v>0.67328571428571427</v>
      </c>
      <c r="F30" s="270">
        <v>0.70875549450549469</v>
      </c>
      <c r="G30" s="270">
        <v>-2.5697944573700893E-2</v>
      </c>
    </row>
    <row r="31" spans="1:7" x14ac:dyDescent="0.25">
      <c r="A31" s="570">
        <v>25</v>
      </c>
      <c r="B31" s="571" t="s">
        <v>106</v>
      </c>
      <c r="C31" s="270">
        <v>1.1005</v>
      </c>
      <c r="D31" s="270">
        <v>0.4076153846153846</v>
      </c>
      <c r="E31" s="270">
        <v>0.61642857142857133</v>
      </c>
      <c r="F31" s="270">
        <v>0.70818131868131873</v>
      </c>
      <c r="G31" s="270">
        <v>-2.6272120397876852E-2</v>
      </c>
    </row>
    <row r="32" spans="1:7" x14ac:dyDescent="0.25">
      <c r="A32" s="570">
        <v>26</v>
      </c>
      <c r="B32" s="572" t="s">
        <v>53</v>
      </c>
      <c r="C32" s="270">
        <v>1.1078749999999999</v>
      </c>
      <c r="D32" s="270">
        <v>0.43546153846153851</v>
      </c>
      <c r="E32" s="270">
        <v>0.56585714285714284</v>
      </c>
      <c r="F32" s="270">
        <v>0.70306456043956045</v>
      </c>
      <c r="G32" s="270">
        <v>-3.1388878639635132E-2</v>
      </c>
    </row>
    <row r="33" spans="1:7" x14ac:dyDescent="0.25">
      <c r="A33" s="570">
        <v>27</v>
      </c>
      <c r="B33" s="573" t="s">
        <v>47</v>
      </c>
      <c r="C33" s="270">
        <v>1.0675000000000001</v>
      </c>
      <c r="D33" s="270">
        <v>0.33676923076923077</v>
      </c>
      <c r="E33" s="270">
        <v>0.68285714285714272</v>
      </c>
      <c r="F33" s="270">
        <v>0.69570879120879114</v>
      </c>
      <c r="G33" s="270">
        <v>-3.8744647870404436E-2</v>
      </c>
    </row>
    <row r="34" spans="1:7" x14ac:dyDescent="0.25">
      <c r="A34" s="570">
        <v>28</v>
      </c>
      <c r="B34" s="571" t="s">
        <v>66</v>
      </c>
      <c r="C34" s="270">
        <v>1.0687499999999999</v>
      </c>
      <c r="D34" s="270">
        <v>0.3</v>
      </c>
      <c r="E34" s="270">
        <v>0.7142857142857143</v>
      </c>
      <c r="F34" s="270">
        <v>0.69434523809523807</v>
      </c>
      <c r="G34" s="270">
        <v>-4.0108200983957509E-2</v>
      </c>
    </row>
    <row r="35" spans="1:7" x14ac:dyDescent="0.25">
      <c r="A35" s="570">
        <v>29</v>
      </c>
      <c r="B35" s="571" t="s">
        <v>103</v>
      </c>
      <c r="C35" s="270">
        <v>1.091375</v>
      </c>
      <c r="D35" s="270">
        <v>0.29599999999999999</v>
      </c>
      <c r="E35" s="270">
        <v>0.69400000000000006</v>
      </c>
      <c r="F35" s="270">
        <v>0.6937916666666667</v>
      </c>
      <c r="G35" s="270">
        <v>-4.0661772412528885E-2</v>
      </c>
    </row>
    <row r="36" spans="1:7" ht="25.5" x14ac:dyDescent="0.25">
      <c r="A36" s="570">
        <v>30</v>
      </c>
      <c r="B36" s="571" t="s">
        <v>105</v>
      </c>
      <c r="C36" s="270">
        <v>1.1775000000000002</v>
      </c>
      <c r="D36" s="270">
        <v>0.31076923076923085</v>
      </c>
      <c r="E36" s="270">
        <v>0.57857142857142851</v>
      </c>
      <c r="F36" s="270">
        <v>0.68894688644688651</v>
      </c>
      <c r="G36" s="270">
        <v>-4.5506552632309072E-2</v>
      </c>
    </row>
    <row r="37" spans="1:7" x14ac:dyDescent="0.25">
      <c r="A37" s="570">
        <v>31</v>
      </c>
      <c r="B37" s="571" t="s">
        <v>58</v>
      </c>
      <c r="C37" s="270">
        <v>1.072875</v>
      </c>
      <c r="D37" s="270">
        <v>0.36938461538461542</v>
      </c>
      <c r="E37" s="270">
        <v>0.61428571428571421</v>
      </c>
      <c r="F37" s="270">
        <v>0.68551510989010989</v>
      </c>
      <c r="G37" s="270">
        <v>-4.8938329189085694E-2</v>
      </c>
    </row>
    <row r="38" spans="1:7" x14ac:dyDescent="0.25">
      <c r="A38" s="565">
        <v>32</v>
      </c>
      <c r="B38" s="566" t="s">
        <v>54</v>
      </c>
      <c r="C38" s="567">
        <v>1.0128750000000002</v>
      </c>
      <c r="D38" s="567">
        <v>0.33176923076923082</v>
      </c>
      <c r="E38" s="567">
        <v>0.7014285714285714</v>
      </c>
      <c r="F38" s="567">
        <v>0.68202426739926747</v>
      </c>
      <c r="G38" s="567">
        <v>-5.242917167992811E-2</v>
      </c>
    </row>
    <row r="39" spans="1:7" x14ac:dyDescent="0.25">
      <c r="A39" s="565">
        <v>33</v>
      </c>
      <c r="B39" s="568" t="s">
        <v>68</v>
      </c>
      <c r="C39" s="567">
        <v>0.99762499999999998</v>
      </c>
      <c r="D39" s="567">
        <v>0.33515384615384608</v>
      </c>
      <c r="E39" s="567">
        <v>0.70885714285714285</v>
      </c>
      <c r="F39" s="567">
        <v>0.68054532967032966</v>
      </c>
      <c r="G39" s="567">
        <v>-5.3908109408865923E-2</v>
      </c>
    </row>
    <row r="40" spans="1:7" x14ac:dyDescent="0.25">
      <c r="A40" s="565">
        <v>34</v>
      </c>
      <c r="B40" s="569" t="s">
        <v>60</v>
      </c>
      <c r="C40" s="567">
        <v>1.2041250000000001</v>
      </c>
      <c r="D40" s="567">
        <v>0.30723076923076925</v>
      </c>
      <c r="E40" s="567">
        <v>0.5238571428571428</v>
      </c>
      <c r="F40" s="567">
        <v>0.67840430402930407</v>
      </c>
      <c r="G40" s="567">
        <v>-5.6049135049891508E-2</v>
      </c>
    </row>
    <row r="41" spans="1:7" x14ac:dyDescent="0.25">
      <c r="A41" s="560">
        <v>35</v>
      </c>
      <c r="B41" s="561" t="s">
        <v>100</v>
      </c>
      <c r="C41" s="544">
        <v>1.0142500000000001</v>
      </c>
      <c r="D41" s="544">
        <v>0.36769230769230765</v>
      </c>
      <c r="E41" s="544">
        <v>0.64142857142857146</v>
      </c>
      <c r="F41" s="544">
        <v>0.67445695970695974</v>
      </c>
      <c r="G41" s="544">
        <v>-5.9996479372235845E-2</v>
      </c>
    </row>
    <row r="42" spans="1:7" x14ac:dyDescent="0.25">
      <c r="A42" s="560">
        <v>36</v>
      </c>
      <c r="B42" s="562" t="s">
        <v>59</v>
      </c>
      <c r="C42" s="544">
        <v>1.1071249999999999</v>
      </c>
      <c r="D42" s="544">
        <v>0.35423076923076918</v>
      </c>
      <c r="E42" s="544">
        <v>0.55385714285714283</v>
      </c>
      <c r="F42" s="544">
        <v>0.67173763736263725</v>
      </c>
      <c r="G42" s="544">
        <v>-6.2715801716558328E-2</v>
      </c>
    </row>
    <row r="43" spans="1:7" x14ac:dyDescent="0.25">
      <c r="A43" s="560">
        <v>37</v>
      </c>
      <c r="B43" s="562" t="s">
        <v>50</v>
      </c>
      <c r="C43" s="544">
        <v>0.94375000000000009</v>
      </c>
      <c r="D43" s="544">
        <v>0.39463157894736839</v>
      </c>
      <c r="E43" s="544">
        <v>0.67571428571428582</v>
      </c>
      <c r="F43" s="544">
        <v>0.67136528822055153</v>
      </c>
      <c r="G43" s="544">
        <v>-6.3088150858644054E-2</v>
      </c>
    </row>
    <row r="44" spans="1:7" x14ac:dyDescent="0.25">
      <c r="A44" s="560">
        <v>38</v>
      </c>
      <c r="B44" s="562" t="s">
        <v>44</v>
      </c>
      <c r="C44" s="544">
        <v>0.96662499999999996</v>
      </c>
      <c r="D44" s="544">
        <v>0.32269230769230772</v>
      </c>
      <c r="E44" s="544">
        <v>0.70071428571428573</v>
      </c>
      <c r="F44" s="544">
        <v>0.6633438644688644</v>
      </c>
      <c r="G44" s="544">
        <v>-7.1109574610331183E-2</v>
      </c>
    </row>
    <row r="45" spans="1:7" x14ac:dyDescent="0.25">
      <c r="A45" s="560">
        <v>39</v>
      </c>
      <c r="B45" s="563" t="s">
        <v>41</v>
      </c>
      <c r="C45" s="544">
        <v>0.78095454545454535</v>
      </c>
      <c r="D45" s="544">
        <v>0.3717692307692308</v>
      </c>
      <c r="E45" s="544">
        <v>0.78500000000000003</v>
      </c>
      <c r="F45" s="544">
        <v>0.6459079254079253</v>
      </c>
      <c r="G45" s="544">
        <v>-8.8545513671270282E-2</v>
      </c>
    </row>
    <row r="46" spans="1:7" x14ac:dyDescent="0.25">
      <c r="A46" s="560">
        <v>40</v>
      </c>
      <c r="B46" s="564" t="s">
        <v>64</v>
      </c>
      <c r="C46" s="544">
        <v>0.97159090909090906</v>
      </c>
      <c r="D46" s="544">
        <v>0.30615384615384622</v>
      </c>
      <c r="E46" s="544">
        <v>0.54200000000000004</v>
      </c>
      <c r="F46" s="544">
        <v>0.60658158508158511</v>
      </c>
      <c r="G46" s="544">
        <v>-0.12787185399761047</v>
      </c>
    </row>
    <row r="47" spans="1:7" x14ac:dyDescent="0.25">
      <c r="G47" s="544">
        <f>G46/2.2</f>
        <v>-5.8123569998913847E-2</v>
      </c>
    </row>
    <row r="50" spans="1:7" x14ac:dyDescent="0.25">
      <c r="G50" s="545">
        <v>0</v>
      </c>
    </row>
    <row r="51" spans="1:7" x14ac:dyDescent="0.25">
      <c r="A51" s="533">
        <v>1</v>
      </c>
      <c r="B51" s="534" t="s">
        <v>38</v>
      </c>
      <c r="C51" s="269">
        <v>1.1812500000000001</v>
      </c>
      <c r="D51" s="269">
        <v>0.40823076923076929</v>
      </c>
      <c r="E51" s="269">
        <v>0.63</v>
      </c>
      <c r="F51" s="269">
        <v>0.7398269230769231</v>
      </c>
      <c r="G51" s="269">
        <v>-6.7307692307783107E-5</v>
      </c>
    </row>
    <row r="52" spans="1:7" x14ac:dyDescent="0.25">
      <c r="A52" s="533">
        <v>2</v>
      </c>
      <c r="B52" s="534" t="s">
        <v>40</v>
      </c>
      <c r="C52" s="269">
        <v>0.91500000000000015</v>
      </c>
      <c r="D52" s="269">
        <v>0.32738461538461539</v>
      </c>
      <c r="E52" s="269">
        <v>0.97750000000000004</v>
      </c>
      <c r="F52" s="269">
        <v>0.73996153846153856</v>
      </c>
      <c r="G52" s="269">
        <v>6.7307692307672085E-5</v>
      </c>
    </row>
    <row r="53" spans="1:7" x14ac:dyDescent="0.25">
      <c r="A53" s="535" t="s">
        <v>69</v>
      </c>
      <c r="B53" s="536"/>
      <c r="C53" s="539">
        <v>1.0481250000000002</v>
      </c>
      <c r="D53" s="539">
        <v>0.36780769230769234</v>
      </c>
      <c r="E53" s="539">
        <v>0.80374999999999996</v>
      </c>
      <c r="F53" s="539">
        <v>0.73989423076923089</v>
      </c>
      <c r="G53" s="539">
        <v>0</v>
      </c>
    </row>
    <row r="54" spans="1:7" x14ac:dyDescent="0.25">
      <c r="G54" s="544">
        <v>0</v>
      </c>
    </row>
  </sheetData>
  <sheetProtection algorithmName="SHA-512" hashValue="Wk0JcunaqwVglgtUPxqBI45JSxVCkaDMMBE8HbOCI/Hm0kqWukclxB97Dghq9XHm1S6v6PI2xboocMRocUkFJQ==" saltValue="iGq5ntRCIYVolPSx3fv6DA==" spinCount="100000" sheet="1" objects="1" scenarios="1"/>
  <sortState ref="B6:G45">
    <sortCondition descending="1" ref="G46"/>
  </sortState>
  <mergeCells count="4">
    <mergeCell ref="G3:G5"/>
    <mergeCell ref="A3:A5"/>
    <mergeCell ref="B3:B5"/>
    <mergeCell ref="C3:F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4"/>
  <sheetViews>
    <sheetView workbookViewId="0">
      <selection activeCell="H12" sqref="H12"/>
    </sheetView>
  </sheetViews>
  <sheetFormatPr defaultRowHeight="15" x14ac:dyDescent="0.25"/>
  <cols>
    <col min="1" max="1" width="9.140625" style="532"/>
    <col min="2" max="2" width="57.28515625" style="537" customWidth="1"/>
    <col min="3" max="7" width="10.42578125" style="532" customWidth="1"/>
    <col min="8" max="8" width="15.5703125" style="532" customWidth="1"/>
    <col min="9" max="16384" width="9.140625" style="532"/>
  </cols>
  <sheetData>
    <row r="2" spans="1:8" x14ac:dyDescent="0.25">
      <c r="H2" s="545">
        <v>8.5086590850326077E-2</v>
      </c>
    </row>
    <row r="3" spans="1:8" ht="15" customHeight="1" x14ac:dyDescent="0.25">
      <c r="A3" s="650" t="s">
        <v>3</v>
      </c>
      <c r="B3" s="651" t="s">
        <v>5</v>
      </c>
      <c r="C3" s="652" t="s">
        <v>321</v>
      </c>
      <c r="D3" s="652"/>
      <c r="E3" s="652"/>
      <c r="F3" s="652"/>
      <c r="G3" s="652"/>
      <c r="H3" s="652" t="s">
        <v>316</v>
      </c>
    </row>
    <row r="4" spans="1:8" x14ac:dyDescent="0.25">
      <c r="A4" s="650"/>
      <c r="B4" s="651"/>
      <c r="C4" s="652"/>
      <c r="D4" s="652"/>
      <c r="E4" s="652"/>
      <c r="F4" s="652"/>
      <c r="G4" s="652"/>
      <c r="H4" s="652"/>
    </row>
    <row r="5" spans="1:8" x14ac:dyDescent="0.25">
      <c r="A5" s="650"/>
      <c r="B5" s="651"/>
      <c r="C5" s="543" t="s">
        <v>322</v>
      </c>
      <c r="D5" s="543" t="s">
        <v>323</v>
      </c>
      <c r="E5" s="543" t="s">
        <v>324</v>
      </c>
      <c r="F5" s="543" t="s">
        <v>325</v>
      </c>
      <c r="G5" s="543" t="s">
        <v>320</v>
      </c>
      <c r="H5" s="652"/>
    </row>
    <row r="6" spans="1:8" x14ac:dyDescent="0.25">
      <c r="A6" s="554">
        <v>1</v>
      </c>
      <c r="B6" s="555" t="s">
        <v>59</v>
      </c>
      <c r="C6" s="545">
        <v>1.2161176470588235</v>
      </c>
      <c r="D6" s="545">
        <v>1.4709999999999996</v>
      </c>
      <c r="E6" s="545">
        <v>1.4842857142857144</v>
      </c>
      <c r="F6" s="545">
        <v>1.1745000000000001</v>
      </c>
      <c r="G6" s="545">
        <v>1.3364758403361345</v>
      </c>
      <c r="H6" s="545">
        <v>0.21271647712581521</v>
      </c>
    </row>
    <row r="7" spans="1:8" x14ac:dyDescent="0.25">
      <c r="A7" s="554">
        <v>2</v>
      </c>
      <c r="B7" s="556" t="s">
        <v>101</v>
      </c>
      <c r="C7" s="545">
        <v>1.3770588235294117</v>
      </c>
      <c r="D7" s="545">
        <v>1.399</v>
      </c>
      <c r="E7" s="545">
        <v>0.94750000000000001</v>
      </c>
      <c r="F7" s="545">
        <v>1.5</v>
      </c>
      <c r="G7" s="545">
        <v>1.3058897058823529</v>
      </c>
      <c r="H7" s="545">
        <v>0.18213034267203354</v>
      </c>
    </row>
    <row r="8" spans="1:8" ht="25.5" x14ac:dyDescent="0.25">
      <c r="A8" s="554">
        <v>3</v>
      </c>
      <c r="B8" s="555" t="s">
        <v>107</v>
      </c>
      <c r="C8" s="545">
        <v>1.4174117647058824</v>
      </c>
      <c r="D8" s="545">
        <v>1.3794000000000002</v>
      </c>
      <c r="E8" s="545">
        <v>1.0077500000000001</v>
      </c>
      <c r="F8" s="545">
        <v>1.1895</v>
      </c>
      <c r="G8" s="545">
        <v>1.2485154411764707</v>
      </c>
      <c r="H8" s="545">
        <v>0.1247560779661514</v>
      </c>
    </row>
    <row r="9" spans="1:8" x14ac:dyDescent="0.25">
      <c r="A9" s="554">
        <v>4</v>
      </c>
      <c r="B9" s="555" t="s">
        <v>103</v>
      </c>
      <c r="C9" s="545">
        <v>1.3356470588235294</v>
      </c>
      <c r="D9" s="545">
        <v>1.1184999999999996</v>
      </c>
      <c r="E9" s="545">
        <v>1.23875</v>
      </c>
      <c r="F9" s="545">
        <v>1.278</v>
      </c>
      <c r="G9" s="545">
        <v>1.2427242647058823</v>
      </c>
      <c r="H9" s="545">
        <v>0.11896490149556294</v>
      </c>
    </row>
    <row r="10" spans="1:8" x14ac:dyDescent="0.25">
      <c r="A10" s="554">
        <v>5</v>
      </c>
      <c r="B10" s="555" t="s">
        <v>108</v>
      </c>
      <c r="C10" s="545">
        <v>1.1064705882352943</v>
      </c>
      <c r="D10" s="545">
        <v>1.2150999999999998</v>
      </c>
      <c r="E10" s="545">
        <v>1.3082500000000001</v>
      </c>
      <c r="F10" s="545">
        <v>1.2929999999999999</v>
      </c>
      <c r="G10" s="545">
        <v>1.2307051470588235</v>
      </c>
      <c r="H10" s="545">
        <v>0.10694578384850417</v>
      </c>
    </row>
    <row r="11" spans="1:8" x14ac:dyDescent="0.25">
      <c r="A11" s="554">
        <v>6</v>
      </c>
      <c r="B11" s="555" t="s">
        <v>97</v>
      </c>
      <c r="C11" s="545">
        <v>1.1399999999999999</v>
      </c>
      <c r="D11" s="545">
        <v>1.2162000000000002</v>
      </c>
      <c r="E11" s="545">
        <v>1.3827500000000001</v>
      </c>
      <c r="F11" s="545">
        <v>1.1819999999999999</v>
      </c>
      <c r="G11" s="545">
        <v>1.2302375000000001</v>
      </c>
      <c r="H11" s="545">
        <v>0.10647813678968077</v>
      </c>
    </row>
    <row r="12" spans="1:8" x14ac:dyDescent="0.25">
      <c r="A12" s="554">
        <v>7</v>
      </c>
      <c r="B12" s="555" t="s">
        <v>106</v>
      </c>
      <c r="C12" s="545">
        <v>1.2423529411764707</v>
      </c>
      <c r="D12" s="545">
        <v>1.3166999999999998</v>
      </c>
      <c r="E12" s="545">
        <v>1.4315</v>
      </c>
      <c r="F12" s="545">
        <v>0.87149999999999994</v>
      </c>
      <c r="G12" s="545">
        <v>1.2155132352941176</v>
      </c>
      <c r="H12" s="545">
        <v>9.175387208379826E-2</v>
      </c>
    </row>
    <row r="13" spans="1:8" x14ac:dyDescent="0.25">
      <c r="A13" s="549">
        <v>8</v>
      </c>
      <c r="B13" s="557" t="s">
        <v>100</v>
      </c>
      <c r="C13" s="270">
        <v>1.4327058823529413</v>
      </c>
      <c r="D13" s="270">
        <v>1.2829999999999999</v>
      </c>
      <c r="E13" s="270">
        <v>0.97250000000000003</v>
      </c>
      <c r="F13" s="270">
        <v>1.0934999999999999</v>
      </c>
      <c r="G13" s="270">
        <v>1.1954264705882354</v>
      </c>
      <c r="H13" s="270">
        <v>7.1667107377916039E-2</v>
      </c>
    </row>
    <row r="14" spans="1:8" x14ac:dyDescent="0.25">
      <c r="A14" s="549">
        <v>9</v>
      </c>
      <c r="B14" s="550" t="s">
        <v>102</v>
      </c>
      <c r="C14" s="270">
        <v>1.1105</v>
      </c>
      <c r="D14" s="270">
        <v>1.3381818181818181</v>
      </c>
      <c r="E14" s="270">
        <v>1.3734999999999999</v>
      </c>
      <c r="F14" s="270">
        <v>0.93149999999999999</v>
      </c>
      <c r="G14" s="270">
        <v>1.1884204545454544</v>
      </c>
      <c r="H14" s="270">
        <v>6.466109133513509E-2</v>
      </c>
    </row>
    <row r="15" spans="1:8" x14ac:dyDescent="0.25">
      <c r="A15" s="549">
        <v>10</v>
      </c>
      <c r="B15" s="550" t="s">
        <v>46</v>
      </c>
      <c r="C15" s="270">
        <v>1.4031764705882352</v>
      </c>
      <c r="D15" s="270">
        <v>1.2492000000000001</v>
      </c>
      <c r="E15" s="270">
        <v>0.86125000000000007</v>
      </c>
      <c r="F15" s="270">
        <v>1.2120000000000002</v>
      </c>
      <c r="G15" s="270">
        <v>1.1814066176470588</v>
      </c>
      <c r="H15" s="270">
        <v>5.7647254436739459E-2</v>
      </c>
    </row>
    <row r="16" spans="1:8" x14ac:dyDescent="0.25">
      <c r="A16" s="549">
        <v>11</v>
      </c>
      <c r="B16" s="550" t="s">
        <v>52</v>
      </c>
      <c r="C16" s="270">
        <v>1.2755294117647058</v>
      </c>
      <c r="D16" s="270">
        <v>1.1938000000000002</v>
      </c>
      <c r="E16" s="270">
        <v>1.1515</v>
      </c>
      <c r="F16" s="270">
        <v>1.0934999999999999</v>
      </c>
      <c r="G16" s="270">
        <v>1.1785823529411765</v>
      </c>
      <c r="H16" s="270">
        <v>5.4822989730857197E-2</v>
      </c>
    </row>
    <row r="17" spans="1:8" x14ac:dyDescent="0.25">
      <c r="A17" s="549">
        <v>12</v>
      </c>
      <c r="B17" s="550" t="s">
        <v>45</v>
      </c>
      <c r="C17" s="270">
        <v>1.379764705882353</v>
      </c>
      <c r="D17" s="270">
        <v>1.1822999999999999</v>
      </c>
      <c r="E17" s="270">
        <v>1.101</v>
      </c>
      <c r="F17" s="270">
        <v>1.0349999999999999</v>
      </c>
      <c r="G17" s="270">
        <v>1.1745161764705883</v>
      </c>
      <c r="H17" s="270">
        <v>5.0756813260268929E-2</v>
      </c>
    </row>
    <row r="18" spans="1:8" x14ac:dyDescent="0.25">
      <c r="A18" s="549">
        <v>13</v>
      </c>
      <c r="B18" s="550" t="s">
        <v>187</v>
      </c>
      <c r="C18" s="270">
        <v>1.3625882352941177</v>
      </c>
      <c r="D18" s="270">
        <v>1.1574000000000002</v>
      </c>
      <c r="E18" s="270">
        <v>0.85400000000000009</v>
      </c>
      <c r="F18" s="270">
        <v>1.2749999999999999</v>
      </c>
      <c r="G18" s="270">
        <v>1.1622470588235294</v>
      </c>
      <c r="H18" s="270">
        <v>3.8487695613210082E-2</v>
      </c>
    </row>
    <row r="19" spans="1:8" x14ac:dyDescent="0.25">
      <c r="A19" s="549">
        <v>14</v>
      </c>
      <c r="B19" s="550" t="s">
        <v>41</v>
      </c>
      <c r="C19" s="270">
        <v>1.1479999999999999</v>
      </c>
      <c r="D19" s="270">
        <v>1.3513766233766233</v>
      </c>
      <c r="E19" s="270">
        <v>1.4085000000000001</v>
      </c>
      <c r="F19" s="270">
        <v>0.73950000000000005</v>
      </c>
      <c r="G19" s="270">
        <v>1.1618441558441557</v>
      </c>
      <c r="H19" s="270">
        <v>3.8084792633836351E-2</v>
      </c>
    </row>
    <row r="20" spans="1:8" ht="25.5" x14ac:dyDescent="0.25">
      <c r="A20" s="549">
        <v>15</v>
      </c>
      <c r="B20" s="550" t="s">
        <v>105</v>
      </c>
      <c r="C20" s="270">
        <v>1.1885882352941177</v>
      </c>
      <c r="D20" s="270">
        <v>1.2621000000000002</v>
      </c>
      <c r="E20" s="270">
        <v>1.4157500000000001</v>
      </c>
      <c r="F20" s="270">
        <v>0.77550000000000008</v>
      </c>
      <c r="G20" s="270">
        <v>1.1604845588235295</v>
      </c>
      <c r="H20" s="270">
        <v>3.6725195613210193E-2</v>
      </c>
    </row>
    <row r="21" spans="1:8" x14ac:dyDescent="0.25">
      <c r="A21" s="549">
        <v>16</v>
      </c>
      <c r="B21" s="550" t="s">
        <v>67</v>
      </c>
      <c r="C21" s="270">
        <v>1.2505882352941176</v>
      </c>
      <c r="D21" s="270">
        <v>1.0992</v>
      </c>
      <c r="E21" s="270">
        <v>1.054</v>
      </c>
      <c r="F21" s="270">
        <v>1.2195</v>
      </c>
      <c r="G21" s="270">
        <v>1.1558220588235295</v>
      </c>
      <c r="H21" s="270">
        <v>3.2062695613210179E-2</v>
      </c>
    </row>
    <row r="22" spans="1:8" x14ac:dyDescent="0.25">
      <c r="A22" s="549">
        <v>17</v>
      </c>
      <c r="B22" s="550" t="s">
        <v>43</v>
      </c>
      <c r="C22" s="270">
        <v>0.91846153846153844</v>
      </c>
      <c r="D22" s="270">
        <v>1.1898181818181819</v>
      </c>
      <c r="E22" s="270">
        <v>1.746</v>
      </c>
      <c r="F22" s="270">
        <v>0.76049999999999995</v>
      </c>
      <c r="G22" s="270">
        <v>1.1536949300699302</v>
      </c>
      <c r="H22" s="270">
        <v>2.9935566859610852E-2</v>
      </c>
    </row>
    <row r="23" spans="1:8" x14ac:dyDescent="0.25">
      <c r="A23" s="549">
        <v>18</v>
      </c>
      <c r="B23" s="550" t="s">
        <v>55</v>
      </c>
      <c r="C23" s="270">
        <v>1.1981176470588235</v>
      </c>
      <c r="D23" s="270">
        <v>1.1094000000000002</v>
      </c>
      <c r="E23" s="270">
        <v>1.01725</v>
      </c>
      <c r="F23" s="270">
        <v>1.2705</v>
      </c>
      <c r="G23" s="270">
        <v>1.148816911764706</v>
      </c>
      <c r="H23" s="270">
        <v>2.5057548554386688E-2</v>
      </c>
    </row>
    <row r="24" spans="1:8" x14ac:dyDescent="0.25">
      <c r="A24" s="549">
        <v>19</v>
      </c>
      <c r="B24" s="550" t="s">
        <v>68</v>
      </c>
      <c r="C24" s="270">
        <v>1.2527058823529411</v>
      </c>
      <c r="D24" s="270">
        <v>1.1343000000000001</v>
      </c>
      <c r="E24" s="270">
        <v>1.0725000000000002</v>
      </c>
      <c r="F24" s="270">
        <v>1.071</v>
      </c>
      <c r="G24" s="270">
        <v>1.1326264705882354</v>
      </c>
      <c r="H24" s="270">
        <v>8.8671073779160725E-3</v>
      </c>
    </row>
    <row r="25" spans="1:8" x14ac:dyDescent="0.25">
      <c r="A25" s="549">
        <v>20</v>
      </c>
      <c r="B25" s="550" t="s">
        <v>64</v>
      </c>
      <c r="C25" s="270">
        <v>1.1332307692307693</v>
      </c>
      <c r="D25" s="270">
        <v>1.2759999999999998</v>
      </c>
      <c r="E25" s="270">
        <v>1.44</v>
      </c>
      <c r="F25" s="270">
        <v>0.67949999999999999</v>
      </c>
      <c r="G25" s="270">
        <v>1.1321826923076923</v>
      </c>
      <c r="H25" s="270">
        <v>8.423329097372978E-3</v>
      </c>
    </row>
    <row r="26" spans="1:8" x14ac:dyDescent="0.25">
      <c r="A26" s="549">
        <v>21</v>
      </c>
      <c r="B26" s="550" t="s">
        <v>56</v>
      </c>
      <c r="C26" s="270">
        <v>1.3265882352941176</v>
      </c>
      <c r="D26" s="270">
        <v>1.1775000000000002</v>
      </c>
      <c r="E26" s="270">
        <v>1.1792500000000001</v>
      </c>
      <c r="F26" s="270">
        <v>0.82800000000000007</v>
      </c>
      <c r="G26" s="270">
        <v>1.1278345588235295</v>
      </c>
      <c r="H26" s="270">
        <v>4.0751956132101252E-3</v>
      </c>
    </row>
    <row r="27" spans="1:8" x14ac:dyDescent="0.25">
      <c r="A27" s="549">
        <v>22</v>
      </c>
      <c r="B27" s="550" t="s">
        <v>65</v>
      </c>
      <c r="C27" s="270">
        <v>1.2892941176470587</v>
      </c>
      <c r="D27" s="270">
        <v>1.1073</v>
      </c>
      <c r="E27" s="270">
        <v>1.3504857142857143</v>
      </c>
      <c r="F27" s="270">
        <v>0.753</v>
      </c>
      <c r="G27" s="270">
        <v>1.1250199579831932</v>
      </c>
      <c r="H27" s="270">
        <v>1.2605947728738798E-3</v>
      </c>
    </row>
    <row r="28" spans="1:8" x14ac:dyDescent="0.25">
      <c r="A28" s="535"/>
      <c r="B28" s="535" t="s">
        <v>69</v>
      </c>
      <c r="C28" s="539">
        <v>1.2116779694570137</v>
      </c>
      <c r="D28" s="539">
        <v>1.1816464476699775</v>
      </c>
      <c r="E28" s="539">
        <v>1.1529255357142856</v>
      </c>
      <c r="F28" s="539">
        <v>0.94481250000000006</v>
      </c>
      <c r="G28" s="539">
        <v>1.1237593632103193</v>
      </c>
      <c r="H28" s="539">
        <v>0</v>
      </c>
    </row>
    <row r="29" spans="1:8" x14ac:dyDescent="0.25">
      <c r="A29" s="549">
        <v>23</v>
      </c>
      <c r="B29" s="550" t="s">
        <v>53</v>
      </c>
      <c r="C29" s="270">
        <v>1.3637647058823528</v>
      </c>
      <c r="D29" s="270">
        <v>1.1949999999999998</v>
      </c>
      <c r="E29" s="270">
        <v>1.17225</v>
      </c>
      <c r="F29" s="270">
        <v>0.75</v>
      </c>
      <c r="G29" s="270">
        <v>1.1202536764705882</v>
      </c>
      <c r="H29" s="270">
        <v>-3.5056867397311731E-3</v>
      </c>
    </row>
    <row r="30" spans="1:8" x14ac:dyDescent="0.25">
      <c r="A30" s="549">
        <v>24</v>
      </c>
      <c r="B30" s="550" t="s">
        <v>48</v>
      </c>
      <c r="C30" s="270">
        <v>1.1379999999999999</v>
      </c>
      <c r="D30" s="270">
        <v>1.1777</v>
      </c>
      <c r="E30" s="270">
        <v>1.155</v>
      </c>
      <c r="F30" s="270">
        <v>0.99750000000000005</v>
      </c>
      <c r="G30" s="270">
        <v>1.1170499999999999</v>
      </c>
      <c r="H30" s="270">
        <v>-6.7093632103194523E-3</v>
      </c>
    </row>
    <row r="31" spans="1:8" x14ac:dyDescent="0.25">
      <c r="A31" s="549">
        <v>25</v>
      </c>
      <c r="B31" s="550" t="s">
        <v>50</v>
      </c>
      <c r="C31" s="270">
        <v>1.22</v>
      </c>
      <c r="D31" s="270">
        <v>1.1132909090909091</v>
      </c>
      <c r="E31" s="270">
        <v>1.1824999999999999</v>
      </c>
      <c r="F31" s="270">
        <v>0.81300000000000006</v>
      </c>
      <c r="G31" s="270">
        <v>1.0821977272727272</v>
      </c>
      <c r="H31" s="270">
        <v>-4.1561635937592101E-2</v>
      </c>
    </row>
    <row r="32" spans="1:8" x14ac:dyDescent="0.25">
      <c r="A32" s="549">
        <v>26</v>
      </c>
      <c r="B32" s="550" t="s">
        <v>44</v>
      </c>
      <c r="C32" s="270">
        <v>1.1156470588235294</v>
      </c>
      <c r="D32" s="270">
        <v>1.1823000000000001</v>
      </c>
      <c r="E32" s="270">
        <v>1.1852499999999999</v>
      </c>
      <c r="F32" s="270">
        <v>0.83550000000000013</v>
      </c>
      <c r="G32" s="270">
        <v>1.0796742647058823</v>
      </c>
      <c r="H32" s="270">
        <v>-4.4085098504436981E-2</v>
      </c>
    </row>
    <row r="33" spans="1:8" x14ac:dyDescent="0.25">
      <c r="A33" s="549">
        <v>27</v>
      </c>
      <c r="B33" s="550" t="s">
        <v>47</v>
      </c>
      <c r="C33" s="270">
        <v>1.1601176470588237</v>
      </c>
      <c r="D33" s="270">
        <v>1.2229000000000001</v>
      </c>
      <c r="E33" s="270">
        <v>1.0389999999999999</v>
      </c>
      <c r="F33" s="270">
        <v>0.88649999999999995</v>
      </c>
      <c r="G33" s="270">
        <v>1.0771294117647059</v>
      </c>
      <c r="H33" s="270">
        <v>-4.6629951445613438E-2</v>
      </c>
    </row>
    <row r="34" spans="1:8" x14ac:dyDescent="0.25">
      <c r="A34" s="549">
        <v>28</v>
      </c>
      <c r="B34" s="550" t="s">
        <v>98</v>
      </c>
      <c r="C34" s="270">
        <v>1.23</v>
      </c>
      <c r="D34" s="270">
        <v>1.2884</v>
      </c>
      <c r="E34" s="270">
        <v>1.1439999999999999</v>
      </c>
      <c r="F34" s="270">
        <v>0.64349999999999996</v>
      </c>
      <c r="G34" s="270">
        <v>1.0764749999999998</v>
      </c>
      <c r="H34" s="270">
        <v>-4.728436321031948E-2</v>
      </c>
    </row>
    <row r="35" spans="1:8" x14ac:dyDescent="0.25">
      <c r="A35" s="549">
        <v>29</v>
      </c>
      <c r="B35" s="550" t="s">
        <v>54</v>
      </c>
      <c r="C35" s="270">
        <v>1.1070588235294119</v>
      </c>
      <c r="D35" s="270">
        <v>1.0851999999999999</v>
      </c>
      <c r="E35" s="270">
        <v>0.93975000000000009</v>
      </c>
      <c r="F35" s="270">
        <v>1.1520000000000001</v>
      </c>
      <c r="G35" s="270">
        <v>1.071002205882353</v>
      </c>
      <c r="H35" s="270">
        <v>-5.2757157327966375E-2</v>
      </c>
    </row>
    <row r="36" spans="1:8" x14ac:dyDescent="0.25">
      <c r="A36" s="549">
        <v>30</v>
      </c>
      <c r="B36" s="550" t="s">
        <v>66</v>
      </c>
      <c r="C36" s="270">
        <v>1.1270588235294117</v>
      </c>
      <c r="D36" s="270">
        <v>1.1976999999999998</v>
      </c>
      <c r="E36" s="270">
        <v>0.96500000000000008</v>
      </c>
      <c r="F36" s="270">
        <v>0.93149999999999999</v>
      </c>
      <c r="G36" s="270">
        <v>1.0553147058823529</v>
      </c>
      <c r="H36" s="270">
        <v>-6.8444657327966452E-2</v>
      </c>
    </row>
    <row r="37" spans="1:8" x14ac:dyDescent="0.25">
      <c r="A37" s="549">
        <v>31</v>
      </c>
      <c r="B37" s="550" t="s">
        <v>63</v>
      </c>
      <c r="C37" s="270">
        <v>1.1264705882352941</v>
      </c>
      <c r="D37" s="270">
        <v>0.99760000000000004</v>
      </c>
      <c r="E37" s="270">
        <v>1.02525</v>
      </c>
      <c r="F37" s="270">
        <v>1.0634999999999999</v>
      </c>
      <c r="G37" s="270">
        <v>1.0532051470588235</v>
      </c>
      <c r="H37" s="270">
        <v>-7.0554216151495819E-2</v>
      </c>
    </row>
    <row r="38" spans="1:8" x14ac:dyDescent="0.25">
      <c r="A38" s="549">
        <v>32</v>
      </c>
      <c r="B38" s="550" t="s">
        <v>49</v>
      </c>
      <c r="C38" s="270">
        <v>1.1322352941176472</v>
      </c>
      <c r="D38" s="270">
        <v>1.0913999999999997</v>
      </c>
      <c r="E38" s="270">
        <v>1.0374999999999999</v>
      </c>
      <c r="F38" s="270">
        <v>0.94650000000000001</v>
      </c>
      <c r="G38" s="270">
        <v>1.0519088235294118</v>
      </c>
      <c r="H38" s="270">
        <v>-7.1850539680907488E-2</v>
      </c>
    </row>
    <row r="39" spans="1:8" x14ac:dyDescent="0.25">
      <c r="A39" s="549">
        <v>33</v>
      </c>
      <c r="B39" s="550" t="s">
        <v>99</v>
      </c>
      <c r="C39" s="270">
        <v>1.2201176470588235</v>
      </c>
      <c r="D39" s="270">
        <v>0.75811764705882367</v>
      </c>
      <c r="E39" s="270">
        <v>1.155</v>
      </c>
      <c r="F39" s="270">
        <v>1.0499999999999998</v>
      </c>
      <c r="G39" s="270">
        <v>1.0458088235294118</v>
      </c>
      <c r="H39" s="270">
        <v>-7.7950539680907482E-2</v>
      </c>
    </row>
    <row r="40" spans="1:8" ht="25.5" x14ac:dyDescent="0.25">
      <c r="A40" s="551">
        <v>34</v>
      </c>
      <c r="B40" s="552" t="s">
        <v>51</v>
      </c>
      <c r="C40" s="553">
        <v>1.1858823529411764</v>
      </c>
      <c r="D40" s="553">
        <v>1.1141999999999999</v>
      </c>
      <c r="E40" s="553">
        <v>1.0425</v>
      </c>
      <c r="F40" s="553">
        <v>0.77550000000000008</v>
      </c>
      <c r="G40" s="553">
        <v>1.029520588235294</v>
      </c>
      <c r="H40" s="553">
        <v>-9.4238774975025308E-2</v>
      </c>
    </row>
    <row r="41" spans="1:8" x14ac:dyDescent="0.25">
      <c r="A41" s="551">
        <v>35</v>
      </c>
      <c r="B41" s="552" t="s">
        <v>58</v>
      </c>
      <c r="C41" s="553">
        <v>1.0783529411764707</v>
      </c>
      <c r="D41" s="553">
        <v>1.1187999999999998</v>
      </c>
      <c r="E41" s="553">
        <v>1.2072499999999999</v>
      </c>
      <c r="F41" s="553">
        <v>0.63600000000000001</v>
      </c>
      <c r="G41" s="553">
        <v>1.0101007352941176</v>
      </c>
      <c r="H41" s="553">
        <v>-0.11365862791620174</v>
      </c>
    </row>
    <row r="42" spans="1:8" x14ac:dyDescent="0.25">
      <c r="A42" s="551">
        <v>36</v>
      </c>
      <c r="B42" s="552" t="s">
        <v>61</v>
      </c>
      <c r="C42" s="553">
        <v>1.1447500000000002</v>
      </c>
      <c r="D42" s="553">
        <v>0.88640000000000008</v>
      </c>
      <c r="E42" s="553">
        <v>1.111</v>
      </c>
      <c r="F42" s="553">
        <v>0.85049999999999992</v>
      </c>
      <c r="G42" s="553">
        <v>0.99816249999999995</v>
      </c>
      <c r="H42" s="553">
        <v>-0.12559686321031938</v>
      </c>
    </row>
    <row r="43" spans="1:8" x14ac:dyDescent="0.25">
      <c r="A43" s="551">
        <v>37</v>
      </c>
      <c r="B43" s="552" t="s">
        <v>57</v>
      </c>
      <c r="C43" s="553">
        <v>1.2436470588235293</v>
      </c>
      <c r="D43" s="553">
        <v>1.2384999999999999</v>
      </c>
      <c r="E43" s="553">
        <v>1.0927499999999999</v>
      </c>
      <c r="F43" s="553">
        <v>0.41400000000000003</v>
      </c>
      <c r="G43" s="553">
        <v>0.99722426470588232</v>
      </c>
      <c r="H43" s="553">
        <v>-0.126535098504437</v>
      </c>
    </row>
    <row r="44" spans="1:8" x14ac:dyDescent="0.25">
      <c r="A44" s="546">
        <v>38</v>
      </c>
      <c r="B44" s="547" t="s">
        <v>104</v>
      </c>
      <c r="C44" s="544">
        <v>0.90100000000000002</v>
      </c>
      <c r="D44" s="544">
        <v>1.0912727272727272</v>
      </c>
      <c r="E44" s="544">
        <v>1.3920000000000001</v>
      </c>
      <c r="F44" s="544">
        <v>0.56850000000000001</v>
      </c>
      <c r="G44" s="544">
        <v>0.98819318181818194</v>
      </c>
      <c r="H44" s="544">
        <v>-0.13556618139213739</v>
      </c>
    </row>
    <row r="45" spans="1:8" x14ac:dyDescent="0.25">
      <c r="A45" s="546">
        <v>39</v>
      </c>
      <c r="B45" s="547" t="s">
        <v>62</v>
      </c>
      <c r="C45" s="544">
        <v>1.2975294117647058</v>
      </c>
      <c r="D45" s="544">
        <v>1.1558999999999999</v>
      </c>
      <c r="E45" s="544">
        <v>0.68025000000000002</v>
      </c>
      <c r="F45" s="544">
        <v>0.73199999999999998</v>
      </c>
      <c r="G45" s="544">
        <v>0.96641985294117649</v>
      </c>
      <c r="H45" s="544">
        <v>-0.15733951026914283</v>
      </c>
    </row>
    <row r="46" spans="1:8" x14ac:dyDescent="0.25">
      <c r="A46" s="546">
        <v>40</v>
      </c>
      <c r="B46" s="548" t="s">
        <v>60</v>
      </c>
      <c r="C46" s="544">
        <v>1.1705882352941175</v>
      </c>
      <c r="D46" s="544">
        <v>1.1244000000000001</v>
      </c>
      <c r="E46" s="544">
        <v>0.79249999999999998</v>
      </c>
      <c r="F46" s="544">
        <v>0.67949999999999999</v>
      </c>
      <c r="G46" s="544">
        <v>0.94174705882352938</v>
      </c>
      <c r="H46" s="544">
        <v>-0.18201230438678995</v>
      </c>
    </row>
    <row r="47" spans="1:8" x14ac:dyDescent="0.25">
      <c r="B47" s="532"/>
      <c r="H47" s="544">
        <v>-0.12134153625785997</v>
      </c>
    </row>
    <row r="48" spans="1:8" x14ac:dyDescent="0.25">
      <c r="B48" s="532"/>
    </row>
    <row r="50" spans="1:8" x14ac:dyDescent="0.25">
      <c r="H50" s="545"/>
    </row>
    <row r="51" spans="1:8" x14ac:dyDescent="0.25">
      <c r="A51" s="549">
        <v>1</v>
      </c>
      <c r="B51" s="550" t="s">
        <v>38</v>
      </c>
      <c r="C51" s="270">
        <v>1.5646666666666667</v>
      </c>
      <c r="D51" s="270">
        <v>1.1875</v>
      </c>
      <c r="E51" s="270">
        <v>1.579</v>
      </c>
      <c r="F51" s="270">
        <v>0.64349999999999996</v>
      </c>
      <c r="G51" s="270">
        <v>1.2436666666666665</v>
      </c>
      <c r="H51" s="270">
        <v>1.1494047619047709E-2</v>
      </c>
    </row>
    <row r="52" spans="1:8" x14ac:dyDescent="0.25">
      <c r="A52" s="549">
        <v>3</v>
      </c>
      <c r="B52" s="550" t="s">
        <v>40</v>
      </c>
      <c r="C52" s="270">
        <v>0.80571428571428572</v>
      </c>
      <c r="D52" s="270">
        <v>1.2130000000000001</v>
      </c>
      <c r="E52" s="270">
        <v>2</v>
      </c>
      <c r="F52" s="270">
        <v>0.86399999999999988</v>
      </c>
      <c r="G52" s="270">
        <v>1.2206785714285713</v>
      </c>
      <c r="H52" s="270">
        <v>-1.1494047619047487E-2</v>
      </c>
    </row>
    <row r="53" spans="1:8" x14ac:dyDescent="0.25">
      <c r="B53" s="540" t="s">
        <v>69</v>
      </c>
      <c r="C53" s="539">
        <v>1.1851904761904761</v>
      </c>
      <c r="D53" s="539">
        <v>1.20025</v>
      </c>
      <c r="E53" s="539">
        <v>1.7894999999999999</v>
      </c>
      <c r="F53" s="539">
        <v>0.75374999999999992</v>
      </c>
      <c r="G53" s="539">
        <v>1.2321726190476188</v>
      </c>
      <c r="H53" s="539">
        <v>0</v>
      </c>
    </row>
    <row r="54" spans="1:8" x14ac:dyDescent="0.25">
      <c r="H54" s="544"/>
    </row>
  </sheetData>
  <sheetProtection algorithmName="SHA-512" hashValue="5aziNuXd9De7ppZGSON9IMkB86nQNRVMfE/GjWpDioz5tSWloSLgTgU/hE2y/leS302WKQP56/Nm4w2/gpF7UA==" saltValue="/3FTrtQV5jofZiOsTT5B+A==" spinCount="100000" sheet="1" objects="1" scenarios="1"/>
  <sortState ref="B6:H46">
    <sortCondition descending="1" ref="H6"/>
  </sortState>
  <mergeCells count="4">
    <mergeCell ref="A3:A5"/>
    <mergeCell ref="B3:B5"/>
    <mergeCell ref="C3:G4"/>
    <mergeCell ref="H3:H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Z55"/>
  <sheetViews>
    <sheetView zoomScale="90" zoomScaleNormal="90" workbookViewId="0">
      <selection activeCell="U44" sqref="U44"/>
    </sheetView>
  </sheetViews>
  <sheetFormatPr defaultColWidth="8.85546875" defaultRowHeight="15" x14ac:dyDescent="0.25"/>
  <cols>
    <col min="1" max="1" width="9.140625" style="1" customWidth="1"/>
    <col min="2" max="2" width="20.7109375" style="1" customWidth="1"/>
    <col min="3" max="3" width="33.85546875" style="1" customWidth="1"/>
    <col min="4" max="5" width="17.42578125" style="2" customWidth="1"/>
    <col min="6" max="6" width="6.7109375" style="55" customWidth="1"/>
    <col min="7" max="7" width="7.85546875" style="55" customWidth="1"/>
    <col min="8" max="11" width="6.7109375" style="55" customWidth="1"/>
    <col min="12" max="12" width="9.140625" style="1" customWidth="1"/>
    <col min="13" max="13" width="7.85546875" style="1" customWidth="1"/>
    <col min="14" max="14" width="7.7109375" style="1" customWidth="1"/>
    <col min="15" max="15" width="8.5703125" style="1" customWidth="1"/>
    <col min="16" max="16" width="7.7109375" style="1" customWidth="1"/>
    <col min="17" max="17" width="7" style="1" customWidth="1"/>
    <col min="18" max="18" width="7.5703125" style="1" customWidth="1"/>
    <col min="19" max="19" width="8" style="1" customWidth="1"/>
    <col min="20" max="20" width="10" style="1" customWidth="1"/>
    <col min="21" max="21" width="10.140625" style="1" customWidth="1"/>
    <col min="22" max="22" width="16.28515625" style="1" customWidth="1"/>
    <col min="23" max="24" width="12.7109375" style="1" customWidth="1"/>
    <col min="25" max="25" width="9.140625" style="1" customWidth="1"/>
    <col min="26" max="26" width="46.140625" style="1" customWidth="1"/>
    <col min="27" max="16384" width="8.85546875" style="1"/>
  </cols>
  <sheetData>
    <row r="1" spans="1:26" ht="15.75" x14ac:dyDescent="0.25">
      <c r="A1" s="653" t="s">
        <v>0</v>
      </c>
      <c r="B1" s="653"/>
      <c r="C1" s="653"/>
      <c r="D1" s="653"/>
      <c r="E1" s="653"/>
      <c r="F1" s="653"/>
      <c r="G1" s="653"/>
      <c r="H1" s="653"/>
      <c r="I1" s="653"/>
      <c r="J1" s="653"/>
      <c r="K1" s="653"/>
      <c r="L1" s="653"/>
      <c r="M1" s="653"/>
      <c r="N1" s="653"/>
      <c r="O1" s="653"/>
      <c r="P1" s="653"/>
      <c r="Q1" s="653"/>
      <c r="R1" s="653"/>
      <c r="S1" s="653"/>
      <c r="T1" s="653"/>
      <c r="U1" s="653"/>
      <c r="V1" s="653"/>
      <c r="W1" s="653"/>
      <c r="X1" s="57"/>
      <c r="Y1" s="3"/>
    </row>
    <row r="2" spans="1:26" ht="15.75" x14ac:dyDescent="0.25">
      <c r="A2" s="653" t="s">
        <v>1</v>
      </c>
      <c r="B2" s="653"/>
      <c r="C2" s="653"/>
      <c r="D2" s="653"/>
      <c r="E2" s="653"/>
      <c r="F2" s="653"/>
      <c r="G2" s="653"/>
      <c r="H2" s="653"/>
      <c r="I2" s="653"/>
      <c r="J2" s="653"/>
      <c r="K2" s="653"/>
      <c r="L2" s="653"/>
      <c r="M2" s="653"/>
      <c r="N2" s="653"/>
      <c r="O2" s="653"/>
      <c r="P2" s="653"/>
      <c r="Q2" s="653"/>
      <c r="R2" s="653"/>
      <c r="S2" s="653"/>
      <c r="T2" s="653"/>
      <c r="U2" s="653"/>
      <c r="V2" s="653"/>
      <c r="W2" s="653"/>
      <c r="X2" s="57"/>
      <c r="Y2" s="3"/>
    </row>
    <row r="3" spans="1:26" ht="15.75" x14ac:dyDescent="0.25">
      <c r="A3" s="653" t="s">
        <v>2</v>
      </c>
      <c r="B3" s="653"/>
      <c r="C3" s="653"/>
      <c r="D3" s="653"/>
      <c r="E3" s="653"/>
      <c r="F3" s="653"/>
      <c r="G3" s="653"/>
      <c r="H3" s="653"/>
      <c r="I3" s="653"/>
      <c r="J3" s="653"/>
      <c r="K3" s="653"/>
      <c r="L3" s="653"/>
      <c r="M3" s="653"/>
      <c r="N3" s="653"/>
      <c r="O3" s="653"/>
      <c r="P3" s="653"/>
      <c r="Q3" s="653"/>
      <c r="R3" s="653"/>
      <c r="S3" s="653"/>
      <c r="T3" s="653"/>
      <c r="U3" s="653"/>
      <c r="V3" s="653"/>
      <c r="W3" s="653"/>
      <c r="X3" s="57"/>
      <c r="Y3" s="3"/>
    </row>
    <row r="4" spans="1:26" ht="15.75" x14ac:dyDescent="0.25">
      <c r="A4" s="3"/>
      <c r="B4" s="3"/>
      <c r="C4" s="3"/>
      <c r="D4" s="80"/>
      <c r="E4" s="3"/>
      <c r="F4" s="54"/>
      <c r="G4" s="54"/>
      <c r="H4" s="54"/>
      <c r="I4" s="54"/>
      <c r="J4" s="54"/>
      <c r="K4" s="54"/>
      <c r="L4" s="3"/>
      <c r="M4" s="3"/>
      <c r="N4" s="3"/>
      <c r="O4" s="3"/>
      <c r="P4" s="3"/>
      <c r="Q4" s="3"/>
      <c r="R4" s="3"/>
      <c r="S4" s="3"/>
      <c r="T4" s="3"/>
      <c r="U4" s="3"/>
      <c r="V4" s="3"/>
      <c r="W4" s="3"/>
      <c r="X4" s="57"/>
      <c r="Y4" s="3"/>
    </row>
    <row r="5" spans="1:26" ht="61.15" customHeight="1" x14ac:dyDescent="0.25">
      <c r="A5" s="654" t="s">
        <v>3</v>
      </c>
      <c r="B5" s="654" t="s">
        <v>4</v>
      </c>
      <c r="C5" s="655" t="s">
        <v>5</v>
      </c>
      <c r="D5" s="98" t="s">
        <v>110</v>
      </c>
      <c r="E5" s="656" t="s">
        <v>6</v>
      </c>
      <c r="F5" s="657" t="s">
        <v>7</v>
      </c>
      <c r="G5" s="658"/>
      <c r="H5" s="658"/>
      <c r="I5" s="657" t="s">
        <v>8</v>
      </c>
      <c r="J5" s="658"/>
      <c r="K5" s="658"/>
      <c r="L5" s="659" t="s">
        <v>9</v>
      </c>
      <c r="M5" s="659"/>
      <c r="N5" s="659"/>
      <c r="O5" s="659" t="s">
        <v>10</v>
      </c>
      <c r="P5" s="659"/>
      <c r="Q5" s="659"/>
      <c r="R5" s="659"/>
      <c r="S5" s="659"/>
      <c r="T5" s="659"/>
      <c r="U5" s="659" t="s">
        <v>11</v>
      </c>
      <c r="V5" s="659"/>
      <c r="W5" s="660" t="s">
        <v>12</v>
      </c>
      <c r="X5" s="58" t="s">
        <v>109</v>
      </c>
      <c r="Y5" s="661" t="s">
        <v>13</v>
      </c>
      <c r="Z5" s="663" t="s">
        <v>14</v>
      </c>
    </row>
    <row r="6" spans="1:26" ht="21.6" customHeight="1" x14ac:dyDescent="0.25">
      <c r="A6" s="654"/>
      <c r="B6" s="654"/>
      <c r="C6" s="655"/>
      <c r="D6" s="92"/>
      <c r="E6" s="656"/>
      <c r="F6" s="657" t="s">
        <v>15</v>
      </c>
      <c r="G6" s="657" t="s">
        <v>16</v>
      </c>
      <c r="H6" s="657" t="s">
        <v>17</v>
      </c>
      <c r="I6" s="657" t="s">
        <v>15</v>
      </c>
      <c r="J6" s="657" t="s">
        <v>16</v>
      </c>
      <c r="K6" s="657" t="s">
        <v>17</v>
      </c>
      <c r="L6" s="96" t="s">
        <v>18</v>
      </c>
      <c r="M6" s="96" t="s">
        <v>19</v>
      </c>
      <c r="N6" s="96" t="s">
        <v>20</v>
      </c>
      <c r="O6" s="4" t="s">
        <v>21</v>
      </c>
      <c r="P6" s="96" t="s">
        <v>22</v>
      </c>
      <c r="Q6" s="96" t="s">
        <v>23</v>
      </c>
      <c r="R6" s="96" t="s">
        <v>24</v>
      </c>
      <c r="S6" s="96" t="s">
        <v>25</v>
      </c>
      <c r="T6" s="96" t="s">
        <v>26</v>
      </c>
      <c r="U6" s="96" t="s">
        <v>27</v>
      </c>
      <c r="V6" s="96" t="s">
        <v>28</v>
      </c>
      <c r="W6" s="660"/>
      <c r="X6" s="125"/>
      <c r="Y6" s="662"/>
      <c r="Z6" s="664"/>
    </row>
    <row r="7" spans="1:26" ht="20.25" customHeight="1" x14ac:dyDescent="0.25">
      <c r="A7" s="654"/>
      <c r="B7" s="654"/>
      <c r="C7" s="655"/>
      <c r="D7" s="93"/>
      <c r="E7" s="656"/>
      <c r="F7" s="658"/>
      <c r="G7" s="658"/>
      <c r="H7" s="658"/>
      <c r="I7" s="658"/>
      <c r="J7" s="658"/>
      <c r="K7" s="658"/>
      <c r="L7" s="97" t="s">
        <v>15</v>
      </c>
      <c r="M7" s="97" t="s">
        <v>16</v>
      </c>
      <c r="N7" s="97" t="s">
        <v>17</v>
      </c>
      <c r="O7" s="97" t="s">
        <v>15</v>
      </c>
      <c r="P7" s="96" t="s">
        <v>29</v>
      </c>
      <c r="Q7" s="96" t="s">
        <v>30</v>
      </c>
      <c r="R7" s="97" t="s">
        <v>31</v>
      </c>
      <c r="S7" s="96" t="s">
        <v>32</v>
      </c>
      <c r="T7" s="96" t="s">
        <v>33</v>
      </c>
      <c r="U7" s="97" t="s">
        <v>34</v>
      </c>
      <c r="V7" s="96" t="s">
        <v>35</v>
      </c>
      <c r="W7" s="660"/>
      <c r="X7" s="59"/>
      <c r="Y7" s="123" t="s">
        <v>36</v>
      </c>
      <c r="Z7" s="665"/>
    </row>
    <row r="8" spans="1:26" ht="25.5" x14ac:dyDescent="0.25">
      <c r="A8" s="100">
        <v>1</v>
      </c>
      <c r="B8" s="100" t="s">
        <v>37</v>
      </c>
      <c r="C8" s="108" t="s">
        <v>38</v>
      </c>
      <c r="D8" s="91">
        <v>1</v>
      </c>
      <c r="E8" s="101">
        <v>1</v>
      </c>
      <c r="F8" s="101">
        <v>1</v>
      </c>
      <c r="G8" s="101"/>
      <c r="H8" s="101"/>
      <c r="I8" s="101">
        <v>1</v>
      </c>
      <c r="J8" s="101"/>
      <c r="K8" s="101"/>
      <c r="L8" s="56">
        <v>1</v>
      </c>
      <c r="M8" s="56"/>
      <c r="N8" s="56"/>
      <c r="O8" s="136">
        <v>0.55000000000000004</v>
      </c>
      <c r="P8" s="136"/>
      <c r="Q8" s="136"/>
      <c r="R8" s="56"/>
      <c r="S8" s="137"/>
      <c r="T8" s="137"/>
      <c r="U8" s="137">
        <v>0.8</v>
      </c>
      <c r="V8" s="137">
        <v>0.8</v>
      </c>
      <c r="W8" s="56"/>
      <c r="X8" s="124">
        <f>AVERAGE(L8:W8)</f>
        <v>0.78750000000000009</v>
      </c>
      <c r="Y8" s="47">
        <f>X8*1.5</f>
        <v>1.1812500000000001</v>
      </c>
      <c r="Z8" s="5"/>
    </row>
    <row r="9" spans="1:26" s="6" customFormat="1" ht="25.5" x14ac:dyDescent="0.25">
      <c r="A9" s="60">
        <v>2</v>
      </c>
      <c r="B9" s="60" t="s">
        <v>37</v>
      </c>
      <c r="C9" s="68" t="s">
        <v>39</v>
      </c>
      <c r="D9" s="88"/>
      <c r="E9" s="74"/>
      <c r="F9" s="74"/>
      <c r="G9" s="74"/>
      <c r="H9" s="74"/>
      <c r="I9" s="74"/>
      <c r="J9" s="74"/>
      <c r="K9" s="74"/>
      <c r="L9" s="61"/>
      <c r="M9" s="61"/>
      <c r="N9" s="61"/>
      <c r="O9" s="109"/>
      <c r="P9" s="109"/>
      <c r="Q9" s="109"/>
      <c r="R9" s="61"/>
      <c r="S9" s="110"/>
      <c r="T9" s="110"/>
      <c r="U9" s="110"/>
      <c r="V9" s="110"/>
      <c r="W9" s="61"/>
      <c r="X9" s="61"/>
      <c r="Y9" s="61"/>
      <c r="Z9" s="7"/>
    </row>
    <row r="10" spans="1:26" s="52" customFormat="1" ht="25.5" x14ac:dyDescent="0.25">
      <c r="A10" s="100">
        <v>3</v>
      </c>
      <c r="B10" s="100" t="s">
        <v>37</v>
      </c>
      <c r="C10" s="108" t="s">
        <v>40</v>
      </c>
      <c r="D10" s="87">
        <v>1</v>
      </c>
      <c r="E10" s="101">
        <v>1</v>
      </c>
      <c r="F10" s="101">
        <v>1</v>
      </c>
      <c r="G10" s="101"/>
      <c r="H10" s="101"/>
      <c r="I10" s="101">
        <v>1</v>
      </c>
      <c r="J10" s="101"/>
      <c r="K10" s="101"/>
      <c r="L10" s="56">
        <v>1</v>
      </c>
      <c r="M10" s="56"/>
      <c r="N10" s="56"/>
      <c r="O10" s="136">
        <v>0.6</v>
      </c>
      <c r="P10" s="136"/>
      <c r="Q10" s="136"/>
      <c r="R10" s="56"/>
      <c r="S10" s="137"/>
      <c r="T10" s="243"/>
      <c r="U10" s="137">
        <v>0.64</v>
      </c>
      <c r="V10" s="137">
        <v>0.2</v>
      </c>
      <c r="W10" s="56"/>
      <c r="X10" s="124">
        <f>AVERAGE(L10:W10)</f>
        <v>0.6100000000000001</v>
      </c>
      <c r="Y10" s="47">
        <f>X10*1.5</f>
        <v>0.91500000000000015</v>
      </c>
      <c r="Z10" s="51"/>
    </row>
    <row r="11" spans="1:26" s="52" customFormat="1" ht="25.5" x14ac:dyDescent="0.25">
      <c r="A11" s="100">
        <v>4</v>
      </c>
      <c r="B11" s="100" t="s">
        <v>37</v>
      </c>
      <c r="C11" s="111" t="s">
        <v>41</v>
      </c>
      <c r="D11" s="87">
        <v>2</v>
      </c>
      <c r="E11" s="101">
        <v>1</v>
      </c>
      <c r="F11" s="101">
        <v>1</v>
      </c>
      <c r="G11" s="101">
        <v>1</v>
      </c>
      <c r="H11" s="101"/>
      <c r="I11" s="101">
        <v>1</v>
      </c>
      <c r="J11" s="101">
        <v>1</v>
      </c>
      <c r="K11" s="101"/>
      <c r="L11" s="56">
        <v>1</v>
      </c>
      <c r="M11" s="56">
        <v>1</v>
      </c>
      <c r="N11" s="56"/>
      <c r="O11" s="136">
        <v>0.34</v>
      </c>
      <c r="P11" s="136">
        <v>0.31</v>
      </c>
      <c r="Q11" s="136">
        <v>0.35099999999999998</v>
      </c>
      <c r="R11" s="56">
        <v>0.51500000000000001</v>
      </c>
      <c r="S11" s="137">
        <v>0.34</v>
      </c>
      <c r="T11" s="137">
        <v>0.48099999999999998</v>
      </c>
      <c r="U11" s="137">
        <v>0.39</v>
      </c>
      <c r="V11" s="137">
        <v>0</v>
      </c>
      <c r="W11" s="56">
        <v>1</v>
      </c>
      <c r="X11" s="124">
        <f>AVERAGE(L11:W11)</f>
        <v>0.52063636363636356</v>
      </c>
      <c r="Y11" s="47">
        <f>X11*1.5</f>
        <v>0.78095454545454535</v>
      </c>
      <c r="Z11" s="51"/>
    </row>
    <row r="12" spans="1:26" s="8" customFormat="1" ht="25.5" x14ac:dyDescent="0.25">
      <c r="A12" s="60">
        <v>5</v>
      </c>
      <c r="B12" s="60" t="s">
        <v>37</v>
      </c>
      <c r="C12" s="69" t="s">
        <v>42</v>
      </c>
      <c r="D12" s="88"/>
      <c r="E12" s="74"/>
      <c r="F12" s="74"/>
      <c r="G12" s="74"/>
      <c r="H12" s="74"/>
      <c r="I12" s="74"/>
      <c r="J12" s="74"/>
      <c r="K12" s="74"/>
      <c r="L12" s="61"/>
      <c r="M12" s="61"/>
      <c r="N12" s="61"/>
      <c r="O12" s="109"/>
      <c r="P12" s="109"/>
      <c r="Q12" s="109"/>
      <c r="R12" s="61"/>
      <c r="S12" s="110"/>
      <c r="T12" s="110"/>
      <c r="U12" s="110"/>
      <c r="V12" s="110"/>
      <c r="W12" s="61"/>
      <c r="X12" s="61"/>
      <c r="Y12" s="61"/>
      <c r="Z12" s="9"/>
    </row>
    <row r="13" spans="1:26" s="52" customFormat="1" ht="25.5" x14ac:dyDescent="0.25">
      <c r="A13" s="100">
        <v>6</v>
      </c>
      <c r="B13" s="100" t="s">
        <v>37</v>
      </c>
      <c r="C13" s="112" t="s">
        <v>43</v>
      </c>
      <c r="D13" s="87">
        <v>33</v>
      </c>
      <c r="E13" s="101">
        <v>1</v>
      </c>
      <c r="F13" s="190">
        <v>1</v>
      </c>
      <c r="G13" s="190">
        <v>1</v>
      </c>
      <c r="H13" s="190"/>
      <c r="I13" s="134">
        <v>1</v>
      </c>
      <c r="J13" s="134">
        <v>1</v>
      </c>
      <c r="K13" s="190"/>
      <c r="L13" s="191">
        <v>1</v>
      </c>
      <c r="M13" s="191">
        <v>1</v>
      </c>
      <c r="N13" s="191"/>
      <c r="O13" s="136">
        <v>0.69</v>
      </c>
      <c r="P13" s="136">
        <v>0.45400000000000001</v>
      </c>
      <c r="Q13" s="136">
        <v>0.55500000000000005</v>
      </c>
      <c r="R13" s="191">
        <v>0.55000000000000004</v>
      </c>
      <c r="S13" s="137">
        <v>0.5</v>
      </c>
      <c r="T13" s="137">
        <v>0.69</v>
      </c>
      <c r="U13" s="137">
        <v>0.35</v>
      </c>
      <c r="V13" s="137">
        <v>0.35</v>
      </c>
      <c r="W13" s="191">
        <v>0.93799999999999994</v>
      </c>
      <c r="X13" s="124">
        <f>AVERAGE(L13:W13)</f>
        <v>0.64336363636363625</v>
      </c>
      <c r="Y13" s="47">
        <f>X13*1.5</f>
        <v>0.96504545454545432</v>
      </c>
      <c r="Z13" s="192"/>
    </row>
    <row r="14" spans="1:26" s="52" customFormat="1" ht="25.5" x14ac:dyDescent="0.25">
      <c r="A14" s="100">
        <v>7</v>
      </c>
      <c r="B14" s="100" t="s">
        <v>37</v>
      </c>
      <c r="C14" s="112" t="s">
        <v>44</v>
      </c>
      <c r="D14" s="87">
        <v>35</v>
      </c>
      <c r="E14" s="101">
        <v>1</v>
      </c>
      <c r="F14" s="134">
        <v>1</v>
      </c>
      <c r="G14" s="134">
        <v>1</v>
      </c>
      <c r="H14" s="134">
        <v>1</v>
      </c>
      <c r="I14" s="134">
        <v>1</v>
      </c>
      <c r="J14" s="134">
        <v>1</v>
      </c>
      <c r="K14" s="134">
        <v>1</v>
      </c>
      <c r="L14" s="135">
        <v>1</v>
      </c>
      <c r="M14" s="135">
        <v>1</v>
      </c>
      <c r="N14" s="135">
        <v>1</v>
      </c>
      <c r="O14" s="136">
        <v>0.49</v>
      </c>
      <c r="P14" s="136">
        <v>0.45</v>
      </c>
      <c r="Q14" s="136">
        <v>0.63</v>
      </c>
      <c r="R14" s="135">
        <v>0.77</v>
      </c>
      <c r="S14" s="137">
        <v>0.54</v>
      </c>
      <c r="T14" s="137">
        <v>0.33300000000000002</v>
      </c>
      <c r="U14" s="137">
        <v>0.72</v>
      </c>
      <c r="V14" s="137">
        <v>0.3</v>
      </c>
      <c r="W14" s="135">
        <v>0.5</v>
      </c>
      <c r="X14" s="124">
        <f t="shared" ref="X14:X51" si="0">AVERAGE(L14:W14)</f>
        <v>0.64441666666666664</v>
      </c>
      <c r="Y14" s="47">
        <f t="shared" ref="Y14:Y51" si="1">X14*1.5</f>
        <v>0.96662499999999996</v>
      </c>
      <c r="Z14" s="138"/>
    </row>
    <row r="15" spans="1:26" s="52" customFormat="1" ht="25.5" x14ac:dyDescent="0.25">
      <c r="A15" s="100">
        <v>8</v>
      </c>
      <c r="B15" s="100" t="s">
        <v>37</v>
      </c>
      <c r="C15" s="112" t="s">
        <v>45</v>
      </c>
      <c r="D15" s="87">
        <v>35</v>
      </c>
      <c r="E15" s="101">
        <v>1</v>
      </c>
      <c r="F15" s="134">
        <v>1</v>
      </c>
      <c r="G15" s="134">
        <v>1</v>
      </c>
      <c r="H15" s="134">
        <v>1</v>
      </c>
      <c r="I15" s="134">
        <v>1</v>
      </c>
      <c r="J15" s="134">
        <v>1</v>
      </c>
      <c r="K15" s="134">
        <v>1</v>
      </c>
      <c r="L15" s="135">
        <v>1</v>
      </c>
      <c r="M15" s="135">
        <v>1</v>
      </c>
      <c r="N15" s="135">
        <v>1</v>
      </c>
      <c r="O15" s="136">
        <v>0.75</v>
      </c>
      <c r="P15" s="136">
        <v>0.85</v>
      </c>
      <c r="Q15" s="136">
        <v>0.89</v>
      </c>
      <c r="R15" s="135">
        <v>0.97099999999999997</v>
      </c>
      <c r="S15" s="137">
        <v>0.85</v>
      </c>
      <c r="T15" s="137">
        <v>0.7</v>
      </c>
      <c r="U15" s="137">
        <v>0.7</v>
      </c>
      <c r="V15" s="137">
        <v>1</v>
      </c>
      <c r="W15" s="135">
        <v>0.55000000000000004</v>
      </c>
      <c r="X15" s="124">
        <f>AVERAGE(L15:W15)</f>
        <v>0.85508333333333331</v>
      </c>
      <c r="Y15" s="47">
        <f t="shared" si="1"/>
        <v>1.2826249999999999</v>
      </c>
      <c r="Z15" s="138"/>
    </row>
    <row r="16" spans="1:26" s="52" customFormat="1" ht="25.5" x14ac:dyDescent="0.25">
      <c r="A16" s="100">
        <v>9</v>
      </c>
      <c r="B16" s="100" t="s">
        <v>37</v>
      </c>
      <c r="C16" s="112" t="s">
        <v>46</v>
      </c>
      <c r="D16" s="87">
        <v>35</v>
      </c>
      <c r="E16" s="101">
        <v>1</v>
      </c>
      <c r="F16" s="134">
        <v>1</v>
      </c>
      <c r="G16" s="134">
        <v>1</v>
      </c>
      <c r="H16" s="134">
        <v>1</v>
      </c>
      <c r="I16" s="134">
        <v>1</v>
      </c>
      <c r="J16" s="134">
        <v>1</v>
      </c>
      <c r="K16" s="134">
        <v>1</v>
      </c>
      <c r="L16" s="135">
        <v>1</v>
      </c>
      <c r="M16" s="135">
        <v>1</v>
      </c>
      <c r="N16" s="135">
        <v>1</v>
      </c>
      <c r="O16" s="136">
        <v>0.8</v>
      </c>
      <c r="P16" s="136">
        <v>0.60399999999999998</v>
      </c>
      <c r="Q16" s="136">
        <v>0.8</v>
      </c>
      <c r="R16" s="135">
        <v>0.72</v>
      </c>
      <c r="S16" s="137">
        <v>0.91</v>
      </c>
      <c r="T16" s="137">
        <v>0.19</v>
      </c>
      <c r="U16" s="137">
        <v>0.85</v>
      </c>
      <c r="V16" s="137">
        <v>0.6</v>
      </c>
      <c r="W16" s="135">
        <v>1</v>
      </c>
      <c r="X16" s="124">
        <f t="shared" si="0"/>
        <v>0.78949999999999998</v>
      </c>
      <c r="Y16" s="47">
        <f t="shared" si="1"/>
        <v>1.18425</v>
      </c>
      <c r="Z16" s="138"/>
    </row>
    <row r="17" spans="1:26" s="188" customFormat="1" ht="25.5" x14ac:dyDescent="0.25">
      <c r="A17" s="184">
        <v>10</v>
      </c>
      <c r="B17" s="184" t="s">
        <v>37</v>
      </c>
      <c r="C17" s="184" t="s">
        <v>47</v>
      </c>
      <c r="D17" s="184">
        <v>35</v>
      </c>
      <c r="E17" s="185">
        <v>1</v>
      </c>
      <c r="F17" s="185">
        <v>1</v>
      </c>
      <c r="G17" s="185">
        <v>1</v>
      </c>
      <c r="H17" s="185">
        <v>1</v>
      </c>
      <c r="I17" s="185">
        <v>1</v>
      </c>
      <c r="J17" s="185">
        <v>1</v>
      </c>
      <c r="K17" s="185">
        <v>1</v>
      </c>
      <c r="L17" s="186">
        <v>1</v>
      </c>
      <c r="M17" s="186">
        <v>0.89</v>
      </c>
      <c r="N17" s="186">
        <v>0.95</v>
      </c>
      <c r="O17" s="186">
        <v>0.5</v>
      </c>
      <c r="P17" s="186">
        <v>0.64</v>
      </c>
      <c r="Q17" s="186">
        <v>0.63</v>
      </c>
      <c r="R17" s="186">
        <v>0.82</v>
      </c>
      <c r="S17" s="186">
        <v>0.75</v>
      </c>
      <c r="T17" s="186">
        <v>0.62</v>
      </c>
      <c r="U17" s="186">
        <v>0.74</v>
      </c>
      <c r="V17" s="186">
        <v>0</v>
      </c>
      <c r="W17" s="186">
        <v>1</v>
      </c>
      <c r="X17" s="124">
        <f t="shared" si="0"/>
        <v>0.71166666666666678</v>
      </c>
      <c r="Y17" s="47">
        <f t="shared" si="1"/>
        <v>1.0675000000000001</v>
      </c>
      <c r="Z17" s="187"/>
    </row>
    <row r="18" spans="1:26" s="8" customFormat="1" ht="25.5" x14ac:dyDescent="0.25">
      <c r="A18" s="100">
        <v>11</v>
      </c>
      <c r="B18" s="100" t="s">
        <v>37</v>
      </c>
      <c r="C18" s="112" t="s">
        <v>48</v>
      </c>
      <c r="D18" s="87">
        <v>35</v>
      </c>
      <c r="E18" s="101">
        <v>1</v>
      </c>
      <c r="F18" s="101">
        <v>1</v>
      </c>
      <c r="G18" s="101">
        <v>1</v>
      </c>
      <c r="H18" s="101">
        <v>1</v>
      </c>
      <c r="I18" s="101">
        <v>1</v>
      </c>
      <c r="J18" s="101">
        <v>1</v>
      </c>
      <c r="K18" s="101">
        <v>1</v>
      </c>
      <c r="L18" s="56">
        <v>1</v>
      </c>
      <c r="M18" s="56">
        <v>0.98599999999999999</v>
      </c>
      <c r="N18" s="56">
        <v>1</v>
      </c>
      <c r="O18" s="106">
        <v>0.7</v>
      </c>
      <c r="P18" s="106">
        <v>0.56000000000000005</v>
      </c>
      <c r="Q18" s="106">
        <v>0.59</v>
      </c>
      <c r="R18" s="56">
        <v>0.51</v>
      </c>
      <c r="S18" s="107">
        <v>0.79</v>
      </c>
      <c r="T18" s="107">
        <v>0.34499999999999997</v>
      </c>
      <c r="U18" s="107">
        <v>0.65</v>
      </c>
      <c r="V18" s="107">
        <v>0.45</v>
      </c>
      <c r="W18" s="56">
        <v>0.5</v>
      </c>
      <c r="X18" s="124">
        <f t="shared" si="0"/>
        <v>0.67341666666666666</v>
      </c>
      <c r="Y18" s="47">
        <f t="shared" si="1"/>
        <v>1.0101249999999999</v>
      </c>
      <c r="Z18" s="30"/>
    </row>
    <row r="19" spans="1:26" s="175" customFormat="1" ht="25.5" x14ac:dyDescent="0.25">
      <c r="A19" s="167">
        <v>12</v>
      </c>
      <c r="B19" s="167" t="s">
        <v>37</v>
      </c>
      <c r="C19" s="167" t="s">
        <v>49</v>
      </c>
      <c r="D19" s="168">
        <v>32</v>
      </c>
      <c r="E19" s="169">
        <v>1</v>
      </c>
      <c r="F19" s="170">
        <v>1</v>
      </c>
      <c r="G19" s="170">
        <v>1</v>
      </c>
      <c r="H19" s="170">
        <v>1</v>
      </c>
      <c r="I19" s="170">
        <v>1</v>
      </c>
      <c r="J19" s="170">
        <v>1</v>
      </c>
      <c r="K19" s="170">
        <v>1</v>
      </c>
      <c r="L19" s="171">
        <v>0.91</v>
      </c>
      <c r="M19" s="171">
        <v>0.97</v>
      </c>
      <c r="N19" s="171">
        <v>0.98</v>
      </c>
      <c r="O19" s="172">
        <v>0.89</v>
      </c>
      <c r="P19" s="172">
        <v>0.8</v>
      </c>
      <c r="Q19" s="172">
        <v>0.87</v>
      </c>
      <c r="R19" s="171">
        <v>0.84</v>
      </c>
      <c r="S19" s="173">
        <v>0.82</v>
      </c>
      <c r="T19" s="173">
        <v>0.67</v>
      </c>
      <c r="U19" s="173">
        <v>0.85</v>
      </c>
      <c r="V19" s="173">
        <v>0.88</v>
      </c>
      <c r="W19" s="171">
        <v>0.55000000000000004</v>
      </c>
      <c r="X19" s="124">
        <f t="shared" si="0"/>
        <v>0.83583333333333343</v>
      </c>
      <c r="Y19" s="47">
        <f t="shared" si="1"/>
        <v>1.2537500000000001</v>
      </c>
      <c r="Z19" s="174"/>
    </row>
    <row r="20" spans="1:26" s="52" customFormat="1" ht="25.5" x14ac:dyDescent="0.25">
      <c r="A20" s="100">
        <v>13</v>
      </c>
      <c r="B20" s="100" t="s">
        <v>37</v>
      </c>
      <c r="C20" s="112" t="s">
        <v>97</v>
      </c>
      <c r="D20" s="89">
        <v>35</v>
      </c>
      <c r="E20" s="101">
        <v>1</v>
      </c>
      <c r="F20" s="134">
        <v>1</v>
      </c>
      <c r="G20" s="134">
        <v>1</v>
      </c>
      <c r="H20" s="134">
        <v>1</v>
      </c>
      <c r="I20" s="134">
        <v>1</v>
      </c>
      <c r="J20" s="134">
        <v>1</v>
      </c>
      <c r="K20" s="134">
        <v>1</v>
      </c>
      <c r="L20" s="135">
        <v>1</v>
      </c>
      <c r="M20" s="135">
        <v>1</v>
      </c>
      <c r="N20" s="135">
        <v>1</v>
      </c>
      <c r="O20" s="136">
        <v>0.86</v>
      </c>
      <c r="P20" s="136">
        <v>0.8</v>
      </c>
      <c r="Q20" s="136">
        <v>0.69</v>
      </c>
      <c r="R20" s="135">
        <v>0.86</v>
      </c>
      <c r="S20" s="137">
        <v>0.61</v>
      </c>
      <c r="T20" s="137">
        <v>0.56999999999999995</v>
      </c>
      <c r="U20" s="137">
        <v>0.8</v>
      </c>
      <c r="V20" s="137">
        <v>1</v>
      </c>
      <c r="W20" s="135">
        <v>1</v>
      </c>
      <c r="X20" s="124">
        <f t="shared" si="0"/>
        <v>0.84916666666666674</v>
      </c>
      <c r="Y20" s="47">
        <f t="shared" si="1"/>
        <v>1.2737500000000002</v>
      </c>
      <c r="Z20" s="138"/>
    </row>
    <row r="21" spans="1:26" s="52" customFormat="1" ht="25.5" x14ac:dyDescent="0.25">
      <c r="A21" s="100">
        <v>14</v>
      </c>
      <c r="B21" s="100" t="s">
        <v>37</v>
      </c>
      <c r="C21" s="112" t="s">
        <v>50</v>
      </c>
      <c r="D21" s="89">
        <v>35</v>
      </c>
      <c r="E21" s="101">
        <v>1</v>
      </c>
      <c r="F21" s="134">
        <v>1</v>
      </c>
      <c r="G21" s="134">
        <v>1</v>
      </c>
      <c r="H21" s="134">
        <v>1</v>
      </c>
      <c r="I21" s="134">
        <v>1</v>
      </c>
      <c r="J21" s="134">
        <v>1</v>
      </c>
      <c r="K21" s="134">
        <v>1</v>
      </c>
      <c r="L21" s="135">
        <v>1</v>
      </c>
      <c r="M21" s="135">
        <v>1</v>
      </c>
      <c r="N21" s="135">
        <v>1</v>
      </c>
      <c r="O21" s="136">
        <v>0.55000000000000004</v>
      </c>
      <c r="P21" s="136">
        <v>0.56999999999999995</v>
      </c>
      <c r="Q21" s="136">
        <v>0.44</v>
      </c>
      <c r="R21" s="135">
        <v>0.3</v>
      </c>
      <c r="S21" s="137">
        <v>0.54</v>
      </c>
      <c r="T21" s="137">
        <v>0.45</v>
      </c>
      <c r="U21" s="137">
        <v>0.7</v>
      </c>
      <c r="V21" s="137">
        <v>0</v>
      </c>
      <c r="W21" s="135">
        <v>1</v>
      </c>
      <c r="X21" s="124">
        <f t="shared" si="0"/>
        <v>0.62916666666666676</v>
      </c>
      <c r="Y21" s="47">
        <f t="shared" si="1"/>
        <v>0.94375000000000009</v>
      </c>
      <c r="Z21" s="138"/>
    </row>
    <row r="22" spans="1:26" s="52" customFormat="1" ht="25.5" x14ac:dyDescent="0.25">
      <c r="A22" s="100">
        <v>15</v>
      </c>
      <c r="B22" s="100" t="s">
        <v>37</v>
      </c>
      <c r="C22" s="112" t="s">
        <v>99</v>
      </c>
      <c r="D22" s="89">
        <v>35</v>
      </c>
      <c r="E22" s="101">
        <v>1</v>
      </c>
      <c r="F22" s="134">
        <v>1</v>
      </c>
      <c r="G22" s="134">
        <v>1</v>
      </c>
      <c r="H22" s="134">
        <v>1</v>
      </c>
      <c r="I22" s="134">
        <v>1</v>
      </c>
      <c r="J22" s="134">
        <v>1</v>
      </c>
      <c r="K22" s="134">
        <v>1</v>
      </c>
      <c r="L22" s="135">
        <v>1</v>
      </c>
      <c r="M22" s="135">
        <v>1</v>
      </c>
      <c r="N22" s="135">
        <v>1</v>
      </c>
      <c r="O22" s="136">
        <v>0.71</v>
      </c>
      <c r="P22" s="136">
        <v>0.7</v>
      </c>
      <c r="Q22" s="136">
        <v>0.77</v>
      </c>
      <c r="R22" s="135">
        <v>0.82</v>
      </c>
      <c r="S22" s="137">
        <v>0.74</v>
      </c>
      <c r="T22" s="137">
        <v>0.26</v>
      </c>
      <c r="U22" s="137">
        <v>0.64</v>
      </c>
      <c r="V22" s="137">
        <v>0.64</v>
      </c>
      <c r="W22" s="135">
        <v>0.85</v>
      </c>
      <c r="X22" s="124">
        <f t="shared" si="0"/>
        <v>0.76083333333333325</v>
      </c>
      <c r="Y22" s="47">
        <f t="shared" si="1"/>
        <v>1.1412499999999999</v>
      </c>
      <c r="Z22" s="138"/>
    </row>
    <row r="23" spans="1:26" s="52" customFormat="1" ht="21" customHeight="1" x14ac:dyDescent="0.25">
      <c r="A23" s="100">
        <v>16</v>
      </c>
      <c r="B23" s="100" t="s">
        <v>37</v>
      </c>
      <c r="C23" s="112" t="s">
        <v>51</v>
      </c>
      <c r="D23" s="89">
        <v>35</v>
      </c>
      <c r="E23" s="101">
        <v>1</v>
      </c>
      <c r="F23" s="134">
        <v>1</v>
      </c>
      <c r="G23" s="134">
        <v>1</v>
      </c>
      <c r="H23" s="134">
        <v>1</v>
      </c>
      <c r="I23" s="134">
        <v>1</v>
      </c>
      <c r="J23" s="134">
        <v>1</v>
      </c>
      <c r="K23" s="134">
        <v>1</v>
      </c>
      <c r="L23" s="135">
        <v>1</v>
      </c>
      <c r="M23" s="135">
        <v>1</v>
      </c>
      <c r="N23" s="135">
        <v>1</v>
      </c>
      <c r="O23" s="136">
        <v>1</v>
      </c>
      <c r="P23" s="136">
        <v>0.71</v>
      </c>
      <c r="Q23" s="136">
        <v>0.78</v>
      </c>
      <c r="R23" s="135">
        <v>0.78</v>
      </c>
      <c r="S23" s="137">
        <v>0.78</v>
      </c>
      <c r="T23" s="137">
        <v>0.71</v>
      </c>
      <c r="U23" s="137">
        <v>0.65</v>
      </c>
      <c r="V23" s="137">
        <v>0.45</v>
      </c>
      <c r="W23" s="135">
        <v>1</v>
      </c>
      <c r="X23" s="124">
        <f t="shared" si="0"/>
        <v>0.82166666666666666</v>
      </c>
      <c r="Y23" s="47">
        <f t="shared" si="1"/>
        <v>1.2324999999999999</v>
      </c>
      <c r="Z23" s="138"/>
    </row>
    <row r="24" spans="1:26" s="52" customFormat="1" ht="25.5" x14ac:dyDescent="0.25">
      <c r="A24" s="100">
        <v>17</v>
      </c>
      <c r="B24" s="100" t="s">
        <v>37</v>
      </c>
      <c r="C24" s="112" t="s">
        <v>108</v>
      </c>
      <c r="D24" s="89">
        <v>35</v>
      </c>
      <c r="E24" s="102">
        <v>1</v>
      </c>
      <c r="F24" s="102">
        <v>1</v>
      </c>
      <c r="G24" s="102">
        <v>1</v>
      </c>
      <c r="H24" s="102">
        <v>1</v>
      </c>
      <c r="I24" s="102">
        <v>1</v>
      </c>
      <c r="J24" s="102">
        <v>1</v>
      </c>
      <c r="K24" s="102">
        <v>1</v>
      </c>
      <c r="L24" s="56">
        <v>0.97</v>
      </c>
      <c r="M24" s="56">
        <v>0.91200000000000003</v>
      </c>
      <c r="N24" s="56">
        <v>0.96299999999999997</v>
      </c>
      <c r="O24" s="136">
        <v>0.68</v>
      </c>
      <c r="P24" s="136">
        <v>0.81</v>
      </c>
      <c r="Q24" s="136">
        <v>0.4</v>
      </c>
      <c r="R24" s="56">
        <v>0.69</v>
      </c>
      <c r="S24" s="137">
        <v>0.89</v>
      </c>
      <c r="T24" s="137">
        <v>0.86</v>
      </c>
      <c r="U24" s="137">
        <v>0.91</v>
      </c>
      <c r="V24" s="137">
        <v>0.81</v>
      </c>
      <c r="W24" s="56">
        <v>1</v>
      </c>
      <c r="X24" s="124">
        <f t="shared" si="0"/>
        <v>0.82458333333333345</v>
      </c>
      <c r="Y24" s="47">
        <f t="shared" si="1"/>
        <v>1.2368750000000002</v>
      </c>
      <c r="Z24" s="51"/>
    </row>
    <row r="25" spans="1:26" s="52" customFormat="1" ht="25.5" x14ac:dyDescent="0.25">
      <c r="A25" s="100">
        <v>18</v>
      </c>
      <c r="B25" s="100" t="s">
        <v>37</v>
      </c>
      <c r="C25" s="237" t="s">
        <v>100</v>
      </c>
      <c r="D25" s="87">
        <v>33</v>
      </c>
      <c r="E25" s="101">
        <v>1</v>
      </c>
      <c r="F25" s="238">
        <v>1</v>
      </c>
      <c r="G25" s="238">
        <v>1</v>
      </c>
      <c r="H25" s="238">
        <v>1</v>
      </c>
      <c r="I25" s="238">
        <v>1</v>
      </c>
      <c r="J25" s="238">
        <v>1</v>
      </c>
      <c r="K25" s="238">
        <v>1</v>
      </c>
      <c r="L25" s="239">
        <v>1</v>
      </c>
      <c r="M25" s="239">
        <v>1</v>
      </c>
      <c r="N25" s="239">
        <v>1</v>
      </c>
      <c r="O25" s="136">
        <v>0.57999999999999996</v>
      </c>
      <c r="P25" s="136">
        <v>0.46</v>
      </c>
      <c r="Q25" s="136">
        <v>0.47</v>
      </c>
      <c r="R25" s="239">
        <v>0.504</v>
      </c>
      <c r="S25" s="137">
        <v>0.65</v>
      </c>
      <c r="T25" s="137">
        <v>0.4</v>
      </c>
      <c r="U25" s="137">
        <v>0.6</v>
      </c>
      <c r="V25" s="137">
        <v>0.45</v>
      </c>
      <c r="W25" s="239">
        <v>1</v>
      </c>
      <c r="X25" s="124">
        <f t="shared" si="0"/>
        <v>0.67616666666666669</v>
      </c>
      <c r="Y25" s="47">
        <f t="shared" si="1"/>
        <v>1.0142500000000001</v>
      </c>
      <c r="Z25" s="240"/>
    </row>
    <row r="26" spans="1:26" s="8" customFormat="1" ht="25.5" x14ac:dyDescent="0.25">
      <c r="A26" s="100">
        <v>19</v>
      </c>
      <c r="B26" s="100" t="s">
        <v>37</v>
      </c>
      <c r="C26" s="53" t="s">
        <v>101</v>
      </c>
      <c r="D26" s="87">
        <v>32</v>
      </c>
      <c r="E26" s="101">
        <v>1</v>
      </c>
      <c r="F26" s="101">
        <v>1</v>
      </c>
      <c r="G26" s="101">
        <v>1</v>
      </c>
      <c r="H26" s="101">
        <v>1</v>
      </c>
      <c r="I26" s="101">
        <v>1</v>
      </c>
      <c r="J26" s="101">
        <v>1</v>
      </c>
      <c r="K26" s="101">
        <v>1</v>
      </c>
      <c r="L26" s="56">
        <v>1</v>
      </c>
      <c r="M26" s="56">
        <v>1</v>
      </c>
      <c r="N26" s="56">
        <v>1</v>
      </c>
      <c r="O26" s="106">
        <v>1</v>
      </c>
      <c r="P26" s="106">
        <v>0.79</v>
      </c>
      <c r="Q26" s="106">
        <v>0.88</v>
      </c>
      <c r="R26" s="56">
        <v>0.82</v>
      </c>
      <c r="S26" s="107">
        <v>0.9</v>
      </c>
      <c r="T26" s="107">
        <v>0.99</v>
      </c>
      <c r="U26" s="107">
        <v>0.9</v>
      </c>
      <c r="V26" s="107">
        <v>1</v>
      </c>
      <c r="W26" s="56">
        <v>1</v>
      </c>
      <c r="X26" s="124">
        <f t="shared" si="0"/>
        <v>0.94000000000000006</v>
      </c>
      <c r="Y26" s="47">
        <f t="shared" si="1"/>
        <v>1.4100000000000001</v>
      </c>
      <c r="Z26" s="33"/>
    </row>
    <row r="27" spans="1:26" ht="25.5" x14ac:dyDescent="0.25">
      <c r="A27" s="100">
        <v>20</v>
      </c>
      <c r="B27" s="100" t="s">
        <v>37</v>
      </c>
      <c r="C27" s="112" t="s">
        <v>52</v>
      </c>
      <c r="D27" s="87">
        <v>35</v>
      </c>
      <c r="E27" s="101">
        <v>1</v>
      </c>
      <c r="F27" s="103">
        <v>1</v>
      </c>
      <c r="G27" s="103">
        <v>1</v>
      </c>
      <c r="H27" s="103">
        <v>1</v>
      </c>
      <c r="I27" s="103">
        <v>1</v>
      </c>
      <c r="J27" s="103">
        <v>1</v>
      </c>
      <c r="K27" s="103">
        <v>1</v>
      </c>
      <c r="L27" s="72">
        <v>0.83</v>
      </c>
      <c r="M27" s="72">
        <v>0.86</v>
      </c>
      <c r="N27" s="72">
        <v>0.82</v>
      </c>
      <c r="O27" s="136">
        <v>0.53</v>
      </c>
      <c r="P27" s="136">
        <v>0.56999999999999995</v>
      </c>
      <c r="Q27" s="136">
        <v>0.69</v>
      </c>
      <c r="R27" s="72">
        <v>0.74</v>
      </c>
      <c r="S27" s="137">
        <v>0.59</v>
      </c>
      <c r="T27" s="137">
        <v>0.6</v>
      </c>
      <c r="U27" s="137">
        <v>1</v>
      </c>
      <c r="V27" s="137">
        <v>1</v>
      </c>
      <c r="W27" s="72">
        <v>0.8</v>
      </c>
      <c r="X27" s="124">
        <f t="shared" si="0"/>
        <v>0.75250000000000006</v>
      </c>
      <c r="Y27" s="47">
        <f t="shared" si="1"/>
        <v>1.1287500000000001</v>
      </c>
      <c r="Z27" s="37"/>
    </row>
    <row r="28" spans="1:26" s="163" customFormat="1" ht="25.5" x14ac:dyDescent="0.25">
      <c r="A28" s="193">
        <v>21</v>
      </c>
      <c r="B28" s="193" t="s">
        <v>37</v>
      </c>
      <c r="C28" s="193" t="s">
        <v>53</v>
      </c>
      <c r="D28" s="194">
        <v>35</v>
      </c>
      <c r="E28" s="195">
        <v>1</v>
      </c>
      <c r="F28" s="196">
        <v>1</v>
      </c>
      <c r="G28" s="196">
        <v>1</v>
      </c>
      <c r="H28" s="196">
        <v>1</v>
      </c>
      <c r="I28" s="196">
        <v>1</v>
      </c>
      <c r="J28" s="196">
        <v>1</v>
      </c>
      <c r="K28" s="196">
        <v>1</v>
      </c>
      <c r="L28" s="197">
        <v>1</v>
      </c>
      <c r="M28" s="197">
        <v>1</v>
      </c>
      <c r="N28" s="197">
        <v>1</v>
      </c>
      <c r="O28" s="198">
        <v>0.61</v>
      </c>
      <c r="P28" s="198">
        <v>0.56999999999999995</v>
      </c>
      <c r="Q28" s="198">
        <v>0.83</v>
      </c>
      <c r="R28" s="197">
        <v>0.69699999999999995</v>
      </c>
      <c r="S28" s="199">
        <v>0.8</v>
      </c>
      <c r="T28" s="199">
        <v>0.50600000000000001</v>
      </c>
      <c r="U28" s="199">
        <v>0.51</v>
      </c>
      <c r="V28" s="199">
        <v>0.34</v>
      </c>
      <c r="W28" s="197">
        <v>1</v>
      </c>
      <c r="X28" s="124">
        <f t="shared" si="0"/>
        <v>0.73858333333333326</v>
      </c>
      <c r="Y28" s="47">
        <f t="shared" si="1"/>
        <v>1.1078749999999999</v>
      </c>
      <c r="Z28" s="200"/>
    </row>
    <row r="29" spans="1:26" s="163" customFormat="1" ht="25.5" x14ac:dyDescent="0.25">
      <c r="A29" s="152">
        <v>22</v>
      </c>
      <c r="B29" s="152" t="s">
        <v>37</v>
      </c>
      <c r="C29" s="152" t="s">
        <v>54</v>
      </c>
      <c r="D29" s="153">
        <v>35</v>
      </c>
      <c r="E29" s="154">
        <v>1</v>
      </c>
      <c r="F29" s="155">
        <v>1</v>
      </c>
      <c r="G29" s="155">
        <v>1</v>
      </c>
      <c r="H29" s="155">
        <v>1</v>
      </c>
      <c r="I29" s="155">
        <v>1</v>
      </c>
      <c r="J29" s="155">
        <v>1</v>
      </c>
      <c r="K29" s="155">
        <v>1</v>
      </c>
      <c r="L29" s="156">
        <v>0.98</v>
      </c>
      <c r="M29" s="157">
        <v>0.97</v>
      </c>
      <c r="N29" s="157">
        <v>1</v>
      </c>
      <c r="O29" s="158">
        <v>0.7</v>
      </c>
      <c r="P29" s="158">
        <v>0.54700000000000004</v>
      </c>
      <c r="Q29" s="158">
        <v>0.5</v>
      </c>
      <c r="R29" s="159">
        <v>0.30599999999999999</v>
      </c>
      <c r="S29" s="160">
        <v>0.75</v>
      </c>
      <c r="T29" s="160">
        <v>0.53</v>
      </c>
      <c r="U29" s="160">
        <v>0.45</v>
      </c>
      <c r="V29" s="160">
        <v>0.37</v>
      </c>
      <c r="W29" s="161">
        <v>1</v>
      </c>
      <c r="X29" s="124">
        <f t="shared" si="0"/>
        <v>0.67525000000000013</v>
      </c>
      <c r="Y29" s="47">
        <f t="shared" si="1"/>
        <v>1.0128750000000002</v>
      </c>
      <c r="Z29" s="162"/>
    </row>
    <row r="30" spans="1:26" s="52" customFormat="1" ht="25.5" x14ac:dyDescent="0.25">
      <c r="A30" s="100">
        <v>23</v>
      </c>
      <c r="B30" s="100" t="s">
        <v>37</v>
      </c>
      <c r="C30" s="112" t="s">
        <v>55</v>
      </c>
      <c r="D30" s="87">
        <v>35</v>
      </c>
      <c r="E30" s="101">
        <v>1</v>
      </c>
      <c r="F30" s="101">
        <v>1</v>
      </c>
      <c r="G30" s="101">
        <v>1</v>
      </c>
      <c r="H30" s="101">
        <v>1</v>
      </c>
      <c r="I30" s="101">
        <v>1</v>
      </c>
      <c r="J30" s="101">
        <v>1</v>
      </c>
      <c r="K30" s="101">
        <v>1</v>
      </c>
      <c r="L30" s="56">
        <v>0.9</v>
      </c>
      <c r="M30" s="56">
        <v>0.9</v>
      </c>
      <c r="N30" s="56">
        <v>0.9</v>
      </c>
      <c r="O30" s="136">
        <v>0.9</v>
      </c>
      <c r="P30" s="136">
        <v>0.50900000000000001</v>
      </c>
      <c r="Q30" s="136">
        <v>0.69</v>
      </c>
      <c r="R30" s="56">
        <v>0.85699999999999998</v>
      </c>
      <c r="S30" s="137">
        <v>0.73</v>
      </c>
      <c r="T30" s="137">
        <v>0.23</v>
      </c>
      <c r="U30" s="137">
        <v>0.78300000000000003</v>
      </c>
      <c r="V30" s="137">
        <v>0.85</v>
      </c>
      <c r="W30" s="56">
        <v>1</v>
      </c>
      <c r="X30" s="124">
        <f t="shared" si="0"/>
        <v>0.77075000000000005</v>
      </c>
      <c r="Y30" s="47">
        <f t="shared" si="1"/>
        <v>1.1561250000000001</v>
      </c>
      <c r="Z30" s="51"/>
    </row>
    <row r="31" spans="1:26" s="52" customFormat="1" ht="25.5" x14ac:dyDescent="0.25">
      <c r="A31" s="100">
        <v>24</v>
      </c>
      <c r="B31" s="100" t="s">
        <v>37</v>
      </c>
      <c r="C31" s="112" t="s">
        <v>56</v>
      </c>
      <c r="D31" s="87">
        <v>35</v>
      </c>
      <c r="E31" s="101">
        <v>1</v>
      </c>
      <c r="F31" s="101">
        <v>1</v>
      </c>
      <c r="G31" s="101">
        <v>1</v>
      </c>
      <c r="H31" s="101">
        <v>1</v>
      </c>
      <c r="I31" s="101">
        <v>1</v>
      </c>
      <c r="J31" s="101">
        <v>1</v>
      </c>
      <c r="K31" s="101">
        <v>1</v>
      </c>
      <c r="L31" s="241">
        <v>1</v>
      </c>
      <c r="M31" s="241">
        <v>0.96199999999999997</v>
      </c>
      <c r="N31" s="241">
        <v>0.998</v>
      </c>
      <c r="O31" s="136">
        <v>0.75</v>
      </c>
      <c r="P31" s="136">
        <v>0.86</v>
      </c>
      <c r="Q31" s="136">
        <v>0.78</v>
      </c>
      <c r="R31" s="56">
        <v>0.85499999999999998</v>
      </c>
      <c r="S31" s="137">
        <v>0.75</v>
      </c>
      <c r="T31" s="137">
        <v>0.72</v>
      </c>
      <c r="U31" s="137">
        <v>0.88</v>
      </c>
      <c r="V31" s="137">
        <v>0.7</v>
      </c>
      <c r="W31" s="56">
        <v>0.83499999999999996</v>
      </c>
      <c r="X31" s="124">
        <f t="shared" si="0"/>
        <v>0.84083333333333332</v>
      </c>
      <c r="Y31" s="47">
        <f t="shared" si="1"/>
        <v>1.26125</v>
      </c>
      <c r="Z31" s="51"/>
    </row>
    <row r="32" spans="1:26" s="8" customFormat="1" ht="25.5" x14ac:dyDescent="0.25">
      <c r="A32" s="100">
        <v>25</v>
      </c>
      <c r="B32" s="100" t="s">
        <v>37</v>
      </c>
      <c r="C32" s="112" t="s">
        <v>57</v>
      </c>
      <c r="D32" s="87">
        <v>35</v>
      </c>
      <c r="E32" s="101">
        <v>1</v>
      </c>
      <c r="F32" s="101">
        <v>1</v>
      </c>
      <c r="G32" s="101">
        <v>1</v>
      </c>
      <c r="H32" s="101">
        <v>1</v>
      </c>
      <c r="I32" s="101">
        <v>1</v>
      </c>
      <c r="J32" s="101">
        <v>1</v>
      </c>
      <c r="K32" s="101">
        <v>1</v>
      </c>
      <c r="L32" s="56">
        <v>1</v>
      </c>
      <c r="M32" s="56">
        <v>1</v>
      </c>
      <c r="N32" s="56">
        <v>1</v>
      </c>
      <c r="O32" s="106">
        <v>0.53100000000000003</v>
      </c>
      <c r="P32" s="106">
        <v>0.74</v>
      </c>
      <c r="Q32" s="106">
        <v>0.57999999999999996</v>
      </c>
      <c r="R32" s="56">
        <v>0.76</v>
      </c>
      <c r="S32" s="107">
        <v>0.89</v>
      </c>
      <c r="T32" s="107">
        <v>0.56000000000000005</v>
      </c>
      <c r="U32" s="107">
        <v>0.54</v>
      </c>
      <c r="V32" s="107">
        <v>0.32</v>
      </c>
      <c r="W32" s="56">
        <v>0.75</v>
      </c>
      <c r="X32" s="124">
        <f t="shared" si="0"/>
        <v>0.72258333333333324</v>
      </c>
      <c r="Y32" s="47">
        <f t="shared" si="1"/>
        <v>1.0838749999999999</v>
      </c>
      <c r="Z32" s="38"/>
    </row>
    <row r="33" spans="1:26" s="52" customFormat="1" ht="25.5" x14ac:dyDescent="0.25">
      <c r="A33" s="100">
        <v>26</v>
      </c>
      <c r="B33" s="100" t="s">
        <v>37</v>
      </c>
      <c r="C33" s="112" t="s">
        <v>102</v>
      </c>
      <c r="D33" s="87">
        <v>35</v>
      </c>
      <c r="E33" s="101">
        <v>1</v>
      </c>
      <c r="F33" s="101">
        <v>1</v>
      </c>
      <c r="G33" s="101">
        <v>1</v>
      </c>
      <c r="H33" s="101">
        <v>1</v>
      </c>
      <c r="I33" s="101">
        <v>1</v>
      </c>
      <c r="J33" s="101">
        <v>1</v>
      </c>
      <c r="K33" s="101">
        <v>1</v>
      </c>
      <c r="L33" s="56">
        <v>0.99</v>
      </c>
      <c r="M33" s="56">
        <v>0.99</v>
      </c>
      <c r="N33" s="56">
        <v>1</v>
      </c>
      <c r="O33" s="136">
        <v>0.7</v>
      </c>
      <c r="P33" s="136">
        <v>0.67400000000000004</v>
      </c>
      <c r="Q33" s="136">
        <v>0.75</v>
      </c>
      <c r="R33" s="56">
        <v>0.61</v>
      </c>
      <c r="S33" s="137">
        <v>0.92</v>
      </c>
      <c r="T33" s="137">
        <v>0.53500000000000003</v>
      </c>
      <c r="U33" s="137">
        <v>0.8</v>
      </c>
      <c r="V33" s="137">
        <v>0.8</v>
      </c>
      <c r="W33" s="56">
        <v>1</v>
      </c>
      <c r="X33" s="124">
        <f t="shared" si="0"/>
        <v>0.81408333333333338</v>
      </c>
      <c r="Y33" s="47">
        <f t="shared" si="1"/>
        <v>1.221125</v>
      </c>
      <c r="Z33" s="51"/>
    </row>
    <row r="34" spans="1:26" s="52" customFormat="1" ht="25.5" x14ac:dyDescent="0.25">
      <c r="A34" s="100">
        <v>27</v>
      </c>
      <c r="B34" s="100" t="s">
        <v>37</v>
      </c>
      <c r="C34" s="112" t="s">
        <v>58</v>
      </c>
      <c r="D34" s="87">
        <v>33</v>
      </c>
      <c r="E34" s="101">
        <v>1</v>
      </c>
      <c r="F34" s="101">
        <v>1</v>
      </c>
      <c r="G34" s="101">
        <v>1</v>
      </c>
      <c r="H34" s="101">
        <v>1</v>
      </c>
      <c r="I34" s="101">
        <v>1</v>
      </c>
      <c r="J34" s="101">
        <v>1</v>
      </c>
      <c r="K34" s="101">
        <v>1</v>
      </c>
      <c r="L34" s="56">
        <v>1</v>
      </c>
      <c r="M34" s="56">
        <v>1</v>
      </c>
      <c r="N34" s="56">
        <v>1</v>
      </c>
      <c r="O34" s="136">
        <v>0.21</v>
      </c>
      <c r="P34" s="136">
        <v>0.81399999999999995</v>
      </c>
      <c r="Q34" s="136">
        <v>0.7</v>
      </c>
      <c r="R34" s="56">
        <v>0.32900000000000001</v>
      </c>
      <c r="S34" s="137">
        <v>0.8</v>
      </c>
      <c r="T34" s="137">
        <v>0.7</v>
      </c>
      <c r="U34" s="137">
        <v>0.63</v>
      </c>
      <c r="V34" s="137">
        <v>0.4</v>
      </c>
      <c r="W34" s="56">
        <v>1</v>
      </c>
      <c r="X34" s="124">
        <f t="shared" si="0"/>
        <v>0.71525000000000005</v>
      </c>
      <c r="Y34" s="47">
        <f t="shared" si="1"/>
        <v>1.072875</v>
      </c>
      <c r="Z34" s="51"/>
    </row>
    <row r="35" spans="1:26" s="52" customFormat="1" ht="25.5" x14ac:dyDescent="0.25">
      <c r="A35" s="100">
        <v>28</v>
      </c>
      <c r="B35" s="100" t="s">
        <v>37</v>
      </c>
      <c r="C35" s="112" t="s">
        <v>103</v>
      </c>
      <c r="D35" s="87">
        <v>35</v>
      </c>
      <c r="E35" s="101">
        <v>1</v>
      </c>
      <c r="F35" s="101">
        <v>1</v>
      </c>
      <c r="G35" s="101">
        <v>1</v>
      </c>
      <c r="H35" s="101">
        <v>1</v>
      </c>
      <c r="I35" s="101">
        <v>1</v>
      </c>
      <c r="J35" s="101">
        <v>1</v>
      </c>
      <c r="K35" s="101">
        <v>1</v>
      </c>
      <c r="L35" s="56">
        <v>1</v>
      </c>
      <c r="M35" s="56">
        <v>1</v>
      </c>
      <c r="N35" s="56">
        <v>1</v>
      </c>
      <c r="O35" s="136">
        <v>0.75</v>
      </c>
      <c r="P35" s="136">
        <v>0.63</v>
      </c>
      <c r="Q35" s="136">
        <v>0.60499999999999998</v>
      </c>
      <c r="R35" s="56">
        <v>0.746</v>
      </c>
      <c r="S35" s="137">
        <v>0.77</v>
      </c>
      <c r="T35" s="137">
        <v>0.53</v>
      </c>
      <c r="U35" s="137">
        <v>0.65</v>
      </c>
      <c r="V35" s="137">
        <v>0.05</v>
      </c>
      <c r="W35" s="56">
        <v>1</v>
      </c>
      <c r="X35" s="124">
        <f t="shared" si="0"/>
        <v>0.72758333333333336</v>
      </c>
      <c r="Y35" s="47">
        <f t="shared" si="1"/>
        <v>1.091375</v>
      </c>
      <c r="Z35" s="51"/>
    </row>
    <row r="36" spans="1:26" s="52" customFormat="1" ht="38.25" x14ac:dyDescent="0.25">
      <c r="A36" s="100">
        <v>29</v>
      </c>
      <c r="B36" s="100" t="s">
        <v>37</v>
      </c>
      <c r="C36" s="112" t="s">
        <v>105</v>
      </c>
      <c r="D36" s="87">
        <v>35</v>
      </c>
      <c r="E36" s="101">
        <v>1</v>
      </c>
      <c r="F36" s="101">
        <v>1</v>
      </c>
      <c r="G36" s="101">
        <v>1</v>
      </c>
      <c r="H36" s="101">
        <v>1</v>
      </c>
      <c r="I36" s="101">
        <v>1</v>
      </c>
      <c r="J36" s="101">
        <v>1</v>
      </c>
      <c r="K36" s="101">
        <v>1</v>
      </c>
      <c r="L36" s="56">
        <v>1</v>
      </c>
      <c r="M36" s="56">
        <v>1</v>
      </c>
      <c r="N36" s="56">
        <v>1</v>
      </c>
      <c r="O36" s="136">
        <v>0.83</v>
      </c>
      <c r="P36" s="136">
        <v>0.81</v>
      </c>
      <c r="Q36" s="136">
        <v>0.78</v>
      </c>
      <c r="R36" s="56">
        <v>0.69</v>
      </c>
      <c r="S36" s="137">
        <v>0.81</v>
      </c>
      <c r="T36" s="137">
        <v>0.8</v>
      </c>
      <c r="U36" s="137">
        <v>0.55000000000000004</v>
      </c>
      <c r="V36" s="137">
        <v>0.15</v>
      </c>
      <c r="W36" s="56">
        <v>1</v>
      </c>
      <c r="X36" s="124">
        <f t="shared" si="0"/>
        <v>0.78500000000000014</v>
      </c>
      <c r="Y36" s="47">
        <f t="shared" si="1"/>
        <v>1.1775000000000002</v>
      </c>
      <c r="Z36" s="51"/>
    </row>
    <row r="37" spans="1:26" s="8" customFormat="1" ht="25.5" x14ac:dyDescent="0.25">
      <c r="A37" s="100">
        <v>30</v>
      </c>
      <c r="B37" s="100" t="s">
        <v>37</v>
      </c>
      <c r="C37" s="112" t="s">
        <v>59</v>
      </c>
      <c r="D37" s="87">
        <v>35</v>
      </c>
      <c r="E37" s="101">
        <v>1</v>
      </c>
      <c r="F37" s="101">
        <v>1</v>
      </c>
      <c r="G37" s="101">
        <v>1</v>
      </c>
      <c r="H37" s="101">
        <v>1</v>
      </c>
      <c r="I37" s="101">
        <v>1</v>
      </c>
      <c r="J37" s="101">
        <v>1</v>
      </c>
      <c r="K37" s="101">
        <v>1</v>
      </c>
      <c r="L37" s="56">
        <v>0.99199999999999999</v>
      </c>
      <c r="M37" s="56">
        <v>0.96</v>
      </c>
      <c r="N37" s="56">
        <v>1</v>
      </c>
      <c r="O37" s="106">
        <v>0.6</v>
      </c>
      <c r="P37" s="106">
        <v>0.6</v>
      </c>
      <c r="Q37" s="106">
        <v>0.65</v>
      </c>
      <c r="R37" s="56">
        <v>0.72499999999999998</v>
      </c>
      <c r="S37" s="107">
        <v>0.6</v>
      </c>
      <c r="T37" s="107">
        <v>0.88</v>
      </c>
      <c r="U37" s="107">
        <v>0.65</v>
      </c>
      <c r="V37" s="107">
        <v>0.2</v>
      </c>
      <c r="W37" s="56">
        <v>1</v>
      </c>
      <c r="X37" s="124">
        <f t="shared" si="0"/>
        <v>0.73808333333333331</v>
      </c>
      <c r="Y37" s="47">
        <f t="shared" si="1"/>
        <v>1.1071249999999999</v>
      </c>
      <c r="Z37" s="42"/>
    </row>
    <row r="38" spans="1:26" s="52" customFormat="1" ht="25.5" x14ac:dyDescent="0.25">
      <c r="A38" s="100">
        <v>31</v>
      </c>
      <c r="B38" s="100" t="s">
        <v>37</v>
      </c>
      <c r="C38" s="112" t="s">
        <v>104</v>
      </c>
      <c r="D38" s="87">
        <v>35</v>
      </c>
      <c r="E38" s="101">
        <v>1</v>
      </c>
      <c r="F38" s="101">
        <v>1</v>
      </c>
      <c r="G38" s="101">
        <v>1</v>
      </c>
      <c r="H38" s="101"/>
      <c r="I38" s="101">
        <v>1</v>
      </c>
      <c r="J38" s="101">
        <v>1</v>
      </c>
      <c r="K38" s="101"/>
      <c r="L38" s="207">
        <v>1</v>
      </c>
      <c r="M38" s="207">
        <v>1</v>
      </c>
      <c r="N38" s="207"/>
      <c r="O38" s="136">
        <v>1</v>
      </c>
      <c r="P38" s="136">
        <v>1</v>
      </c>
      <c r="Q38" s="136">
        <v>1</v>
      </c>
      <c r="R38" s="207">
        <v>1</v>
      </c>
      <c r="S38" s="137">
        <v>1</v>
      </c>
      <c r="T38" s="137">
        <v>1</v>
      </c>
      <c r="U38" s="137">
        <v>1</v>
      </c>
      <c r="V38" s="137">
        <v>1</v>
      </c>
      <c r="W38" s="56">
        <v>1</v>
      </c>
      <c r="X38" s="124">
        <f t="shared" si="0"/>
        <v>1</v>
      </c>
      <c r="Y38" s="47">
        <f t="shared" si="1"/>
        <v>1.5</v>
      </c>
      <c r="Z38" s="51"/>
    </row>
    <row r="39" spans="1:26" s="52" customFormat="1" ht="25.5" x14ac:dyDescent="0.25">
      <c r="A39" s="100">
        <v>32</v>
      </c>
      <c r="B39" s="100" t="s">
        <v>37</v>
      </c>
      <c r="C39" s="112" t="s">
        <v>60</v>
      </c>
      <c r="D39" s="87">
        <v>35</v>
      </c>
      <c r="E39" s="101">
        <v>1</v>
      </c>
      <c r="F39" s="101">
        <v>1</v>
      </c>
      <c r="G39" s="101">
        <v>1</v>
      </c>
      <c r="H39" s="101">
        <v>1</v>
      </c>
      <c r="I39" s="101">
        <v>1</v>
      </c>
      <c r="J39" s="101">
        <v>1</v>
      </c>
      <c r="K39" s="101">
        <v>1</v>
      </c>
      <c r="L39" s="56">
        <v>0.92</v>
      </c>
      <c r="M39" s="56">
        <v>0.9</v>
      </c>
      <c r="N39" s="56">
        <v>1</v>
      </c>
      <c r="O39" s="136">
        <v>0.65</v>
      </c>
      <c r="P39" s="136">
        <v>0.73299999999999998</v>
      </c>
      <c r="Q39" s="136">
        <v>0.83</v>
      </c>
      <c r="R39" s="244">
        <v>0.84</v>
      </c>
      <c r="S39" s="137">
        <v>0.89</v>
      </c>
      <c r="T39" s="137">
        <v>0.23</v>
      </c>
      <c r="U39" s="137">
        <v>0.79</v>
      </c>
      <c r="V39" s="137">
        <v>0.85</v>
      </c>
      <c r="W39" s="56">
        <v>1</v>
      </c>
      <c r="X39" s="124">
        <f t="shared" si="0"/>
        <v>0.80275000000000007</v>
      </c>
      <c r="Y39" s="47">
        <f t="shared" si="1"/>
        <v>1.2041250000000001</v>
      </c>
      <c r="Z39" s="51"/>
    </row>
    <row r="40" spans="1:26" s="52" customFormat="1" ht="25.5" x14ac:dyDescent="0.25">
      <c r="A40" s="100">
        <v>33</v>
      </c>
      <c r="B40" s="100" t="s">
        <v>37</v>
      </c>
      <c r="C40" s="112" t="s">
        <v>61</v>
      </c>
      <c r="D40" s="87">
        <v>35</v>
      </c>
      <c r="E40" s="101">
        <v>1</v>
      </c>
      <c r="F40" s="101">
        <v>1</v>
      </c>
      <c r="G40" s="101">
        <v>1</v>
      </c>
      <c r="H40" s="101">
        <v>1</v>
      </c>
      <c r="I40" s="101">
        <v>1</v>
      </c>
      <c r="J40" s="101">
        <v>1</v>
      </c>
      <c r="K40" s="101">
        <v>1</v>
      </c>
      <c r="L40" s="56">
        <v>0.78900000000000003</v>
      </c>
      <c r="M40" s="56">
        <v>0.84299999999999997</v>
      </c>
      <c r="N40" s="56">
        <v>0.84299999999999997</v>
      </c>
      <c r="O40" s="136">
        <v>0.65</v>
      </c>
      <c r="P40" s="136">
        <v>0.72</v>
      </c>
      <c r="Q40" s="136">
        <v>0.78</v>
      </c>
      <c r="R40" s="56">
        <v>0.90900000000000003</v>
      </c>
      <c r="S40" s="137">
        <v>0.64</v>
      </c>
      <c r="T40" s="137">
        <v>0.55300000000000005</v>
      </c>
      <c r="U40" s="137">
        <v>0.55000000000000004</v>
      </c>
      <c r="V40" s="243">
        <v>0.5</v>
      </c>
      <c r="W40" s="56">
        <v>1</v>
      </c>
      <c r="X40" s="124">
        <f t="shared" si="0"/>
        <v>0.7314166666666666</v>
      </c>
      <c r="Y40" s="47">
        <f t="shared" si="1"/>
        <v>1.0971249999999999</v>
      </c>
      <c r="Z40" s="209"/>
    </row>
    <row r="41" spans="1:26" s="52" customFormat="1" ht="25.5" x14ac:dyDescent="0.25">
      <c r="A41" s="100">
        <v>34</v>
      </c>
      <c r="B41" s="100" t="s">
        <v>37</v>
      </c>
      <c r="C41" s="112" t="s">
        <v>62</v>
      </c>
      <c r="D41" s="87">
        <v>35</v>
      </c>
      <c r="E41" s="101">
        <v>1</v>
      </c>
      <c r="F41" s="101">
        <v>1</v>
      </c>
      <c r="G41" s="101">
        <v>1</v>
      </c>
      <c r="H41" s="101">
        <v>1</v>
      </c>
      <c r="I41" s="101">
        <v>1</v>
      </c>
      <c r="J41" s="101">
        <v>1</v>
      </c>
      <c r="K41" s="101">
        <v>1</v>
      </c>
      <c r="L41" s="56">
        <v>1</v>
      </c>
      <c r="M41" s="56">
        <v>1</v>
      </c>
      <c r="N41" s="56">
        <v>1</v>
      </c>
      <c r="O41" s="136">
        <v>0.69</v>
      </c>
      <c r="P41" s="136">
        <v>0.74399999999999999</v>
      </c>
      <c r="Q41" s="136">
        <v>0.63</v>
      </c>
      <c r="R41" s="56">
        <v>0.51</v>
      </c>
      <c r="S41" s="137">
        <v>0.74</v>
      </c>
      <c r="T41" s="137">
        <v>0.52</v>
      </c>
      <c r="U41" s="137">
        <v>0.68</v>
      </c>
      <c r="V41" s="137">
        <v>0.24</v>
      </c>
      <c r="W41" s="56">
        <v>1</v>
      </c>
      <c r="X41" s="124">
        <f t="shared" si="0"/>
        <v>0.72949999999999993</v>
      </c>
      <c r="Y41" s="47">
        <f t="shared" si="1"/>
        <v>1.0942499999999999</v>
      </c>
      <c r="Z41" s="51"/>
    </row>
    <row r="42" spans="1:26" s="8" customFormat="1" ht="25.5" x14ac:dyDescent="0.25">
      <c r="A42" s="100">
        <v>35</v>
      </c>
      <c r="B42" s="100" t="s">
        <v>37</v>
      </c>
      <c r="C42" s="112" t="s">
        <v>63</v>
      </c>
      <c r="D42" s="87">
        <v>33</v>
      </c>
      <c r="E42" s="101">
        <v>1</v>
      </c>
      <c r="F42" s="101">
        <v>1</v>
      </c>
      <c r="G42" s="101">
        <v>1</v>
      </c>
      <c r="H42" s="101">
        <v>1</v>
      </c>
      <c r="I42" s="101">
        <v>1</v>
      </c>
      <c r="J42" s="101">
        <v>1</v>
      </c>
      <c r="K42" s="101">
        <v>1</v>
      </c>
      <c r="L42" s="56">
        <v>1</v>
      </c>
      <c r="M42" s="56">
        <v>1</v>
      </c>
      <c r="N42" s="56">
        <v>1</v>
      </c>
      <c r="O42" s="106">
        <v>0.89</v>
      </c>
      <c r="P42" s="106">
        <v>0.52</v>
      </c>
      <c r="Q42" s="106">
        <v>0.49</v>
      </c>
      <c r="R42" s="56">
        <v>0.78</v>
      </c>
      <c r="S42" s="107">
        <v>0.71</v>
      </c>
      <c r="T42" s="107">
        <v>0.28899999999999998</v>
      </c>
      <c r="U42" s="107">
        <v>0.6</v>
      </c>
      <c r="V42" s="107">
        <v>0.45</v>
      </c>
      <c r="W42" s="56">
        <v>1</v>
      </c>
      <c r="X42" s="124">
        <f t="shared" si="0"/>
        <v>0.7274166666666666</v>
      </c>
      <c r="Y42" s="47">
        <f t="shared" si="1"/>
        <v>1.0911249999999999</v>
      </c>
      <c r="Z42" s="45"/>
    </row>
    <row r="43" spans="1:26" s="52" customFormat="1" ht="25.5" x14ac:dyDescent="0.25">
      <c r="A43" s="100">
        <v>36</v>
      </c>
      <c r="B43" s="100" t="s">
        <v>37</v>
      </c>
      <c r="C43" s="112" t="s">
        <v>64</v>
      </c>
      <c r="D43" s="87">
        <v>35</v>
      </c>
      <c r="E43" s="101">
        <v>1</v>
      </c>
      <c r="F43" s="143">
        <v>1</v>
      </c>
      <c r="G43" s="143">
        <v>1</v>
      </c>
      <c r="H43" s="143"/>
      <c r="I43" s="143">
        <v>1</v>
      </c>
      <c r="J43" s="143">
        <v>1</v>
      </c>
      <c r="K43" s="143"/>
      <c r="L43" s="144">
        <v>1</v>
      </c>
      <c r="M43" s="144">
        <v>0.998</v>
      </c>
      <c r="N43" s="144"/>
      <c r="O43" s="136">
        <v>0.61199999999999999</v>
      </c>
      <c r="P43" s="136">
        <v>0.58199999999999996</v>
      </c>
      <c r="Q43" s="136">
        <v>0.54500000000000004</v>
      </c>
      <c r="R43" s="144">
        <v>0.58799999999999997</v>
      </c>
      <c r="S43" s="137">
        <v>0.73</v>
      </c>
      <c r="T43" s="137">
        <v>0.54</v>
      </c>
      <c r="U43" s="137">
        <v>0.53</v>
      </c>
      <c r="V43" s="137">
        <v>0</v>
      </c>
      <c r="W43" s="144">
        <v>1</v>
      </c>
      <c r="X43" s="124">
        <f t="shared" si="0"/>
        <v>0.64772727272727271</v>
      </c>
      <c r="Y43" s="47">
        <f t="shared" si="1"/>
        <v>0.97159090909090906</v>
      </c>
      <c r="Z43" s="145"/>
    </row>
    <row r="44" spans="1:26" s="52" customFormat="1" ht="25.5" x14ac:dyDescent="0.25">
      <c r="A44" s="100">
        <v>37</v>
      </c>
      <c r="B44" s="100" t="s">
        <v>37</v>
      </c>
      <c r="C44" s="112" t="s">
        <v>65</v>
      </c>
      <c r="D44" s="87">
        <v>35</v>
      </c>
      <c r="E44" s="101">
        <v>1</v>
      </c>
      <c r="F44" s="101">
        <v>1</v>
      </c>
      <c r="G44" s="101">
        <v>1</v>
      </c>
      <c r="H44" s="101">
        <v>1</v>
      </c>
      <c r="I44" s="101">
        <v>1</v>
      </c>
      <c r="J44" s="101">
        <v>1</v>
      </c>
      <c r="K44" s="101">
        <v>1</v>
      </c>
      <c r="L44" s="56">
        <v>0.98</v>
      </c>
      <c r="M44" s="56">
        <v>0.98</v>
      </c>
      <c r="N44" s="56">
        <v>1</v>
      </c>
      <c r="O44" s="136">
        <v>0.46</v>
      </c>
      <c r="P44" s="136">
        <v>0.35599999999999998</v>
      </c>
      <c r="Q44" s="136">
        <v>0.6</v>
      </c>
      <c r="R44" s="56">
        <v>0.54</v>
      </c>
      <c r="S44" s="243">
        <v>0.6</v>
      </c>
      <c r="T44" s="137">
        <v>0.55100000000000005</v>
      </c>
      <c r="U44" s="137">
        <v>0.3</v>
      </c>
      <c r="V44" s="137">
        <v>0</v>
      </c>
      <c r="W44" s="56">
        <v>0.46</v>
      </c>
      <c r="X44" s="124">
        <f t="shared" si="0"/>
        <v>0.56891666666666663</v>
      </c>
      <c r="Y44" s="47">
        <f t="shared" si="1"/>
        <v>0.85337499999999999</v>
      </c>
      <c r="Z44" s="51"/>
    </row>
    <row r="45" spans="1:26" s="52" customFormat="1" ht="25.5" x14ac:dyDescent="0.25">
      <c r="A45" s="100">
        <v>38</v>
      </c>
      <c r="B45" s="100" t="s">
        <v>37</v>
      </c>
      <c r="C45" s="112" t="s">
        <v>66</v>
      </c>
      <c r="D45" s="87">
        <v>35</v>
      </c>
      <c r="E45" s="101">
        <v>1</v>
      </c>
      <c r="F45" s="101">
        <v>1</v>
      </c>
      <c r="G45" s="101">
        <v>1</v>
      </c>
      <c r="H45" s="101">
        <v>1</v>
      </c>
      <c r="I45" s="101">
        <v>1</v>
      </c>
      <c r="J45" s="101">
        <v>1</v>
      </c>
      <c r="K45" s="101">
        <v>1</v>
      </c>
      <c r="L45" s="56">
        <v>1</v>
      </c>
      <c r="M45" s="56">
        <v>1</v>
      </c>
      <c r="N45" s="56">
        <v>1</v>
      </c>
      <c r="O45" s="136">
        <v>0.7</v>
      </c>
      <c r="P45" s="136">
        <v>0.6</v>
      </c>
      <c r="Q45" s="136">
        <v>0.75</v>
      </c>
      <c r="R45" s="56">
        <v>0.6</v>
      </c>
      <c r="S45" s="137">
        <v>0.5</v>
      </c>
      <c r="T45" s="137">
        <v>0.45</v>
      </c>
      <c r="U45" s="137">
        <v>0.6</v>
      </c>
      <c r="V45" s="137">
        <v>0.45</v>
      </c>
      <c r="W45" s="56">
        <v>0.9</v>
      </c>
      <c r="X45" s="124">
        <f t="shared" si="0"/>
        <v>0.71249999999999991</v>
      </c>
      <c r="Y45" s="47">
        <f t="shared" si="1"/>
        <v>1.0687499999999999</v>
      </c>
      <c r="Z45" s="51"/>
    </row>
    <row r="46" spans="1:26" s="52" customFormat="1" ht="25.5" x14ac:dyDescent="0.25">
      <c r="A46" s="100">
        <v>39</v>
      </c>
      <c r="B46" s="100" t="s">
        <v>37</v>
      </c>
      <c r="C46" s="112" t="s">
        <v>106</v>
      </c>
      <c r="D46" s="87">
        <v>35</v>
      </c>
      <c r="E46" s="101">
        <v>1</v>
      </c>
      <c r="F46" s="101">
        <v>1</v>
      </c>
      <c r="G46" s="101">
        <v>1</v>
      </c>
      <c r="H46" s="101">
        <v>1</v>
      </c>
      <c r="I46" s="101">
        <v>1</v>
      </c>
      <c r="J46" s="101">
        <v>1</v>
      </c>
      <c r="K46" s="101">
        <v>1</v>
      </c>
      <c r="L46" s="56">
        <v>0.98899999999999999</v>
      </c>
      <c r="M46" s="56">
        <v>0.97799999999999998</v>
      </c>
      <c r="N46" s="56">
        <v>0.97499999999999998</v>
      </c>
      <c r="O46" s="136">
        <v>0.62</v>
      </c>
      <c r="P46" s="136">
        <v>0.43</v>
      </c>
      <c r="Q46" s="136">
        <v>0.7</v>
      </c>
      <c r="R46" s="56">
        <v>0.55100000000000005</v>
      </c>
      <c r="S46" s="137">
        <v>0.8</v>
      </c>
      <c r="T46" s="137">
        <v>0.56100000000000005</v>
      </c>
      <c r="U46" s="137">
        <v>0.55000000000000004</v>
      </c>
      <c r="V46" s="137">
        <v>0.65</v>
      </c>
      <c r="W46" s="56">
        <v>1</v>
      </c>
      <c r="X46" s="124">
        <f t="shared" si="0"/>
        <v>0.73366666666666669</v>
      </c>
      <c r="Y46" s="47">
        <f t="shared" si="1"/>
        <v>1.1005</v>
      </c>
      <c r="Z46" s="51"/>
    </row>
    <row r="47" spans="1:26" s="95" customFormat="1" ht="25.5" x14ac:dyDescent="0.25">
      <c r="A47" s="100">
        <v>40</v>
      </c>
      <c r="B47" s="100" t="s">
        <v>37</v>
      </c>
      <c r="C47" s="112" t="s">
        <v>67</v>
      </c>
      <c r="D47" s="87">
        <v>33</v>
      </c>
      <c r="E47" s="101">
        <v>1</v>
      </c>
      <c r="F47" s="101">
        <v>1</v>
      </c>
      <c r="G47" s="101">
        <v>1</v>
      </c>
      <c r="H47" s="101">
        <v>1</v>
      </c>
      <c r="I47" s="101">
        <v>1</v>
      </c>
      <c r="J47" s="101">
        <v>1</v>
      </c>
      <c r="K47" s="101">
        <v>1</v>
      </c>
      <c r="L47" s="144">
        <v>1</v>
      </c>
      <c r="M47" s="144">
        <v>1</v>
      </c>
      <c r="N47" s="144">
        <v>1</v>
      </c>
      <c r="O47" s="136">
        <v>0.65</v>
      </c>
      <c r="P47" s="136">
        <v>0.8</v>
      </c>
      <c r="Q47" s="136">
        <v>0.75</v>
      </c>
      <c r="R47" s="144">
        <v>0.82499999999999996</v>
      </c>
      <c r="S47" s="137">
        <v>0.7</v>
      </c>
      <c r="T47" s="137">
        <v>0.6</v>
      </c>
      <c r="U47" s="137">
        <v>0.5</v>
      </c>
      <c r="V47" s="137">
        <v>0.6</v>
      </c>
      <c r="W47" s="144">
        <v>0.53</v>
      </c>
      <c r="X47" s="124">
        <f t="shared" si="0"/>
        <v>0.74624999999999997</v>
      </c>
      <c r="Y47" s="47">
        <f t="shared" si="1"/>
        <v>1.119375</v>
      </c>
      <c r="Z47" s="146"/>
    </row>
    <row r="48" spans="1:26" s="8" customFormat="1" ht="38.25" x14ac:dyDescent="0.25">
      <c r="A48" s="100">
        <v>41</v>
      </c>
      <c r="B48" s="100" t="s">
        <v>37</v>
      </c>
      <c r="C48" s="113" t="s">
        <v>107</v>
      </c>
      <c r="D48" s="87">
        <v>32</v>
      </c>
      <c r="E48" s="101">
        <v>1</v>
      </c>
      <c r="F48" s="104">
        <v>1</v>
      </c>
      <c r="G48" s="104">
        <v>1</v>
      </c>
      <c r="H48" s="104">
        <v>1</v>
      </c>
      <c r="I48" s="104">
        <v>1</v>
      </c>
      <c r="J48" s="104">
        <v>1</v>
      </c>
      <c r="K48" s="104">
        <v>1</v>
      </c>
      <c r="L48" s="105">
        <v>0.995</v>
      </c>
      <c r="M48" s="105">
        <v>0.93100000000000005</v>
      </c>
      <c r="N48" s="105">
        <v>0.91600000000000004</v>
      </c>
      <c r="O48" s="106">
        <v>0.72</v>
      </c>
      <c r="P48" s="106">
        <v>0.8</v>
      </c>
      <c r="Q48" s="106">
        <v>0.75</v>
      </c>
      <c r="R48" s="105">
        <v>0.95</v>
      </c>
      <c r="S48" s="107">
        <v>0.625</v>
      </c>
      <c r="T48" s="107">
        <v>0.58499999999999996</v>
      </c>
      <c r="U48" s="107">
        <v>0.73</v>
      </c>
      <c r="V48" s="107">
        <v>0.41</v>
      </c>
      <c r="W48" s="70">
        <v>1</v>
      </c>
      <c r="X48" s="124">
        <f t="shared" si="0"/>
        <v>0.78433333333333344</v>
      </c>
      <c r="Y48" s="47">
        <f t="shared" si="1"/>
        <v>1.1765000000000001</v>
      </c>
      <c r="Z48" s="49"/>
    </row>
    <row r="49" spans="1:26" s="220" customFormat="1" ht="25.5" x14ac:dyDescent="0.25">
      <c r="A49" s="210">
        <v>42</v>
      </c>
      <c r="B49" s="210" t="s">
        <v>37</v>
      </c>
      <c r="C49" s="210" t="s">
        <v>68</v>
      </c>
      <c r="D49" s="211">
        <v>33</v>
      </c>
      <c r="E49" s="212">
        <v>1</v>
      </c>
      <c r="F49" s="213">
        <v>1</v>
      </c>
      <c r="G49" s="213">
        <v>1</v>
      </c>
      <c r="H49" s="213">
        <v>1</v>
      </c>
      <c r="I49" s="213">
        <v>1</v>
      </c>
      <c r="J49" s="213">
        <v>1</v>
      </c>
      <c r="K49" s="213">
        <v>1</v>
      </c>
      <c r="L49" s="214">
        <v>1</v>
      </c>
      <c r="M49" s="214">
        <v>1</v>
      </c>
      <c r="N49" s="214">
        <v>1</v>
      </c>
      <c r="O49" s="215">
        <v>0.61</v>
      </c>
      <c r="P49" s="216">
        <v>0.70899999999999996</v>
      </c>
      <c r="Q49" s="216">
        <v>0.54500000000000004</v>
      </c>
      <c r="R49" s="217">
        <v>0.57699999999999996</v>
      </c>
      <c r="S49" s="218">
        <v>0.62</v>
      </c>
      <c r="T49" s="218">
        <v>0.42</v>
      </c>
      <c r="U49" s="218">
        <v>0.5</v>
      </c>
      <c r="V49" s="218">
        <v>0</v>
      </c>
      <c r="W49" s="214">
        <v>1</v>
      </c>
      <c r="X49" s="124">
        <f t="shared" si="0"/>
        <v>0.66508333333333336</v>
      </c>
      <c r="Y49" s="47">
        <f t="shared" si="1"/>
        <v>0.99762499999999998</v>
      </c>
      <c r="Z49" s="219"/>
    </row>
    <row r="50" spans="1:26" s="52" customFormat="1" ht="25.5" x14ac:dyDescent="0.25">
      <c r="A50" s="100">
        <v>43</v>
      </c>
      <c r="B50" s="100" t="s">
        <v>37</v>
      </c>
      <c r="C50" s="112" t="s">
        <v>98</v>
      </c>
      <c r="D50" s="87">
        <v>35</v>
      </c>
      <c r="E50" s="101">
        <v>1</v>
      </c>
      <c r="F50" s="143">
        <v>1</v>
      </c>
      <c r="G50" s="143">
        <v>1</v>
      </c>
      <c r="H50" s="143">
        <v>1</v>
      </c>
      <c r="I50" s="143">
        <v>1</v>
      </c>
      <c r="J50" s="143">
        <v>1</v>
      </c>
      <c r="K50" s="143">
        <v>1</v>
      </c>
      <c r="L50" s="144">
        <v>1</v>
      </c>
      <c r="M50" s="144">
        <v>1</v>
      </c>
      <c r="N50" s="144">
        <v>1</v>
      </c>
      <c r="O50" s="136">
        <v>0.72</v>
      </c>
      <c r="P50" s="136">
        <v>0.58099999999999996</v>
      </c>
      <c r="Q50" s="136">
        <v>0.78</v>
      </c>
      <c r="R50" s="144">
        <v>0.57599999999999996</v>
      </c>
      <c r="S50" s="137">
        <v>0.9</v>
      </c>
      <c r="T50" s="137">
        <v>0.65200000000000002</v>
      </c>
      <c r="U50" s="137">
        <v>0.82</v>
      </c>
      <c r="V50" s="137">
        <v>0.85</v>
      </c>
      <c r="W50" s="144">
        <v>1</v>
      </c>
      <c r="X50" s="124">
        <f t="shared" si="0"/>
        <v>0.82324999999999993</v>
      </c>
      <c r="Y50" s="47">
        <f t="shared" si="1"/>
        <v>1.2348749999999999</v>
      </c>
      <c r="Z50" s="145"/>
    </row>
    <row r="51" spans="1:26" s="52" customFormat="1" ht="38.25" x14ac:dyDescent="0.25">
      <c r="A51" s="228">
        <v>44</v>
      </c>
      <c r="B51" s="147" t="s">
        <v>37</v>
      </c>
      <c r="C51" s="112" t="s">
        <v>146</v>
      </c>
      <c r="D51" s="87"/>
      <c r="E51" s="101">
        <v>111</v>
      </c>
      <c r="F51" s="229">
        <v>1</v>
      </c>
      <c r="G51" s="229">
        <v>1</v>
      </c>
      <c r="H51" s="229">
        <v>1</v>
      </c>
      <c r="I51" s="229">
        <v>1</v>
      </c>
      <c r="J51" s="229">
        <v>1</v>
      </c>
      <c r="K51" s="229">
        <v>1</v>
      </c>
      <c r="L51" s="56">
        <v>0.97</v>
      </c>
      <c r="M51" s="56">
        <v>0.95</v>
      </c>
      <c r="N51" s="56">
        <v>0.86</v>
      </c>
      <c r="O51" s="136">
        <v>0.55000000000000004</v>
      </c>
      <c r="P51" s="136">
        <v>0.83</v>
      </c>
      <c r="Q51" s="136">
        <v>1</v>
      </c>
      <c r="R51" s="56">
        <v>0.81</v>
      </c>
      <c r="S51" s="137">
        <v>0.38</v>
      </c>
      <c r="T51" s="137">
        <v>0.31</v>
      </c>
      <c r="U51" s="137">
        <v>0.8</v>
      </c>
      <c r="V51" s="137">
        <v>1</v>
      </c>
      <c r="W51" s="56">
        <v>1</v>
      </c>
      <c r="X51" s="124">
        <f t="shared" si="0"/>
        <v>0.78833333333333344</v>
      </c>
      <c r="Y51" s="47">
        <f t="shared" si="1"/>
        <v>1.1825000000000001</v>
      </c>
      <c r="Z51" s="145"/>
    </row>
    <row r="52" spans="1:26" s="10" customFormat="1" ht="28.5" customHeight="1" x14ac:dyDescent="0.25">
      <c r="A52" s="11" t="s">
        <v>69</v>
      </c>
      <c r="B52" s="24" t="s">
        <v>37</v>
      </c>
      <c r="C52" s="24"/>
      <c r="D52" s="90"/>
      <c r="E52" s="11"/>
      <c r="F52" s="114">
        <f>SUM(F8:F51)</f>
        <v>42</v>
      </c>
      <c r="G52" s="114">
        <f t="shared" ref="G52:K52" si="2">SUM(G8:G51)</f>
        <v>40</v>
      </c>
      <c r="H52" s="114">
        <f t="shared" si="2"/>
        <v>36</v>
      </c>
      <c r="I52" s="114">
        <f t="shared" si="2"/>
        <v>42</v>
      </c>
      <c r="J52" s="114">
        <f t="shared" si="2"/>
        <v>40</v>
      </c>
      <c r="K52" s="114">
        <f t="shared" si="2"/>
        <v>36</v>
      </c>
      <c r="L52" s="24">
        <f>AVERAGE(L8:L51)</f>
        <v>0.98130952380952374</v>
      </c>
      <c r="M52" s="24">
        <f t="shared" ref="M52:Y52" si="3">AVERAGE(M8:M51)</f>
        <v>0.97449999999999992</v>
      </c>
      <c r="N52" s="24">
        <f t="shared" si="3"/>
        <v>0.97791666666666666</v>
      </c>
      <c r="O52" s="24">
        <f t="shared" si="3"/>
        <v>0.67435714285714266</v>
      </c>
      <c r="P52" s="24">
        <f t="shared" si="3"/>
        <v>0.65592500000000009</v>
      </c>
      <c r="Q52" s="24">
        <f t="shared" si="3"/>
        <v>0.68627499999999997</v>
      </c>
      <c r="R52" s="24">
        <f t="shared" si="3"/>
        <v>0.69602499999999989</v>
      </c>
      <c r="S52" s="24">
        <f t="shared" si="3"/>
        <v>0.7213750000000001</v>
      </c>
      <c r="T52" s="24">
        <f t="shared" si="3"/>
        <v>0.5530250000000001</v>
      </c>
      <c r="U52" s="24">
        <f t="shared" si="3"/>
        <v>0.67340476190476206</v>
      </c>
      <c r="V52" s="24">
        <f t="shared" si="3"/>
        <v>0.50261904761904763</v>
      </c>
      <c r="W52" s="24">
        <f t="shared" si="3"/>
        <v>0.90407500000000007</v>
      </c>
      <c r="X52" s="24">
        <f t="shared" si="3"/>
        <v>0.74558676046176042</v>
      </c>
      <c r="Y52" s="24">
        <f t="shared" si="3"/>
        <v>1.1183801406926404</v>
      </c>
      <c r="Z52" s="13"/>
    </row>
    <row r="54" spans="1:26" ht="15.75" x14ac:dyDescent="0.25">
      <c r="B54" s="99" t="s">
        <v>144</v>
      </c>
      <c r="D54" s="1"/>
      <c r="E54" s="1"/>
      <c r="F54" s="1"/>
      <c r="G54" s="1"/>
      <c r="H54" s="1"/>
      <c r="I54" s="1"/>
      <c r="J54" s="1"/>
      <c r="K54" s="1"/>
    </row>
    <row r="55" spans="1:26" ht="15.75" x14ac:dyDescent="0.25">
      <c r="B55" s="99" t="s">
        <v>145</v>
      </c>
      <c r="D55" s="1"/>
      <c r="E55" s="1"/>
      <c r="F55" s="1"/>
      <c r="G55" s="1"/>
      <c r="H55" s="1"/>
      <c r="I55" s="1"/>
      <c r="J55" s="1"/>
      <c r="K55" s="1"/>
    </row>
  </sheetData>
  <sheetProtection algorithmName="SHA-512" hashValue="cxdWd3zDIlKCiFbyfWk/vPaOEJDseHl5CVPKGtobtZVOgBkwLw/rl16MjUnU80yGG6UzNcVtzpNN+wHLxKwvqw==" saltValue="/lGwdfh7N3t8auXFcnxPCw==" spinCount="100000" sheet="1" objects="1" scenarios="1" selectLockedCells="1" selectUnlockedCells="1"/>
  <sortState ref="A8:S35">
    <sortCondition ref="A8:A35"/>
  </sortState>
  <mergeCells count="21">
    <mergeCell ref="Y5:Y6"/>
    <mergeCell ref="Z5:Z7"/>
    <mergeCell ref="F6:F7"/>
    <mergeCell ref="G6:G7"/>
    <mergeCell ref="H6:H7"/>
    <mergeCell ref="I6:I7"/>
    <mergeCell ref="J6:J7"/>
    <mergeCell ref="K6:K7"/>
    <mergeCell ref="A1:W1"/>
    <mergeCell ref="A2:W2"/>
    <mergeCell ref="A3:W3"/>
    <mergeCell ref="A5:A7"/>
    <mergeCell ref="B5:B7"/>
    <mergeCell ref="C5:C7"/>
    <mergeCell ref="E5:E7"/>
    <mergeCell ref="F5:H5"/>
    <mergeCell ref="I5:K5"/>
    <mergeCell ref="L5:N5"/>
    <mergeCell ref="O5:T5"/>
    <mergeCell ref="U5:V5"/>
    <mergeCell ref="W5:W7"/>
  </mergeCells>
  <conditionalFormatting sqref="L29:V29">
    <cfRule type="cellIs" dxfId="45" priority="1" operator="greaterThan">
      <formula>1</formula>
    </cfRule>
  </conditionalFormatting>
  <pageMargins left="0" right="0" top="0" bottom="0" header="0" footer="0"/>
  <pageSetup paperSize="9" scale="52" firstPageNumber="2147483648" fitToHeight="0" orientation="landscape" r:id="rId1"/>
  <ignoredErrors>
    <ignoredError sqref="X14:X37 X39:X42 X44:X5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Q51"/>
  <sheetViews>
    <sheetView topLeftCell="B1" zoomScale="90" zoomScaleNormal="90" workbookViewId="0">
      <selection activeCell="F13" sqref="F13"/>
    </sheetView>
  </sheetViews>
  <sheetFormatPr defaultColWidth="8.85546875" defaultRowHeight="15" x14ac:dyDescent="0.25"/>
  <cols>
    <col min="1" max="1" width="8.140625" style="14" customWidth="1"/>
    <col min="2" max="2" width="23.28515625" style="14" customWidth="1"/>
    <col min="3" max="3" width="33.28515625" style="14" customWidth="1"/>
    <col min="4" max="4" width="20.140625" style="36" customWidth="1"/>
    <col min="5" max="5" width="20.140625" style="14" customWidth="1"/>
    <col min="6" max="6" width="22.140625" style="14" customWidth="1"/>
    <col min="7" max="7" width="16.5703125" style="14" customWidth="1"/>
    <col min="8" max="8" width="16.7109375" style="14" customWidth="1"/>
    <col min="9" max="9" width="21.7109375" style="14" customWidth="1"/>
    <col min="10" max="10" width="26.85546875" style="14" customWidth="1"/>
    <col min="11" max="11" width="24.42578125" style="14" customWidth="1"/>
    <col min="12" max="13" width="21.5703125" style="36" customWidth="1"/>
    <col min="14" max="14" width="24.7109375" style="14" customWidth="1"/>
    <col min="15" max="15" width="16" style="14" customWidth="1"/>
    <col min="16" max="16" width="12.42578125" style="14" customWidth="1"/>
    <col min="17" max="17" width="12.5703125" style="14" customWidth="1"/>
    <col min="18" max="18" width="9.42578125" style="36" customWidth="1"/>
    <col min="19" max="19" width="9.42578125" style="14" customWidth="1"/>
    <col min="20" max="20" width="12.7109375" style="14" customWidth="1"/>
    <col min="21" max="16384" width="8.85546875" style="14"/>
  </cols>
  <sheetData>
    <row r="1" spans="1:537" ht="15.75" x14ac:dyDescent="0.25">
      <c r="A1" s="266" t="s">
        <v>70</v>
      </c>
      <c r="B1" s="266"/>
      <c r="C1" s="266"/>
      <c r="D1" s="266"/>
      <c r="E1" s="266"/>
      <c r="F1" s="266"/>
      <c r="G1" s="266"/>
      <c r="H1" s="266"/>
      <c r="I1" s="266"/>
      <c r="J1" s="266"/>
      <c r="K1" s="266"/>
      <c r="L1" s="266"/>
      <c r="M1" s="266"/>
      <c r="N1" s="266"/>
      <c r="O1" s="266"/>
      <c r="P1" s="266"/>
      <c r="Q1" s="266"/>
      <c r="R1" s="266"/>
      <c r="S1" s="266"/>
    </row>
    <row r="2" spans="1:537" ht="15.75" x14ac:dyDescent="0.25">
      <c r="A2" s="266"/>
      <c r="B2" s="266"/>
      <c r="C2" s="267"/>
      <c r="D2" s="267"/>
      <c r="E2" s="267"/>
      <c r="F2" s="267"/>
      <c r="G2" s="267"/>
      <c r="H2" s="267"/>
      <c r="I2" s="267"/>
      <c r="J2" s="267"/>
      <c r="K2" s="267"/>
      <c r="L2" s="267"/>
      <c r="M2" s="267"/>
      <c r="N2" s="267"/>
      <c r="O2" s="267"/>
      <c r="P2" s="267"/>
      <c r="Q2" s="267"/>
      <c r="R2" s="267"/>
      <c r="S2" s="267"/>
    </row>
    <row r="3" spans="1:537" ht="42.75" customHeight="1" x14ac:dyDescent="0.25">
      <c r="A3" s="666" t="s">
        <v>3</v>
      </c>
      <c r="B3" s="654" t="s">
        <v>4</v>
      </c>
      <c r="C3" s="654" t="s">
        <v>5</v>
      </c>
      <c r="D3" s="84" t="s">
        <v>110</v>
      </c>
      <c r="E3" s="669" t="s">
        <v>111</v>
      </c>
      <c r="F3" s="672" t="s">
        <v>71</v>
      </c>
      <c r="G3" s="675" t="s">
        <v>112</v>
      </c>
      <c r="H3" s="672" t="s">
        <v>72</v>
      </c>
      <c r="I3" s="675" t="s">
        <v>113</v>
      </c>
      <c r="J3" s="672" t="s">
        <v>114</v>
      </c>
      <c r="K3" s="679" t="s">
        <v>73</v>
      </c>
      <c r="L3" s="679"/>
      <c r="M3" s="679"/>
      <c r="N3" s="679"/>
      <c r="O3" s="667" t="s">
        <v>74</v>
      </c>
      <c r="P3" s="682" t="s">
        <v>75</v>
      </c>
      <c r="Q3" s="683"/>
      <c r="R3" s="684" t="s">
        <v>109</v>
      </c>
      <c r="S3" s="20" t="s">
        <v>76</v>
      </c>
      <c r="T3" s="663" t="s">
        <v>14</v>
      </c>
    </row>
    <row r="4" spans="1:537" ht="17.25" customHeight="1" x14ac:dyDescent="0.25">
      <c r="A4" s="666"/>
      <c r="B4" s="654"/>
      <c r="C4" s="654"/>
      <c r="D4" s="81"/>
      <c r="E4" s="670"/>
      <c r="F4" s="673" t="s">
        <v>77</v>
      </c>
      <c r="G4" s="676"/>
      <c r="H4" s="673"/>
      <c r="I4" s="676"/>
      <c r="J4" s="678"/>
      <c r="K4" s="126" t="s">
        <v>115</v>
      </c>
      <c r="L4" s="126" t="s">
        <v>116</v>
      </c>
      <c r="M4" s="126" t="s">
        <v>117</v>
      </c>
      <c r="N4" s="126" t="s">
        <v>118</v>
      </c>
      <c r="O4" s="680"/>
      <c r="P4" s="18" t="s">
        <v>78</v>
      </c>
      <c r="Q4" s="19" t="s">
        <v>79</v>
      </c>
      <c r="R4" s="685"/>
      <c r="S4" s="21"/>
      <c r="T4" s="664"/>
    </row>
    <row r="5" spans="1:537" ht="72.75" customHeight="1" x14ac:dyDescent="0.25">
      <c r="A5" s="667"/>
      <c r="B5" s="668"/>
      <c r="C5" s="668"/>
      <c r="D5" s="82"/>
      <c r="E5" s="671"/>
      <c r="F5" s="674" t="s">
        <v>80</v>
      </c>
      <c r="G5" s="677"/>
      <c r="H5" s="674"/>
      <c r="I5" s="677"/>
      <c r="J5" s="674"/>
      <c r="K5" s="127" t="s">
        <v>119</v>
      </c>
      <c r="L5" s="127" t="s">
        <v>120</v>
      </c>
      <c r="M5" s="127" t="s">
        <v>121</v>
      </c>
      <c r="N5" s="127" t="s">
        <v>122</v>
      </c>
      <c r="O5" s="681"/>
      <c r="P5" s="22" t="s">
        <v>81</v>
      </c>
      <c r="Q5" s="22" t="s">
        <v>82</v>
      </c>
      <c r="R5" s="686"/>
      <c r="S5" s="21" t="s">
        <v>83</v>
      </c>
      <c r="T5" s="665"/>
    </row>
    <row r="6" spans="1:537" s="28" customFormat="1" ht="25.5" x14ac:dyDescent="0.25">
      <c r="A6" s="100">
        <v>1</v>
      </c>
      <c r="B6" s="100" t="s">
        <v>37</v>
      </c>
      <c r="C6" s="108" t="s">
        <v>38</v>
      </c>
      <c r="D6" s="87">
        <v>1</v>
      </c>
      <c r="E6" s="56">
        <v>1</v>
      </c>
      <c r="F6" s="63">
        <v>0.84599999999999997</v>
      </c>
      <c r="G6" s="63">
        <v>1</v>
      </c>
      <c r="H6" s="63">
        <v>0.46100000000000002</v>
      </c>
      <c r="I6" s="63">
        <v>1</v>
      </c>
      <c r="J6" s="246">
        <v>7.5999999999999998E-2</v>
      </c>
      <c r="K6" s="63">
        <v>0</v>
      </c>
      <c r="L6" s="63">
        <v>0</v>
      </c>
      <c r="M6" s="63">
        <v>0</v>
      </c>
      <c r="N6" s="63">
        <v>0</v>
      </c>
      <c r="O6" s="63">
        <v>1</v>
      </c>
      <c r="P6" s="115">
        <v>0</v>
      </c>
      <c r="Q6" s="151">
        <v>-7.5999999999999998E-2</v>
      </c>
      <c r="R6" s="268">
        <f>AVERAGE(E6:Q6)</f>
        <v>0.40823076923076929</v>
      </c>
      <c r="S6" s="27">
        <f>R6*1</f>
        <v>0.40823076923076929</v>
      </c>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c r="MN6" s="36"/>
      <c r="MO6" s="36"/>
      <c r="MP6" s="36"/>
      <c r="MQ6" s="36"/>
      <c r="MR6" s="36"/>
      <c r="MS6" s="36"/>
      <c r="MT6" s="36"/>
      <c r="MU6" s="36"/>
      <c r="MV6" s="36"/>
      <c r="MW6" s="36"/>
      <c r="MX6" s="36"/>
      <c r="MY6" s="36"/>
      <c r="MZ6" s="36"/>
      <c r="NA6" s="36"/>
      <c r="NB6" s="36"/>
      <c r="NC6" s="36"/>
      <c r="ND6" s="36"/>
      <c r="NE6" s="36"/>
      <c r="NF6" s="36"/>
      <c r="NG6" s="36"/>
      <c r="NH6" s="36"/>
      <c r="NI6" s="36"/>
      <c r="NJ6" s="36"/>
      <c r="NK6" s="36"/>
      <c r="NL6" s="36"/>
      <c r="NM6" s="36"/>
      <c r="NN6" s="36"/>
      <c r="NO6" s="36"/>
      <c r="NP6" s="36"/>
      <c r="NQ6" s="36"/>
      <c r="NR6" s="36"/>
      <c r="NS6" s="36"/>
      <c r="NT6" s="36"/>
      <c r="NU6" s="36"/>
      <c r="NV6" s="36"/>
      <c r="NW6" s="36"/>
      <c r="NX6" s="36"/>
      <c r="NY6" s="36"/>
      <c r="NZ6" s="36"/>
      <c r="OA6" s="36"/>
      <c r="OB6" s="36"/>
      <c r="OC6" s="36"/>
      <c r="OD6" s="36"/>
      <c r="OE6" s="36"/>
      <c r="OF6" s="36"/>
      <c r="OG6" s="36"/>
      <c r="OH6" s="36"/>
      <c r="OI6" s="36"/>
      <c r="OJ6" s="36"/>
      <c r="OK6" s="36"/>
      <c r="OL6" s="36"/>
      <c r="OM6" s="36"/>
      <c r="ON6" s="36"/>
      <c r="OO6" s="36"/>
      <c r="OP6" s="36"/>
      <c r="OQ6" s="36"/>
      <c r="OR6" s="36"/>
      <c r="OS6" s="36"/>
      <c r="OT6" s="36"/>
      <c r="OU6" s="36"/>
      <c r="OV6" s="36"/>
      <c r="OW6" s="36"/>
      <c r="OX6" s="36"/>
      <c r="OY6" s="36"/>
      <c r="OZ6" s="36"/>
      <c r="PA6" s="36"/>
      <c r="PB6" s="36"/>
      <c r="PC6" s="36"/>
      <c r="PD6" s="36"/>
      <c r="PE6" s="36"/>
      <c r="PF6" s="36"/>
      <c r="PG6" s="36"/>
      <c r="PH6" s="36"/>
      <c r="PI6" s="36"/>
      <c r="PJ6" s="36"/>
      <c r="PK6" s="36"/>
      <c r="PL6" s="36"/>
      <c r="PM6" s="36"/>
      <c r="PN6" s="36"/>
      <c r="PO6" s="36"/>
      <c r="PP6" s="36"/>
      <c r="PQ6" s="36"/>
      <c r="PR6" s="36"/>
      <c r="PS6" s="36"/>
      <c r="PT6" s="36"/>
      <c r="PU6" s="36"/>
      <c r="PV6" s="36"/>
      <c r="PW6" s="36"/>
      <c r="PX6" s="36"/>
      <c r="PY6" s="36"/>
      <c r="PZ6" s="36"/>
      <c r="QA6" s="36"/>
      <c r="QB6" s="36"/>
      <c r="QC6" s="36"/>
      <c r="QD6" s="36"/>
      <c r="QE6" s="36"/>
      <c r="QF6" s="36"/>
      <c r="QG6" s="36"/>
      <c r="QH6" s="36"/>
      <c r="QI6" s="36"/>
      <c r="QJ6" s="36"/>
      <c r="QK6" s="36"/>
      <c r="QL6" s="36"/>
      <c r="QM6" s="36"/>
      <c r="QN6" s="36"/>
      <c r="QO6" s="36"/>
      <c r="QP6" s="36"/>
      <c r="QQ6" s="36"/>
      <c r="QR6" s="36"/>
      <c r="QS6" s="36"/>
      <c r="QT6" s="36"/>
      <c r="QU6" s="36"/>
      <c r="QV6" s="36"/>
      <c r="QW6" s="36"/>
      <c r="QX6" s="36"/>
      <c r="QY6" s="36"/>
      <c r="QZ6" s="36"/>
      <c r="RA6" s="36"/>
      <c r="RB6" s="36"/>
      <c r="RC6" s="36"/>
      <c r="RD6" s="36"/>
      <c r="RE6" s="36"/>
      <c r="RF6" s="36"/>
      <c r="RG6" s="36"/>
      <c r="RH6" s="36"/>
      <c r="RI6" s="36"/>
      <c r="RJ6" s="36"/>
      <c r="RK6" s="36"/>
      <c r="RL6" s="36"/>
      <c r="RM6" s="36"/>
      <c r="RN6" s="36"/>
      <c r="RO6" s="36"/>
      <c r="RP6" s="36"/>
      <c r="RQ6" s="36"/>
      <c r="RR6" s="36"/>
      <c r="RS6" s="36"/>
      <c r="RT6" s="36"/>
      <c r="RU6" s="36"/>
      <c r="RV6" s="36"/>
      <c r="RW6" s="36"/>
      <c r="RX6" s="36"/>
      <c r="RY6" s="36"/>
      <c r="RZ6" s="36"/>
      <c r="SA6" s="36"/>
      <c r="SB6" s="36"/>
      <c r="SC6" s="36"/>
      <c r="SD6" s="36"/>
      <c r="SE6" s="36"/>
      <c r="SF6" s="36"/>
      <c r="SG6" s="36"/>
      <c r="SH6" s="36"/>
      <c r="SI6" s="36"/>
      <c r="SJ6" s="36"/>
      <c r="SK6" s="36"/>
      <c r="SL6" s="36"/>
      <c r="SM6" s="36"/>
      <c r="SN6" s="36"/>
      <c r="SO6" s="36"/>
      <c r="SP6" s="36"/>
      <c r="SQ6" s="36"/>
      <c r="SR6" s="36"/>
      <c r="SS6" s="36"/>
      <c r="ST6" s="36"/>
      <c r="SU6" s="36"/>
      <c r="SV6" s="36"/>
      <c r="SW6" s="36"/>
      <c r="SX6" s="36"/>
      <c r="SY6" s="36"/>
      <c r="SZ6" s="36"/>
      <c r="TA6" s="36"/>
      <c r="TB6" s="36"/>
      <c r="TC6" s="36"/>
      <c r="TD6" s="36"/>
      <c r="TE6" s="36"/>
      <c r="TF6" s="36"/>
      <c r="TG6" s="36"/>
      <c r="TH6" s="36"/>
      <c r="TI6" s="36"/>
      <c r="TJ6" s="36"/>
      <c r="TK6" s="36"/>
      <c r="TL6" s="36"/>
    </row>
    <row r="7" spans="1:537" s="9" customFormat="1" ht="25.5" x14ac:dyDescent="0.25">
      <c r="A7" s="60">
        <v>2</v>
      </c>
      <c r="B7" s="60" t="s">
        <v>37</v>
      </c>
      <c r="C7" s="68" t="s">
        <v>39</v>
      </c>
      <c r="D7" s="88"/>
      <c r="E7" s="61"/>
      <c r="F7" s="62"/>
      <c r="G7" s="62"/>
      <c r="H7" s="62"/>
      <c r="I7" s="62"/>
      <c r="J7" s="62"/>
      <c r="K7" s="62"/>
      <c r="L7" s="62"/>
      <c r="M7" s="62"/>
      <c r="N7" s="62"/>
      <c r="O7" s="62"/>
      <c r="P7" s="79"/>
      <c r="Q7" s="79"/>
      <c r="R7" s="75"/>
      <c r="S7" s="75"/>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row>
    <row r="8" spans="1:537" s="28" customFormat="1" ht="25.5" x14ac:dyDescent="0.25">
      <c r="A8" s="100">
        <v>3</v>
      </c>
      <c r="B8" s="100" t="s">
        <v>37</v>
      </c>
      <c r="C8" s="108" t="s">
        <v>40</v>
      </c>
      <c r="D8" s="87">
        <v>1</v>
      </c>
      <c r="E8" s="56">
        <v>0.75600000000000001</v>
      </c>
      <c r="F8" s="63">
        <v>1</v>
      </c>
      <c r="G8" s="63">
        <v>1</v>
      </c>
      <c r="H8" s="63">
        <v>0.5</v>
      </c>
      <c r="I8" s="63">
        <v>0</v>
      </c>
      <c r="J8" s="63">
        <v>0.25</v>
      </c>
      <c r="K8" s="63">
        <v>0</v>
      </c>
      <c r="L8" s="63">
        <v>0</v>
      </c>
      <c r="M8" s="63">
        <v>0</v>
      </c>
      <c r="N8" s="63">
        <v>0</v>
      </c>
      <c r="O8" s="63">
        <v>1</v>
      </c>
      <c r="P8" s="115">
        <v>0</v>
      </c>
      <c r="Q8" s="115">
        <v>-0.25</v>
      </c>
      <c r="R8" s="268">
        <f>AVERAGE(E8:Q8)</f>
        <v>0.32738461538461539</v>
      </c>
      <c r="S8" s="27">
        <f t="shared" ref="S8:S9" si="0">R8*1</f>
        <v>0.32738461538461539</v>
      </c>
      <c r="T8" s="11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c r="IW8" s="36"/>
      <c r="IX8" s="36"/>
      <c r="IY8" s="36"/>
      <c r="IZ8" s="36"/>
      <c r="JA8" s="36"/>
      <c r="JB8" s="36"/>
      <c r="JC8" s="36"/>
      <c r="JD8" s="36"/>
      <c r="JE8" s="36"/>
      <c r="JF8" s="36"/>
      <c r="JG8" s="36"/>
      <c r="JH8" s="36"/>
      <c r="JI8" s="36"/>
      <c r="JJ8" s="36"/>
      <c r="JK8" s="36"/>
      <c r="JL8" s="36"/>
      <c r="JM8" s="36"/>
      <c r="JN8" s="36"/>
      <c r="JO8" s="36"/>
      <c r="JP8" s="36"/>
      <c r="JQ8" s="36"/>
      <c r="JR8" s="36"/>
      <c r="JS8" s="36"/>
      <c r="JT8" s="36"/>
      <c r="JU8" s="36"/>
      <c r="JV8" s="36"/>
      <c r="JW8" s="36"/>
      <c r="JX8" s="36"/>
      <c r="JY8" s="36"/>
      <c r="JZ8" s="36"/>
      <c r="KA8" s="36"/>
      <c r="KB8" s="36"/>
      <c r="KC8" s="36"/>
      <c r="KD8" s="36"/>
      <c r="KE8" s="36"/>
      <c r="KF8" s="36"/>
      <c r="KG8" s="36"/>
      <c r="KH8" s="36"/>
      <c r="KI8" s="36"/>
      <c r="KJ8" s="36"/>
      <c r="KK8" s="36"/>
      <c r="KL8" s="36"/>
      <c r="KM8" s="36"/>
      <c r="KN8" s="36"/>
      <c r="KO8" s="36"/>
      <c r="KP8" s="36"/>
      <c r="KQ8" s="36"/>
      <c r="KR8" s="36"/>
      <c r="KS8" s="36"/>
      <c r="KT8" s="36"/>
      <c r="KU8" s="36"/>
      <c r="KV8" s="36"/>
      <c r="KW8" s="36"/>
      <c r="KX8" s="36"/>
      <c r="KY8" s="36"/>
      <c r="KZ8" s="36"/>
      <c r="LA8" s="36"/>
      <c r="LB8" s="36"/>
      <c r="LC8" s="36"/>
      <c r="LD8" s="36"/>
      <c r="LE8" s="36"/>
      <c r="LF8" s="36"/>
      <c r="LG8" s="36"/>
      <c r="LH8" s="36"/>
      <c r="LI8" s="36"/>
      <c r="LJ8" s="36"/>
      <c r="LK8" s="36"/>
      <c r="LL8" s="36"/>
      <c r="LM8" s="36"/>
      <c r="LN8" s="36"/>
      <c r="LO8" s="36"/>
      <c r="LP8" s="36"/>
      <c r="LQ8" s="36"/>
      <c r="LR8" s="36"/>
      <c r="LS8" s="36"/>
      <c r="LT8" s="36"/>
      <c r="LU8" s="36"/>
      <c r="LV8" s="36"/>
      <c r="LW8" s="36"/>
      <c r="LX8" s="36"/>
      <c r="LY8" s="36"/>
      <c r="LZ8" s="36"/>
      <c r="MA8" s="36"/>
      <c r="MB8" s="36"/>
      <c r="MC8" s="36"/>
      <c r="MD8" s="36"/>
      <c r="ME8" s="36"/>
      <c r="MF8" s="36"/>
      <c r="MG8" s="36"/>
      <c r="MH8" s="36"/>
      <c r="MI8" s="36"/>
      <c r="MJ8" s="36"/>
      <c r="MK8" s="36"/>
      <c r="ML8" s="36"/>
      <c r="MM8" s="36"/>
      <c r="MN8" s="36"/>
      <c r="MO8" s="36"/>
      <c r="MP8" s="36"/>
      <c r="MQ8" s="36"/>
      <c r="MR8" s="36"/>
      <c r="MS8" s="36"/>
      <c r="MT8" s="36"/>
      <c r="MU8" s="36"/>
      <c r="MV8" s="36"/>
      <c r="MW8" s="36"/>
      <c r="MX8" s="36"/>
      <c r="MY8" s="36"/>
      <c r="MZ8" s="36"/>
      <c r="NA8" s="36"/>
      <c r="NB8" s="36"/>
      <c r="NC8" s="36"/>
      <c r="ND8" s="36"/>
      <c r="NE8" s="36"/>
      <c r="NF8" s="36"/>
      <c r="NG8" s="36"/>
      <c r="NH8" s="36"/>
      <c r="NI8" s="36"/>
      <c r="NJ8" s="36"/>
      <c r="NK8" s="36"/>
      <c r="NL8" s="36"/>
      <c r="NM8" s="36"/>
      <c r="NN8" s="36"/>
      <c r="NO8" s="36"/>
      <c r="NP8" s="36"/>
      <c r="NQ8" s="36"/>
      <c r="NR8" s="36"/>
      <c r="NS8" s="36"/>
      <c r="NT8" s="36"/>
      <c r="NU8" s="36"/>
      <c r="NV8" s="36"/>
      <c r="NW8" s="36"/>
      <c r="NX8" s="36"/>
      <c r="NY8" s="36"/>
      <c r="NZ8" s="36"/>
      <c r="OA8" s="36"/>
      <c r="OB8" s="36"/>
      <c r="OC8" s="36"/>
      <c r="OD8" s="36"/>
      <c r="OE8" s="36"/>
      <c r="OF8" s="36"/>
      <c r="OG8" s="36"/>
      <c r="OH8" s="36"/>
      <c r="OI8" s="36"/>
      <c r="OJ8" s="36"/>
      <c r="OK8" s="36"/>
      <c r="OL8" s="36"/>
      <c r="OM8" s="36"/>
      <c r="ON8" s="36"/>
      <c r="OO8" s="36"/>
      <c r="OP8" s="36"/>
      <c r="OQ8" s="36"/>
      <c r="OR8" s="36"/>
      <c r="OS8" s="36"/>
      <c r="OT8" s="36"/>
      <c r="OU8" s="36"/>
      <c r="OV8" s="36"/>
      <c r="OW8" s="36"/>
      <c r="OX8" s="36"/>
      <c r="OY8" s="36"/>
      <c r="OZ8" s="36"/>
      <c r="PA8" s="36"/>
      <c r="PB8" s="36"/>
      <c r="PC8" s="36"/>
      <c r="PD8" s="36"/>
      <c r="PE8" s="36"/>
      <c r="PF8" s="36"/>
      <c r="PG8" s="36"/>
      <c r="PH8" s="36"/>
      <c r="PI8" s="36"/>
      <c r="PJ8" s="36"/>
      <c r="PK8" s="36"/>
      <c r="PL8" s="36"/>
      <c r="PM8" s="36"/>
      <c r="PN8" s="36"/>
      <c r="PO8" s="36"/>
      <c r="PP8" s="36"/>
      <c r="PQ8" s="36"/>
      <c r="PR8" s="36"/>
      <c r="PS8" s="36"/>
      <c r="PT8" s="36"/>
      <c r="PU8" s="36"/>
      <c r="PV8" s="36"/>
      <c r="PW8" s="36"/>
      <c r="PX8" s="36"/>
      <c r="PY8" s="36"/>
      <c r="PZ8" s="36"/>
      <c r="QA8" s="36"/>
      <c r="QB8" s="36"/>
      <c r="QC8" s="36"/>
      <c r="QD8" s="36"/>
      <c r="QE8" s="36"/>
      <c r="QF8" s="36"/>
      <c r="QG8" s="36"/>
      <c r="QH8" s="36"/>
      <c r="QI8" s="36"/>
      <c r="QJ8" s="36"/>
      <c r="QK8" s="36"/>
      <c r="QL8" s="36"/>
      <c r="QM8" s="36"/>
      <c r="QN8" s="36"/>
      <c r="QO8" s="36"/>
      <c r="QP8" s="36"/>
      <c r="QQ8" s="36"/>
      <c r="QR8" s="36"/>
      <c r="QS8" s="36"/>
      <c r="QT8" s="36"/>
      <c r="QU8" s="36"/>
      <c r="QV8" s="36"/>
      <c r="QW8" s="36"/>
      <c r="QX8" s="36"/>
      <c r="QY8" s="36"/>
      <c r="QZ8" s="36"/>
      <c r="RA8" s="36"/>
      <c r="RB8" s="36"/>
      <c r="RC8" s="36"/>
      <c r="RD8" s="36"/>
      <c r="RE8" s="36"/>
      <c r="RF8" s="36"/>
      <c r="RG8" s="36"/>
      <c r="RH8" s="36"/>
      <c r="RI8" s="36"/>
      <c r="RJ8" s="36"/>
      <c r="RK8" s="36"/>
      <c r="RL8" s="36"/>
      <c r="RM8" s="36"/>
      <c r="RN8" s="36"/>
      <c r="RO8" s="36"/>
      <c r="RP8" s="36"/>
      <c r="RQ8" s="36"/>
      <c r="RR8" s="36"/>
      <c r="RS8" s="36"/>
      <c r="RT8" s="36"/>
      <c r="RU8" s="36"/>
      <c r="RV8" s="36"/>
      <c r="RW8" s="36"/>
      <c r="RX8" s="36"/>
      <c r="RY8" s="36"/>
      <c r="RZ8" s="36"/>
      <c r="SA8" s="36"/>
      <c r="SB8" s="36"/>
      <c r="SC8" s="36"/>
      <c r="SD8" s="36"/>
      <c r="SE8" s="36"/>
      <c r="SF8" s="36"/>
      <c r="SG8" s="36"/>
      <c r="SH8" s="36"/>
      <c r="SI8" s="36"/>
      <c r="SJ8" s="36"/>
      <c r="SK8" s="36"/>
      <c r="SL8" s="36"/>
      <c r="SM8" s="36"/>
      <c r="SN8" s="36"/>
      <c r="SO8" s="36"/>
      <c r="SP8" s="36"/>
      <c r="SQ8" s="36"/>
      <c r="SR8" s="36"/>
      <c r="SS8" s="36"/>
      <c r="ST8" s="36"/>
      <c r="SU8" s="36"/>
      <c r="SV8" s="36"/>
      <c r="SW8" s="36"/>
      <c r="SX8" s="36"/>
      <c r="SY8" s="36"/>
      <c r="SZ8" s="36"/>
      <c r="TA8" s="36"/>
      <c r="TB8" s="36"/>
      <c r="TC8" s="36"/>
      <c r="TD8" s="36"/>
      <c r="TE8" s="36"/>
      <c r="TF8" s="36"/>
      <c r="TG8" s="36"/>
      <c r="TH8" s="36"/>
      <c r="TI8" s="36"/>
      <c r="TJ8" s="36"/>
    </row>
    <row r="9" spans="1:537" s="51" customFormat="1" x14ac:dyDescent="0.25">
      <c r="A9" s="100">
        <v>4</v>
      </c>
      <c r="B9" s="100" t="s">
        <v>37</v>
      </c>
      <c r="C9" s="111" t="s">
        <v>41</v>
      </c>
      <c r="D9" s="87">
        <v>2</v>
      </c>
      <c r="E9" s="56">
        <v>0.89100000000000001</v>
      </c>
      <c r="F9" s="63">
        <v>0.83299999999999996</v>
      </c>
      <c r="G9" s="63">
        <v>1</v>
      </c>
      <c r="H9" s="63">
        <v>0.33300000000000002</v>
      </c>
      <c r="I9" s="63">
        <v>0.66600000000000004</v>
      </c>
      <c r="J9" s="246">
        <v>5.5E-2</v>
      </c>
      <c r="K9" s="246">
        <v>5.5E-2</v>
      </c>
      <c r="L9" s="63">
        <v>0</v>
      </c>
      <c r="M9" s="63">
        <v>0</v>
      </c>
      <c r="N9" s="63">
        <v>0</v>
      </c>
      <c r="O9" s="63">
        <v>1</v>
      </c>
      <c r="P9" s="115">
        <v>0</v>
      </c>
      <c r="Q9" s="115">
        <v>0</v>
      </c>
      <c r="R9" s="268">
        <f>AVERAGE(E9:Q9)</f>
        <v>0.3717692307692308</v>
      </c>
      <c r="S9" s="27">
        <f t="shared" si="0"/>
        <v>0.3717692307692308</v>
      </c>
      <c r="T9" s="117"/>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c r="IW9" s="52"/>
      <c r="IX9" s="52"/>
      <c r="IY9" s="52"/>
      <c r="IZ9" s="52"/>
      <c r="JA9" s="52"/>
      <c r="JB9" s="52"/>
      <c r="JC9" s="52"/>
      <c r="JD9" s="52"/>
      <c r="JE9" s="52"/>
      <c r="JF9" s="52"/>
      <c r="JG9" s="52"/>
      <c r="JH9" s="52"/>
      <c r="JI9" s="52"/>
      <c r="JJ9" s="52"/>
      <c r="JK9" s="52"/>
      <c r="JL9" s="52"/>
      <c r="JM9" s="52"/>
      <c r="JN9" s="52"/>
      <c r="JO9" s="52"/>
      <c r="JP9" s="52"/>
      <c r="JQ9" s="52"/>
      <c r="JR9" s="52"/>
      <c r="JS9" s="52"/>
      <c r="JT9" s="52"/>
      <c r="JU9" s="52"/>
      <c r="JV9" s="52"/>
      <c r="JW9" s="52"/>
      <c r="JX9" s="52"/>
      <c r="JY9" s="52"/>
      <c r="JZ9" s="52"/>
      <c r="KA9" s="52"/>
      <c r="KB9" s="52"/>
      <c r="KC9" s="52"/>
      <c r="KD9" s="52"/>
      <c r="KE9" s="52"/>
      <c r="KF9" s="52"/>
      <c r="KG9" s="52"/>
      <c r="KH9" s="52"/>
      <c r="KI9" s="52"/>
      <c r="KJ9" s="52"/>
      <c r="KK9" s="52"/>
      <c r="KL9" s="52"/>
      <c r="KM9" s="52"/>
      <c r="KN9" s="52"/>
      <c r="KO9" s="52"/>
      <c r="KP9" s="52"/>
      <c r="KQ9" s="52"/>
      <c r="KR9" s="52"/>
      <c r="KS9" s="52"/>
      <c r="KT9" s="52"/>
      <c r="KU9" s="52"/>
      <c r="KV9" s="52"/>
      <c r="KW9" s="52"/>
      <c r="KX9" s="52"/>
      <c r="KY9" s="52"/>
      <c r="KZ9" s="52"/>
      <c r="LA9" s="52"/>
      <c r="LB9" s="52"/>
      <c r="LC9" s="52"/>
      <c r="LD9" s="52"/>
      <c r="LE9" s="52"/>
      <c r="LF9" s="52"/>
      <c r="LG9" s="52"/>
      <c r="LH9" s="52"/>
      <c r="LI9" s="52"/>
      <c r="LJ9" s="52"/>
      <c r="LK9" s="52"/>
      <c r="LL9" s="52"/>
      <c r="LM9" s="52"/>
      <c r="LN9" s="52"/>
      <c r="LO9" s="52"/>
      <c r="LP9" s="52"/>
      <c r="LQ9" s="52"/>
      <c r="LR9" s="52"/>
      <c r="LS9" s="52"/>
      <c r="LT9" s="52"/>
      <c r="LU9" s="52"/>
      <c r="LV9" s="52"/>
      <c r="LW9" s="52"/>
      <c r="LX9" s="52"/>
      <c r="LY9" s="52"/>
      <c r="LZ9" s="52"/>
      <c r="MA9" s="52"/>
      <c r="MB9" s="52"/>
      <c r="MC9" s="52"/>
      <c r="MD9" s="52"/>
      <c r="ME9" s="52"/>
      <c r="MF9" s="52"/>
      <c r="MG9" s="52"/>
      <c r="MH9" s="52"/>
      <c r="MI9" s="52"/>
      <c r="MJ9" s="52"/>
      <c r="MK9" s="52"/>
      <c r="ML9" s="52"/>
      <c r="MM9" s="52"/>
      <c r="MN9" s="52"/>
      <c r="MO9" s="52"/>
      <c r="MP9" s="52"/>
      <c r="MQ9" s="52"/>
      <c r="MR9" s="52"/>
      <c r="MS9" s="52"/>
      <c r="MT9" s="52"/>
      <c r="MU9" s="52"/>
      <c r="MV9" s="52"/>
      <c r="MW9" s="52"/>
      <c r="MX9" s="52"/>
      <c r="MY9" s="52"/>
      <c r="MZ9" s="52"/>
      <c r="NA9" s="52"/>
      <c r="NB9" s="52"/>
      <c r="NC9" s="52"/>
      <c r="ND9" s="52"/>
      <c r="NE9" s="52"/>
      <c r="NF9" s="52"/>
      <c r="NG9" s="52"/>
      <c r="NH9" s="52"/>
      <c r="NI9" s="52"/>
      <c r="NJ9" s="52"/>
      <c r="NK9" s="52"/>
      <c r="NL9" s="52"/>
      <c r="NM9" s="52"/>
      <c r="NN9" s="52"/>
      <c r="NO9" s="52"/>
      <c r="NP9" s="52"/>
      <c r="NQ9" s="52"/>
      <c r="NR9" s="52"/>
      <c r="NS9" s="52"/>
      <c r="NT9" s="52"/>
      <c r="NU9" s="52"/>
      <c r="NV9" s="52"/>
      <c r="NW9" s="52"/>
      <c r="NX9" s="52"/>
      <c r="NY9" s="52"/>
      <c r="NZ9" s="52"/>
      <c r="OA9" s="52"/>
      <c r="OB9" s="52"/>
      <c r="OC9" s="52"/>
      <c r="OD9" s="52"/>
      <c r="OE9" s="52"/>
      <c r="OF9" s="52"/>
      <c r="OG9" s="52"/>
      <c r="OH9" s="52"/>
      <c r="OI9" s="52"/>
      <c r="OJ9" s="52"/>
      <c r="OK9" s="52"/>
      <c r="OL9" s="52"/>
      <c r="OM9" s="52"/>
      <c r="ON9" s="52"/>
      <c r="OO9" s="52"/>
      <c r="OP9" s="52"/>
      <c r="OQ9" s="52"/>
      <c r="OR9" s="52"/>
      <c r="OS9" s="52"/>
      <c r="OT9" s="52"/>
      <c r="OU9" s="52"/>
      <c r="OV9" s="52"/>
      <c r="OW9" s="52"/>
      <c r="OX9" s="52"/>
      <c r="OY9" s="52"/>
      <c r="OZ9" s="52"/>
      <c r="PA9" s="52"/>
      <c r="PB9" s="52"/>
      <c r="PC9" s="52"/>
      <c r="PD9" s="52"/>
      <c r="PE9" s="52"/>
      <c r="PF9" s="52"/>
      <c r="PG9" s="52"/>
      <c r="PH9" s="52"/>
      <c r="PI9" s="52"/>
      <c r="PJ9" s="52"/>
      <c r="PK9" s="52"/>
      <c r="PL9" s="52"/>
      <c r="PM9" s="52"/>
      <c r="PN9" s="52"/>
      <c r="PO9" s="52"/>
      <c r="PP9" s="52"/>
      <c r="PQ9" s="52"/>
      <c r="PR9" s="52"/>
      <c r="PS9" s="52"/>
      <c r="PT9" s="52"/>
      <c r="PU9" s="52"/>
      <c r="PV9" s="52"/>
      <c r="PW9" s="52"/>
      <c r="PX9" s="52"/>
      <c r="PY9" s="52"/>
      <c r="PZ9" s="52"/>
      <c r="QA9" s="52"/>
      <c r="QB9" s="52"/>
      <c r="QC9" s="52"/>
      <c r="QD9" s="52"/>
      <c r="QE9" s="52"/>
      <c r="QF9" s="52"/>
      <c r="QG9" s="52"/>
      <c r="QH9" s="52"/>
      <c r="QI9" s="52"/>
      <c r="QJ9" s="52"/>
      <c r="QK9" s="52"/>
      <c r="QL9" s="52"/>
      <c r="QM9" s="52"/>
      <c r="QN9" s="52"/>
      <c r="QO9" s="52"/>
      <c r="QP9" s="52"/>
      <c r="QQ9" s="52"/>
      <c r="QR9" s="52"/>
      <c r="QS9" s="52"/>
      <c r="QT9" s="52"/>
      <c r="QU9" s="52"/>
      <c r="QV9" s="52"/>
      <c r="QW9" s="52"/>
      <c r="QX9" s="52"/>
      <c r="QY9" s="52"/>
      <c r="QZ9" s="52"/>
      <c r="RA9" s="52"/>
      <c r="RB9" s="52"/>
      <c r="RC9" s="52"/>
      <c r="RD9" s="52"/>
      <c r="RE9" s="52"/>
      <c r="RF9" s="52"/>
      <c r="RG9" s="52"/>
      <c r="RH9" s="52"/>
      <c r="RI9" s="52"/>
      <c r="RJ9" s="52"/>
      <c r="RK9" s="52"/>
      <c r="RL9" s="52"/>
      <c r="RM9" s="52"/>
      <c r="RN9" s="52"/>
      <c r="RO9" s="52"/>
      <c r="RP9" s="52"/>
      <c r="RQ9" s="52"/>
      <c r="RR9" s="52"/>
      <c r="RS9" s="52"/>
      <c r="RT9" s="52"/>
      <c r="RU9" s="52"/>
      <c r="RV9" s="52"/>
      <c r="RW9" s="52"/>
      <c r="RX9" s="52"/>
      <c r="RY9" s="52"/>
      <c r="RZ9" s="52"/>
      <c r="SA9" s="52"/>
      <c r="SB9" s="52"/>
      <c r="SC9" s="52"/>
      <c r="SD9" s="52"/>
      <c r="SE9" s="52"/>
      <c r="SF9" s="52"/>
      <c r="SG9" s="52"/>
      <c r="SH9" s="52"/>
      <c r="SI9" s="52"/>
      <c r="SJ9" s="52"/>
      <c r="SK9" s="52"/>
      <c r="SL9" s="52"/>
      <c r="SM9" s="52"/>
      <c r="SN9" s="52"/>
      <c r="SO9" s="52"/>
      <c r="SP9" s="52"/>
      <c r="SQ9" s="52"/>
      <c r="SR9" s="52"/>
      <c r="SS9" s="52"/>
      <c r="ST9" s="52"/>
      <c r="SU9" s="52"/>
      <c r="SV9" s="52"/>
      <c r="SW9" s="52"/>
      <c r="SX9" s="52"/>
      <c r="SY9" s="52"/>
      <c r="SZ9" s="52"/>
      <c r="TA9" s="52"/>
      <c r="TB9" s="52"/>
      <c r="TC9" s="52"/>
      <c r="TD9" s="52"/>
      <c r="TE9" s="52"/>
      <c r="TF9" s="52"/>
      <c r="TG9" s="52"/>
      <c r="TH9" s="52"/>
      <c r="TI9" s="52"/>
      <c r="TJ9" s="52"/>
      <c r="TK9" s="52"/>
      <c r="TL9" s="52"/>
      <c r="TM9" s="52"/>
      <c r="TN9" s="52"/>
      <c r="TO9" s="52"/>
      <c r="TP9" s="52"/>
      <c r="TQ9" s="52"/>
    </row>
    <row r="10" spans="1:537" s="9" customFormat="1" ht="25.5" x14ac:dyDescent="0.25">
      <c r="A10" s="60">
        <v>5</v>
      </c>
      <c r="B10" s="60" t="s">
        <v>37</v>
      </c>
      <c r="C10" s="69" t="s">
        <v>42</v>
      </c>
      <c r="D10" s="88"/>
      <c r="E10" s="61"/>
      <c r="F10" s="62"/>
      <c r="G10" s="62"/>
      <c r="H10" s="62"/>
      <c r="I10" s="62"/>
      <c r="J10" s="62"/>
      <c r="K10" s="62"/>
      <c r="L10" s="62"/>
      <c r="M10" s="62"/>
      <c r="N10" s="62"/>
      <c r="O10" s="62"/>
      <c r="P10" s="79"/>
      <c r="Q10" s="79"/>
      <c r="R10" s="75"/>
      <c r="S10" s="75"/>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row>
    <row r="11" spans="1:537" s="51" customFormat="1" x14ac:dyDescent="0.25">
      <c r="A11" s="139">
        <v>6</v>
      </c>
      <c r="B11" s="139" t="s">
        <v>37</v>
      </c>
      <c r="C11" s="112" t="s">
        <v>43</v>
      </c>
      <c r="D11" s="87">
        <v>33</v>
      </c>
      <c r="E11" s="135">
        <v>0.60199999999999998</v>
      </c>
      <c r="F11" s="140">
        <v>0.93799999999999994</v>
      </c>
      <c r="G11" s="140">
        <v>1</v>
      </c>
      <c r="H11" s="140">
        <v>0.81299999999999994</v>
      </c>
      <c r="I11" s="140">
        <v>1</v>
      </c>
      <c r="J11" s="177">
        <v>6.3E-2</v>
      </c>
      <c r="K11" s="177">
        <v>6.3E-2</v>
      </c>
      <c r="L11" s="140">
        <v>1</v>
      </c>
      <c r="M11" s="177">
        <v>1</v>
      </c>
      <c r="N11" s="140">
        <v>0</v>
      </c>
      <c r="O11" s="140">
        <v>1</v>
      </c>
      <c r="P11" s="178">
        <v>-6.3E-2</v>
      </c>
      <c r="Q11" s="178">
        <v>-0.437</v>
      </c>
      <c r="R11" s="268">
        <f>AVERAGE(E11:Q11)</f>
        <v>0.53684615384615375</v>
      </c>
      <c r="S11" s="27">
        <f t="shared" ref="S11:S49" si="1">R11*1</f>
        <v>0.53684615384615375</v>
      </c>
      <c r="T11" s="138"/>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1"/>
      <c r="IL11" s="141"/>
      <c r="IM11" s="141"/>
      <c r="IN11" s="141"/>
      <c r="IO11" s="141"/>
      <c r="IP11" s="141"/>
      <c r="IQ11" s="141"/>
      <c r="IR11" s="141"/>
      <c r="IS11" s="141"/>
      <c r="IT11" s="141"/>
      <c r="IU11" s="141"/>
      <c r="IV11" s="141"/>
      <c r="IW11" s="141"/>
      <c r="IX11" s="141"/>
      <c r="IY11" s="141"/>
      <c r="IZ11" s="141"/>
      <c r="JA11" s="141"/>
      <c r="JB11" s="141"/>
      <c r="JC11" s="141"/>
      <c r="JD11" s="141"/>
      <c r="JE11" s="141"/>
      <c r="JF11" s="141"/>
      <c r="JG11" s="141"/>
      <c r="JH11" s="141"/>
      <c r="JI11" s="141"/>
      <c r="JJ11" s="141"/>
      <c r="JK11" s="141"/>
      <c r="JL11" s="141"/>
      <c r="JM11" s="141"/>
      <c r="JN11" s="141"/>
      <c r="JO11" s="141"/>
      <c r="JP11" s="141"/>
      <c r="JQ11" s="141"/>
      <c r="JR11" s="141"/>
      <c r="JS11" s="141"/>
      <c r="JT11" s="141"/>
      <c r="JU11" s="141"/>
      <c r="JV11" s="141"/>
      <c r="JW11" s="141"/>
      <c r="JX11" s="141"/>
      <c r="JY11" s="141"/>
      <c r="JZ11" s="141"/>
      <c r="KA11" s="141"/>
      <c r="KB11" s="141"/>
      <c r="KC11" s="141"/>
      <c r="KD11" s="141"/>
      <c r="KE11" s="141"/>
      <c r="KF11" s="141"/>
      <c r="KG11" s="141"/>
      <c r="KH11" s="141"/>
      <c r="KI11" s="141"/>
      <c r="KJ11" s="141"/>
      <c r="KK11" s="141"/>
      <c r="KL11" s="141"/>
      <c r="KM11" s="141"/>
      <c r="KN11" s="141"/>
      <c r="KO11" s="141"/>
      <c r="KP11" s="141"/>
      <c r="KQ11" s="141"/>
      <c r="KR11" s="141"/>
      <c r="KS11" s="141"/>
      <c r="KT11" s="141"/>
      <c r="KU11" s="141"/>
      <c r="KV11" s="141"/>
      <c r="KW11" s="141"/>
      <c r="KX11" s="141"/>
      <c r="KY11" s="141"/>
      <c r="KZ11" s="141"/>
      <c r="LA11" s="141"/>
      <c r="LB11" s="141"/>
      <c r="LC11" s="141"/>
      <c r="LD11" s="141"/>
      <c r="LE11" s="141"/>
      <c r="LF11" s="141"/>
      <c r="LG11" s="141"/>
      <c r="LH11" s="141"/>
      <c r="LI11" s="141"/>
      <c r="LJ11" s="141"/>
      <c r="LK11" s="141"/>
      <c r="LL11" s="141"/>
      <c r="LM11" s="141"/>
      <c r="LN11" s="141"/>
      <c r="LO11" s="141"/>
      <c r="LP11" s="141"/>
      <c r="LQ11" s="141"/>
      <c r="LR11" s="141"/>
      <c r="LS11" s="141"/>
      <c r="LT11" s="141"/>
      <c r="LU11" s="141"/>
      <c r="LV11" s="141"/>
      <c r="LW11" s="141"/>
      <c r="LX11" s="141"/>
      <c r="LY11" s="141"/>
      <c r="LZ11" s="141"/>
      <c r="MA11" s="141"/>
      <c r="MB11" s="141"/>
      <c r="MC11" s="141"/>
      <c r="MD11" s="141"/>
      <c r="ME11" s="141"/>
      <c r="MF11" s="141"/>
      <c r="MG11" s="141"/>
      <c r="MH11" s="141"/>
      <c r="MI11" s="141"/>
      <c r="MJ11" s="141"/>
      <c r="MK11" s="141"/>
      <c r="ML11" s="141"/>
      <c r="MM11" s="141"/>
      <c r="MN11" s="141"/>
      <c r="MO11" s="141"/>
      <c r="MP11" s="141"/>
      <c r="MQ11" s="141"/>
      <c r="MR11" s="141"/>
      <c r="MS11" s="141"/>
      <c r="MT11" s="141"/>
      <c r="MU11" s="141"/>
      <c r="MV11" s="141"/>
      <c r="MW11" s="141"/>
      <c r="MX11" s="141"/>
      <c r="MY11" s="141"/>
      <c r="MZ11" s="141"/>
      <c r="NA11" s="141"/>
      <c r="NB11" s="141"/>
      <c r="NC11" s="141"/>
      <c r="ND11" s="141"/>
      <c r="NE11" s="141"/>
      <c r="NF11" s="141"/>
      <c r="NG11" s="141"/>
      <c r="NH11" s="141"/>
      <c r="NI11" s="141"/>
      <c r="NJ11" s="141"/>
      <c r="NK11" s="141"/>
      <c r="NL11" s="141"/>
      <c r="NM11" s="141"/>
      <c r="NN11" s="141"/>
      <c r="NO11" s="141"/>
      <c r="NP11" s="141"/>
      <c r="NQ11" s="141"/>
      <c r="NR11" s="141"/>
      <c r="NS11" s="141"/>
      <c r="NT11" s="141"/>
      <c r="NU11" s="141"/>
      <c r="NV11" s="141"/>
      <c r="NW11" s="141"/>
      <c r="NX11" s="141"/>
      <c r="NY11" s="141"/>
      <c r="NZ11" s="141"/>
      <c r="OA11" s="141"/>
      <c r="OB11" s="141"/>
      <c r="OC11" s="141"/>
      <c r="OD11" s="141"/>
      <c r="OE11" s="141"/>
      <c r="OF11" s="141"/>
      <c r="OG11" s="141"/>
      <c r="OH11" s="141"/>
      <c r="OI11" s="141"/>
      <c r="OJ11" s="141"/>
      <c r="OK11" s="141"/>
      <c r="OL11" s="141"/>
      <c r="OM11" s="141"/>
      <c r="ON11" s="141"/>
      <c r="OO11" s="141"/>
      <c r="OP11" s="141"/>
      <c r="OQ11" s="141"/>
      <c r="OR11" s="141"/>
      <c r="OS11" s="141"/>
      <c r="OT11" s="141"/>
      <c r="OU11" s="141"/>
      <c r="OV11" s="141"/>
      <c r="OW11" s="141"/>
      <c r="OX11" s="141"/>
      <c r="OY11" s="141"/>
      <c r="OZ11" s="141"/>
      <c r="PA11" s="141"/>
      <c r="PB11" s="141"/>
      <c r="PC11" s="141"/>
      <c r="PD11" s="141"/>
      <c r="PE11" s="141"/>
      <c r="PF11" s="141"/>
      <c r="PG11" s="141"/>
      <c r="PH11" s="141"/>
      <c r="PI11" s="141"/>
      <c r="PJ11" s="141"/>
      <c r="PK11" s="141"/>
      <c r="PL11" s="141"/>
      <c r="PM11" s="141"/>
      <c r="PN11" s="141"/>
      <c r="PO11" s="141"/>
      <c r="PP11" s="141"/>
      <c r="PQ11" s="141"/>
      <c r="PR11" s="141"/>
      <c r="PS11" s="141"/>
      <c r="PT11" s="141"/>
      <c r="PU11" s="141"/>
      <c r="PV11" s="141"/>
      <c r="PW11" s="141"/>
      <c r="PX11" s="141"/>
      <c r="PY11" s="141"/>
      <c r="PZ11" s="141"/>
      <c r="QA11" s="141"/>
      <c r="QB11" s="141"/>
      <c r="QC11" s="141"/>
      <c r="QD11" s="141"/>
      <c r="QE11" s="141"/>
      <c r="QF11" s="141"/>
      <c r="QG11" s="141"/>
      <c r="QH11" s="141"/>
      <c r="QI11" s="141"/>
      <c r="QJ11" s="141"/>
      <c r="QK11" s="141"/>
      <c r="QL11" s="141"/>
      <c r="QM11" s="141"/>
      <c r="QN11" s="141"/>
      <c r="QO11" s="141"/>
      <c r="QP11" s="141"/>
      <c r="QQ11" s="141"/>
      <c r="QR11" s="141"/>
      <c r="QS11" s="141"/>
      <c r="QT11" s="141"/>
      <c r="QU11" s="141"/>
      <c r="QV11" s="141"/>
      <c r="QW11" s="141"/>
      <c r="QX11" s="141"/>
      <c r="QY11" s="141"/>
      <c r="QZ11" s="141"/>
      <c r="RA11" s="141"/>
      <c r="RB11" s="141"/>
      <c r="RC11" s="141"/>
      <c r="RD11" s="141"/>
      <c r="RE11" s="141"/>
      <c r="RF11" s="141"/>
      <c r="RG11" s="141"/>
      <c r="RH11" s="141"/>
      <c r="RI11" s="141"/>
      <c r="RJ11" s="141"/>
      <c r="RK11" s="141"/>
      <c r="RL11" s="141"/>
      <c r="RM11" s="141"/>
      <c r="RN11" s="141"/>
      <c r="RO11" s="141"/>
      <c r="RP11" s="141"/>
      <c r="RQ11" s="141"/>
      <c r="RR11" s="141"/>
      <c r="RS11" s="141"/>
      <c r="RT11" s="141"/>
      <c r="RU11" s="141"/>
      <c r="RV11" s="141"/>
      <c r="RW11" s="141"/>
      <c r="RX11" s="141"/>
      <c r="RY11" s="141"/>
      <c r="RZ11" s="141"/>
      <c r="SA11" s="141"/>
      <c r="SB11" s="141"/>
      <c r="SC11" s="141"/>
      <c r="SD11" s="141"/>
      <c r="SE11" s="141"/>
      <c r="SF11" s="141"/>
      <c r="SG11" s="141"/>
      <c r="SH11" s="141"/>
      <c r="SI11" s="141"/>
      <c r="SJ11" s="141"/>
      <c r="SK11" s="141"/>
      <c r="SL11" s="141"/>
      <c r="SM11" s="141"/>
      <c r="SN11" s="141"/>
      <c r="SO11" s="141"/>
      <c r="SP11" s="141"/>
      <c r="SQ11" s="141"/>
      <c r="SR11" s="141"/>
      <c r="SS11" s="141"/>
      <c r="ST11" s="141"/>
      <c r="SU11" s="141"/>
      <c r="SV11" s="141"/>
      <c r="SW11" s="141"/>
      <c r="SX11" s="141"/>
      <c r="SY11" s="141"/>
      <c r="SZ11" s="141"/>
      <c r="TA11" s="141"/>
      <c r="TB11" s="141"/>
      <c r="TC11" s="141"/>
      <c r="TD11" s="141"/>
      <c r="TE11" s="141"/>
      <c r="TF11" s="141"/>
      <c r="TG11" s="141"/>
      <c r="TH11" s="141"/>
      <c r="TI11" s="141"/>
      <c r="TJ11" s="141"/>
      <c r="TK11" s="141"/>
      <c r="TL11" s="141"/>
      <c r="TM11" s="141"/>
      <c r="TN11" s="141"/>
      <c r="TO11" s="141"/>
      <c r="TP11" s="141"/>
      <c r="TQ11" s="141"/>
    </row>
    <row r="12" spans="1:537" s="51" customFormat="1" x14ac:dyDescent="0.25">
      <c r="A12" s="139">
        <v>7</v>
      </c>
      <c r="B12" s="139" t="s">
        <v>37</v>
      </c>
      <c r="C12" s="112" t="s">
        <v>44</v>
      </c>
      <c r="D12" s="87">
        <v>35</v>
      </c>
      <c r="E12" s="135">
        <v>0.85399999999999998</v>
      </c>
      <c r="F12" s="140">
        <v>0.91200000000000003</v>
      </c>
      <c r="G12" s="140">
        <v>0.76500000000000001</v>
      </c>
      <c r="H12" s="140">
        <v>0.20599999999999999</v>
      </c>
      <c r="I12" s="140">
        <v>0.42899999999999999</v>
      </c>
      <c r="J12" s="177">
        <v>0.17599999999999999</v>
      </c>
      <c r="K12" s="177">
        <v>0</v>
      </c>
      <c r="L12" s="140">
        <v>0</v>
      </c>
      <c r="M12" s="177">
        <v>0</v>
      </c>
      <c r="N12" s="140">
        <v>0</v>
      </c>
      <c r="O12" s="140">
        <v>1</v>
      </c>
      <c r="P12" s="178">
        <v>0</v>
      </c>
      <c r="Q12" s="178">
        <v>-0.14699999999999999</v>
      </c>
      <c r="R12" s="268">
        <f t="shared" ref="R12:R49" si="2">AVERAGE(E12:Q12)</f>
        <v>0.32269230769230772</v>
      </c>
      <c r="S12" s="27">
        <f t="shared" si="1"/>
        <v>0.32269230769230772</v>
      </c>
      <c r="T12" s="138"/>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c r="FP12" s="141"/>
      <c r="FQ12" s="141"/>
      <c r="FR12" s="141"/>
      <c r="FS12" s="141"/>
      <c r="FT12" s="141"/>
      <c r="FU12" s="141"/>
      <c r="FV12" s="141"/>
      <c r="FW12" s="141"/>
      <c r="FX12" s="141"/>
      <c r="FY12" s="141"/>
      <c r="FZ12" s="141"/>
      <c r="GA12" s="141"/>
      <c r="GB12" s="141"/>
      <c r="GC12" s="141"/>
      <c r="GD12" s="141"/>
      <c r="GE12" s="141"/>
      <c r="GF12" s="141"/>
      <c r="GG12" s="141"/>
      <c r="GH12" s="141"/>
      <c r="GI12" s="141"/>
      <c r="GJ12" s="141"/>
      <c r="GK12" s="141"/>
      <c r="GL12" s="141"/>
      <c r="GM12" s="141"/>
      <c r="GN12" s="141"/>
      <c r="GO12" s="141"/>
      <c r="GP12" s="141"/>
      <c r="GQ12" s="141"/>
      <c r="GR12" s="141"/>
      <c r="GS12" s="141"/>
      <c r="GT12" s="141"/>
      <c r="GU12" s="141"/>
      <c r="GV12" s="141"/>
      <c r="GW12" s="141"/>
      <c r="GX12" s="141"/>
      <c r="GY12" s="141"/>
      <c r="GZ12" s="141"/>
      <c r="HA12" s="141"/>
      <c r="HB12" s="141"/>
      <c r="HC12" s="141"/>
      <c r="HD12" s="141"/>
      <c r="HE12" s="141"/>
      <c r="HF12" s="141"/>
      <c r="HG12" s="141"/>
      <c r="HH12" s="141"/>
      <c r="HI12" s="141"/>
      <c r="HJ12" s="141"/>
      <c r="HK12" s="141"/>
      <c r="HL12" s="141"/>
      <c r="HM12" s="141"/>
      <c r="HN12" s="141"/>
      <c r="HO12" s="141"/>
      <c r="HP12" s="141"/>
      <c r="HQ12" s="141"/>
      <c r="HR12" s="141"/>
      <c r="HS12" s="141"/>
      <c r="HT12" s="141"/>
      <c r="HU12" s="141"/>
      <c r="HV12" s="141"/>
      <c r="HW12" s="141"/>
      <c r="HX12" s="141"/>
      <c r="HY12" s="141"/>
      <c r="HZ12" s="141"/>
      <c r="IA12" s="141"/>
      <c r="IB12" s="141"/>
      <c r="IC12" s="141"/>
      <c r="ID12" s="141"/>
      <c r="IE12" s="141"/>
      <c r="IF12" s="141"/>
      <c r="IG12" s="141"/>
      <c r="IH12" s="141"/>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1"/>
      <c r="JN12" s="141"/>
      <c r="JO12" s="141"/>
      <c r="JP12" s="141"/>
      <c r="JQ12" s="141"/>
      <c r="JR12" s="141"/>
      <c r="JS12" s="141"/>
      <c r="JT12" s="141"/>
      <c r="JU12" s="141"/>
      <c r="JV12" s="141"/>
      <c r="JW12" s="141"/>
      <c r="JX12" s="141"/>
      <c r="JY12" s="141"/>
      <c r="JZ12" s="141"/>
      <c r="KA12" s="141"/>
      <c r="KB12" s="141"/>
      <c r="KC12" s="141"/>
      <c r="KD12" s="141"/>
      <c r="KE12" s="141"/>
      <c r="KF12" s="141"/>
      <c r="KG12" s="141"/>
      <c r="KH12" s="141"/>
      <c r="KI12" s="141"/>
      <c r="KJ12" s="141"/>
      <c r="KK12" s="141"/>
      <c r="KL12" s="141"/>
      <c r="KM12" s="141"/>
      <c r="KN12" s="141"/>
      <c r="KO12" s="141"/>
      <c r="KP12" s="141"/>
      <c r="KQ12" s="141"/>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1"/>
      <c r="LP12" s="141"/>
      <c r="LQ12" s="141"/>
      <c r="LR12" s="141"/>
      <c r="LS12" s="141"/>
      <c r="LT12" s="141"/>
      <c r="LU12" s="141"/>
      <c r="LV12" s="141"/>
      <c r="LW12" s="141"/>
      <c r="LX12" s="141"/>
      <c r="LY12" s="141"/>
      <c r="LZ12" s="141"/>
      <c r="MA12" s="141"/>
      <c r="MB12" s="141"/>
      <c r="MC12" s="141"/>
      <c r="MD12" s="141"/>
      <c r="ME12" s="141"/>
      <c r="MF12" s="141"/>
      <c r="MG12" s="141"/>
      <c r="MH12" s="141"/>
      <c r="MI12" s="141"/>
      <c r="MJ12" s="141"/>
      <c r="MK12" s="141"/>
      <c r="ML12" s="141"/>
      <c r="MM12" s="141"/>
      <c r="MN12" s="141"/>
      <c r="MO12" s="141"/>
      <c r="MP12" s="141"/>
      <c r="MQ12" s="141"/>
      <c r="MR12" s="141"/>
      <c r="MS12" s="141"/>
      <c r="MT12" s="141"/>
      <c r="MU12" s="141"/>
      <c r="MV12" s="141"/>
      <c r="MW12" s="141"/>
      <c r="MX12" s="141"/>
      <c r="MY12" s="141"/>
      <c r="MZ12" s="141"/>
      <c r="NA12" s="141"/>
      <c r="NB12" s="141"/>
      <c r="NC12" s="141"/>
      <c r="ND12" s="141"/>
      <c r="NE12" s="141"/>
      <c r="NF12" s="141"/>
      <c r="NG12" s="141"/>
      <c r="NH12" s="141"/>
      <c r="NI12" s="141"/>
      <c r="NJ12" s="141"/>
      <c r="NK12" s="141"/>
      <c r="NL12" s="141"/>
      <c r="NM12" s="141"/>
      <c r="NN12" s="141"/>
      <c r="NO12" s="141"/>
      <c r="NP12" s="141"/>
      <c r="NQ12" s="141"/>
      <c r="NR12" s="141"/>
      <c r="NS12" s="141"/>
      <c r="NT12" s="141"/>
      <c r="NU12" s="141"/>
      <c r="NV12" s="141"/>
      <c r="NW12" s="141"/>
      <c r="NX12" s="141"/>
      <c r="NY12" s="141"/>
      <c r="NZ12" s="141"/>
      <c r="OA12" s="141"/>
      <c r="OB12" s="141"/>
      <c r="OC12" s="141"/>
      <c r="OD12" s="141"/>
      <c r="OE12" s="141"/>
      <c r="OF12" s="141"/>
      <c r="OG12" s="141"/>
      <c r="OH12" s="141"/>
      <c r="OI12" s="141"/>
      <c r="OJ12" s="141"/>
      <c r="OK12" s="141"/>
      <c r="OL12" s="141"/>
      <c r="OM12" s="141"/>
      <c r="ON12" s="141"/>
      <c r="OO12" s="141"/>
      <c r="OP12" s="141"/>
      <c r="OQ12" s="141"/>
      <c r="OR12" s="141"/>
      <c r="OS12" s="141"/>
      <c r="OT12" s="141"/>
      <c r="OU12" s="141"/>
      <c r="OV12" s="141"/>
      <c r="OW12" s="141"/>
      <c r="OX12" s="141"/>
      <c r="OY12" s="141"/>
      <c r="OZ12" s="141"/>
      <c r="PA12" s="141"/>
      <c r="PB12" s="141"/>
      <c r="PC12" s="141"/>
      <c r="PD12" s="141"/>
      <c r="PE12" s="141"/>
      <c r="PF12" s="141"/>
      <c r="PG12" s="141"/>
      <c r="PH12" s="141"/>
      <c r="PI12" s="141"/>
      <c r="PJ12" s="141"/>
      <c r="PK12" s="141"/>
      <c r="PL12" s="141"/>
      <c r="PM12" s="141"/>
      <c r="PN12" s="141"/>
      <c r="PO12" s="141"/>
      <c r="PP12" s="141"/>
      <c r="PQ12" s="141"/>
      <c r="PR12" s="141"/>
      <c r="PS12" s="141"/>
      <c r="PT12" s="141"/>
      <c r="PU12" s="141"/>
      <c r="PV12" s="141"/>
      <c r="PW12" s="141"/>
      <c r="PX12" s="141"/>
      <c r="PY12" s="141"/>
      <c r="PZ12" s="141"/>
      <c r="QA12" s="141"/>
      <c r="QB12" s="141"/>
      <c r="QC12" s="141"/>
      <c r="QD12" s="141"/>
      <c r="QE12" s="141"/>
      <c r="QF12" s="141"/>
      <c r="QG12" s="141"/>
      <c r="QH12" s="141"/>
      <c r="QI12" s="141"/>
      <c r="QJ12" s="141"/>
      <c r="QK12" s="141"/>
      <c r="QL12" s="141"/>
      <c r="QM12" s="141"/>
      <c r="QN12" s="141"/>
      <c r="QO12" s="141"/>
      <c r="QP12" s="141"/>
      <c r="QQ12" s="141"/>
      <c r="QR12" s="141"/>
      <c r="QS12" s="141"/>
      <c r="QT12" s="141"/>
      <c r="QU12" s="141"/>
      <c r="QV12" s="141"/>
      <c r="QW12" s="141"/>
      <c r="QX12" s="141"/>
      <c r="QY12" s="141"/>
      <c r="QZ12" s="141"/>
      <c r="RA12" s="141"/>
      <c r="RB12" s="141"/>
      <c r="RC12" s="141"/>
      <c r="RD12" s="141"/>
      <c r="RE12" s="141"/>
      <c r="RF12" s="141"/>
      <c r="RG12" s="141"/>
      <c r="RH12" s="141"/>
      <c r="RI12" s="141"/>
      <c r="RJ12" s="141"/>
      <c r="RK12" s="141"/>
      <c r="RL12" s="141"/>
      <c r="RM12" s="141"/>
      <c r="RN12" s="141"/>
      <c r="RO12" s="141"/>
      <c r="RP12" s="141"/>
      <c r="RQ12" s="141"/>
      <c r="RR12" s="141"/>
      <c r="RS12" s="141"/>
      <c r="RT12" s="141"/>
      <c r="RU12" s="141"/>
      <c r="RV12" s="141"/>
      <c r="RW12" s="141"/>
      <c r="RX12" s="141"/>
      <c r="RY12" s="141"/>
      <c r="RZ12" s="141"/>
      <c r="SA12" s="141"/>
      <c r="SB12" s="141"/>
      <c r="SC12" s="141"/>
      <c r="SD12" s="141"/>
      <c r="SE12" s="141"/>
      <c r="SF12" s="141"/>
      <c r="SG12" s="141"/>
      <c r="SH12" s="141"/>
      <c r="SI12" s="141"/>
      <c r="SJ12" s="141"/>
      <c r="SK12" s="141"/>
      <c r="SL12" s="141"/>
      <c r="SM12" s="141"/>
      <c r="SN12" s="141"/>
      <c r="SO12" s="141"/>
      <c r="SP12" s="141"/>
      <c r="SQ12" s="141"/>
      <c r="SR12" s="141"/>
      <c r="SS12" s="141"/>
      <c r="ST12" s="141"/>
      <c r="SU12" s="141"/>
      <c r="SV12" s="141"/>
      <c r="SW12" s="141"/>
      <c r="SX12" s="141"/>
      <c r="SY12" s="141"/>
      <c r="SZ12" s="141"/>
      <c r="TA12" s="141"/>
      <c r="TB12" s="141"/>
      <c r="TC12" s="141"/>
      <c r="TD12" s="141"/>
      <c r="TE12" s="141"/>
      <c r="TF12" s="141"/>
      <c r="TG12" s="141"/>
      <c r="TH12" s="141"/>
      <c r="TI12" s="141"/>
      <c r="TJ12" s="141"/>
      <c r="TK12" s="141"/>
      <c r="TL12" s="141"/>
      <c r="TM12" s="141"/>
      <c r="TN12" s="141"/>
      <c r="TO12" s="141"/>
      <c r="TP12" s="141"/>
      <c r="TQ12" s="141"/>
    </row>
    <row r="13" spans="1:537" s="51" customFormat="1" x14ac:dyDescent="0.25">
      <c r="A13" s="139">
        <v>8</v>
      </c>
      <c r="B13" s="139" t="s">
        <v>37</v>
      </c>
      <c r="C13" s="112" t="s">
        <v>45</v>
      </c>
      <c r="D13" s="87">
        <v>35</v>
      </c>
      <c r="E13" s="135">
        <v>0.437</v>
      </c>
      <c r="F13" s="140">
        <v>0.94099999999999995</v>
      </c>
      <c r="G13" s="140">
        <v>0.97</v>
      </c>
      <c r="H13" s="140">
        <v>0.58799999999999997</v>
      </c>
      <c r="I13" s="140">
        <v>0.625</v>
      </c>
      <c r="J13" s="177">
        <v>0.29399999999999998</v>
      </c>
      <c r="K13" s="177">
        <v>0</v>
      </c>
      <c r="L13" s="140">
        <v>0</v>
      </c>
      <c r="M13" s="177">
        <v>0</v>
      </c>
      <c r="N13" s="140">
        <v>0</v>
      </c>
      <c r="O13" s="140">
        <v>1</v>
      </c>
      <c r="P13" s="178">
        <v>0</v>
      </c>
      <c r="Q13" s="178">
        <v>-0.47</v>
      </c>
      <c r="R13" s="268">
        <f t="shared" si="2"/>
        <v>0.33730769230769236</v>
      </c>
      <c r="S13" s="27">
        <f t="shared" si="1"/>
        <v>0.33730769230769236</v>
      </c>
      <c r="T13" s="138"/>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1"/>
      <c r="DJ13" s="141"/>
      <c r="DK13" s="141"/>
      <c r="DL13" s="141"/>
      <c r="DM13" s="141"/>
      <c r="DN13" s="141"/>
      <c r="DO13" s="141"/>
      <c r="DP13" s="141"/>
      <c r="DQ13" s="141"/>
      <c r="DR13" s="141"/>
      <c r="DS13" s="141"/>
      <c r="DT13" s="141"/>
      <c r="DU13" s="141"/>
      <c r="DV13" s="141"/>
      <c r="DW13" s="141"/>
      <c r="DX13" s="141"/>
      <c r="DY13" s="141"/>
      <c r="DZ13" s="141"/>
      <c r="EA13" s="141"/>
      <c r="EB13" s="141"/>
      <c r="EC13" s="141"/>
      <c r="ED13" s="141"/>
      <c r="EE13" s="141"/>
      <c r="EF13" s="141"/>
      <c r="EG13" s="141"/>
      <c r="EH13" s="141"/>
      <c r="EI13" s="141"/>
      <c r="EJ13" s="141"/>
      <c r="EK13" s="141"/>
      <c r="EL13" s="141"/>
      <c r="EM13" s="141"/>
      <c r="EN13" s="141"/>
      <c r="EO13" s="141"/>
      <c r="EP13" s="141"/>
      <c r="EQ13" s="141"/>
      <c r="ER13" s="141"/>
      <c r="ES13" s="141"/>
      <c r="ET13" s="141"/>
      <c r="EU13" s="141"/>
      <c r="EV13" s="141"/>
      <c r="EW13" s="141"/>
      <c r="EX13" s="141"/>
      <c r="EY13" s="141"/>
      <c r="EZ13" s="141"/>
      <c r="FA13" s="141"/>
      <c r="FB13" s="141"/>
      <c r="FC13" s="141"/>
      <c r="FD13" s="141"/>
      <c r="FE13" s="141"/>
      <c r="FF13" s="141"/>
      <c r="FG13" s="141"/>
      <c r="FH13" s="141"/>
      <c r="FI13" s="141"/>
      <c r="FJ13" s="141"/>
      <c r="FK13" s="141"/>
      <c r="FL13" s="141"/>
      <c r="FM13" s="141"/>
      <c r="FN13" s="141"/>
      <c r="FO13" s="141"/>
      <c r="FP13" s="141"/>
      <c r="FQ13" s="141"/>
      <c r="FR13" s="141"/>
      <c r="FS13" s="141"/>
      <c r="FT13" s="141"/>
      <c r="FU13" s="141"/>
      <c r="FV13" s="141"/>
      <c r="FW13" s="141"/>
      <c r="FX13" s="141"/>
      <c r="FY13" s="141"/>
      <c r="FZ13" s="141"/>
      <c r="GA13" s="141"/>
      <c r="GB13" s="141"/>
      <c r="GC13" s="141"/>
      <c r="GD13" s="141"/>
      <c r="GE13" s="141"/>
      <c r="GF13" s="141"/>
      <c r="GG13" s="141"/>
      <c r="GH13" s="141"/>
      <c r="GI13" s="141"/>
      <c r="GJ13" s="141"/>
      <c r="GK13" s="141"/>
      <c r="GL13" s="141"/>
      <c r="GM13" s="141"/>
      <c r="GN13" s="141"/>
      <c r="GO13" s="141"/>
      <c r="GP13" s="141"/>
      <c r="GQ13" s="141"/>
      <c r="GR13" s="141"/>
      <c r="GS13" s="141"/>
      <c r="GT13" s="141"/>
      <c r="GU13" s="141"/>
      <c r="GV13" s="141"/>
      <c r="GW13" s="141"/>
      <c r="GX13" s="141"/>
      <c r="GY13" s="141"/>
      <c r="GZ13" s="141"/>
      <c r="HA13" s="141"/>
      <c r="HB13" s="141"/>
      <c r="HC13" s="141"/>
      <c r="HD13" s="141"/>
      <c r="HE13" s="141"/>
      <c r="HF13" s="141"/>
      <c r="HG13" s="141"/>
      <c r="HH13" s="141"/>
      <c r="HI13" s="141"/>
      <c r="HJ13" s="141"/>
      <c r="HK13" s="141"/>
      <c r="HL13" s="141"/>
      <c r="HM13" s="141"/>
      <c r="HN13" s="141"/>
      <c r="HO13" s="141"/>
      <c r="HP13" s="141"/>
      <c r="HQ13" s="141"/>
      <c r="HR13" s="141"/>
      <c r="HS13" s="141"/>
      <c r="HT13" s="141"/>
      <c r="HU13" s="141"/>
      <c r="HV13" s="141"/>
      <c r="HW13" s="141"/>
      <c r="HX13" s="141"/>
      <c r="HY13" s="141"/>
      <c r="HZ13" s="141"/>
      <c r="IA13" s="141"/>
      <c r="IB13" s="141"/>
      <c r="IC13" s="141"/>
      <c r="ID13" s="141"/>
      <c r="IE13" s="141"/>
      <c r="IF13" s="141"/>
      <c r="IG13" s="141"/>
      <c r="IH13" s="141"/>
      <c r="II13" s="141"/>
      <c r="IJ13" s="141"/>
      <c r="IK13" s="141"/>
      <c r="IL13" s="141"/>
      <c r="IM13" s="141"/>
      <c r="IN13" s="141"/>
      <c r="IO13" s="141"/>
      <c r="IP13" s="141"/>
      <c r="IQ13" s="141"/>
      <c r="IR13" s="141"/>
      <c r="IS13" s="141"/>
      <c r="IT13" s="141"/>
      <c r="IU13" s="141"/>
      <c r="IV13" s="141"/>
      <c r="IW13" s="141"/>
      <c r="IX13" s="141"/>
      <c r="IY13" s="141"/>
      <c r="IZ13" s="141"/>
      <c r="JA13" s="141"/>
      <c r="JB13" s="141"/>
      <c r="JC13" s="141"/>
      <c r="JD13" s="141"/>
      <c r="JE13" s="141"/>
      <c r="JF13" s="141"/>
      <c r="JG13" s="141"/>
      <c r="JH13" s="141"/>
      <c r="JI13" s="141"/>
      <c r="JJ13" s="141"/>
      <c r="JK13" s="141"/>
      <c r="JL13" s="141"/>
      <c r="JM13" s="141"/>
      <c r="JN13" s="141"/>
      <c r="JO13" s="141"/>
      <c r="JP13" s="141"/>
      <c r="JQ13" s="141"/>
      <c r="JR13" s="141"/>
      <c r="JS13" s="141"/>
      <c r="JT13" s="141"/>
      <c r="JU13" s="141"/>
      <c r="JV13" s="141"/>
      <c r="JW13" s="141"/>
      <c r="JX13" s="141"/>
      <c r="JY13" s="141"/>
      <c r="JZ13" s="141"/>
      <c r="KA13" s="141"/>
      <c r="KB13" s="141"/>
      <c r="KC13" s="141"/>
      <c r="KD13" s="141"/>
      <c r="KE13" s="141"/>
      <c r="KF13" s="141"/>
      <c r="KG13" s="141"/>
      <c r="KH13" s="141"/>
      <c r="KI13" s="141"/>
      <c r="KJ13" s="141"/>
      <c r="KK13" s="141"/>
      <c r="KL13" s="141"/>
      <c r="KM13" s="141"/>
      <c r="KN13" s="141"/>
      <c r="KO13" s="141"/>
      <c r="KP13" s="141"/>
      <c r="KQ13" s="141"/>
      <c r="KR13" s="141"/>
      <c r="KS13" s="141"/>
      <c r="KT13" s="141"/>
      <c r="KU13" s="141"/>
      <c r="KV13" s="141"/>
      <c r="KW13" s="141"/>
      <c r="KX13" s="141"/>
      <c r="KY13" s="141"/>
      <c r="KZ13" s="141"/>
      <c r="LA13" s="141"/>
      <c r="LB13" s="141"/>
      <c r="LC13" s="141"/>
      <c r="LD13" s="141"/>
      <c r="LE13" s="141"/>
      <c r="LF13" s="141"/>
      <c r="LG13" s="141"/>
      <c r="LH13" s="141"/>
      <c r="LI13" s="141"/>
      <c r="LJ13" s="141"/>
      <c r="LK13" s="141"/>
      <c r="LL13" s="141"/>
      <c r="LM13" s="141"/>
      <c r="LN13" s="141"/>
      <c r="LO13" s="141"/>
      <c r="LP13" s="141"/>
      <c r="LQ13" s="141"/>
      <c r="LR13" s="141"/>
      <c r="LS13" s="141"/>
      <c r="LT13" s="141"/>
      <c r="LU13" s="141"/>
      <c r="LV13" s="141"/>
      <c r="LW13" s="141"/>
      <c r="LX13" s="141"/>
      <c r="LY13" s="141"/>
      <c r="LZ13" s="141"/>
      <c r="MA13" s="141"/>
      <c r="MB13" s="141"/>
      <c r="MC13" s="141"/>
      <c r="MD13" s="141"/>
      <c r="ME13" s="141"/>
      <c r="MF13" s="141"/>
      <c r="MG13" s="141"/>
      <c r="MH13" s="141"/>
      <c r="MI13" s="141"/>
      <c r="MJ13" s="141"/>
      <c r="MK13" s="141"/>
      <c r="ML13" s="141"/>
      <c r="MM13" s="141"/>
      <c r="MN13" s="141"/>
      <c r="MO13" s="141"/>
      <c r="MP13" s="141"/>
      <c r="MQ13" s="141"/>
      <c r="MR13" s="141"/>
      <c r="MS13" s="141"/>
      <c r="MT13" s="141"/>
      <c r="MU13" s="141"/>
      <c r="MV13" s="141"/>
      <c r="MW13" s="141"/>
      <c r="MX13" s="141"/>
      <c r="MY13" s="141"/>
      <c r="MZ13" s="141"/>
      <c r="NA13" s="141"/>
      <c r="NB13" s="141"/>
      <c r="NC13" s="141"/>
      <c r="ND13" s="141"/>
      <c r="NE13" s="141"/>
      <c r="NF13" s="141"/>
      <c r="NG13" s="141"/>
      <c r="NH13" s="141"/>
      <c r="NI13" s="141"/>
      <c r="NJ13" s="141"/>
      <c r="NK13" s="141"/>
      <c r="NL13" s="141"/>
      <c r="NM13" s="141"/>
      <c r="NN13" s="141"/>
      <c r="NO13" s="141"/>
      <c r="NP13" s="141"/>
      <c r="NQ13" s="141"/>
      <c r="NR13" s="141"/>
      <c r="NS13" s="141"/>
      <c r="NT13" s="141"/>
      <c r="NU13" s="141"/>
      <c r="NV13" s="141"/>
      <c r="NW13" s="141"/>
      <c r="NX13" s="141"/>
      <c r="NY13" s="141"/>
      <c r="NZ13" s="141"/>
      <c r="OA13" s="141"/>
      <c r="OB13" s="141"/>
      <c r="OC13" s="141"/>
      <c r="OD13" s="141"/>
      <c r="OE13" s="141"/>
      <c r="OF13" s="141"/>
      <c r="OG13" s="141"/>
      <c r="OH13" s="141"/>
      <c r="OI13" s="141"/>
      <c r="OJ13" s="141"/>
      <c r="OK13" s="141"/>
      <c r="OL13" s="141"/>
      <c r="OM13" s="141"/>
      <c r="ON13" s="141"/>
      <c r="OO13" s="141"/>
      <c r="OP13" s="141"/>
      <c r="OQ13" s="141"/>
      <c r="OR13" s="141"/>
      <c r="OS13" s="141"/>
      <c r="OT13" s="141"/>
      <c r="OU13" s="141"/>
      <c r="OV13" s="141"/>
      <c r="OW13" s="141"/>
      <c r="OX13" s="141"/>
      <c r="OY13" s="141"/>
      <c r="OZ13" s="141"/>
      <c r="PA13" s="141"/>
      <c r="PB13" s="141"/>
      <c r="PC13" s="141"/>
      <c r="PD13" s="141"/>
      <c r="PE13" s="141"/>
      <c r="PF13" s="141"/>
      <c r="PG13" s="141"/>
      <c r="PH13" s="141"/>
      <c r="PI13" s="141"/>
      <c r="PJ13" s="141"/>
      <c r="PK13" s="141"/>
      <c r="PL13" s="141"/>
      <c r="PM13" s="141"/>
      <c r="PN13" s="141"/>
      <c r="PO13" s="141"/>
      <c r="PP13" s="141"/>
      <c r="PQ13" s="141"/>
      <c r="PR13" s="141"/>
      <c r="PS13" s="141"/>
      <c r="PT13" s="141"/>
      <c r="PU13" s="141"/>
      <c r="PV13" s="141"/>
      <c r="PW13" s="141"/>
      <c r="PX13" s="141"/>
      <c r="PY13" s="141"/>
      <c r="PZ13" s="141"/>
      <c r="QA13" s="141"/>
      <c r="QB13" s="141"/>
      <c r="QC13" s="141"/>
      <c r="QD13" s="141"/>
      <c r="QE13" s="141"/>
      <c r="QF13" s="141"/>
      <c r="QG13" s="141"/>
      <c r="QH13" s="141"/>
      <c r="QI13" s="141"/>
      <c r="QJ13" s="141"/>
      <c r="QK13" s="141"/>
      <c r="QL13" s="141"/>
      <c r="QM13" s="141"/>
      <c r="QN13" s="141"/>
      <c r="QO13" s="141"/>
      <c r="QP13" s="141"/>
      <c r="QQ13" s="141"/>
      <c r="QR13" s="141"/>
      <c r="QS13" s="141"/>
      <c r="QT13" s="141"/>
      <c r="QU13" s="141"/>
      <c r="QV13" s="141"/>
      <c r="QW13" s="141"/>
      <c r="QX13" s="141"/>
      <c r="QY13" s="141"/>
      <c r="QZ13" s="141"/>
      <c r="RA13" s="141"/>
      <c r="RB13" s="141"/>
      <c r="RC13" s="141"/>
      <c r="RD13" s="141"/>
      <c r="RE13" s="141"/>
      <c r="RF13" s="141"/>
      <c r="RG13" s="141"/>
      <c r="RH13" s="141"/>
      <c r="RI13" s="141"/>
      <c r="RJ13" s="141"/>
      <c r="RK13" s="141"/>
      <c r="RL13" s="141"/>
      <c r="RM13" s="141"/>
      <c r="RN13" s="141"/>
      <c r="RO13" s="141"/>
      <c r="RP13" s="141"/>
      <c r="RQ13" s="141"/>
      <c r="RR13" s="141"/>
      <c r="RS13" s="141"/>
      <c r="RT13" s="141"/>
      <c r="RU13" s="141"/>
      <c r="RV13" s="141"/>
      <c r="RW13" s="141"/>
      <c r="RX13" s="141"/>
      <c r="RY13" s="141"/>
      <c r="RZ13" s="141"/>
      <c r="SA13" s="141"/>
      <c r="SB13" s="141"/>
      <c r="SC13" s="141"/>
      <c r="SD13" s="141"/>
      <c r="SE13" s="141"/>
      <c r="SF13" s="141"/>
      <c r="SG13" s="141"/>
      <c r="SH13" s="141"/>
      <c r="SI13" s="141"/>
      <c r="SJ13" s="141"/>
      <c r="SK13" s="141"/>
      <c r="SL13" s="141"/>
      <c r="SM13" s="141"/>
      <c r="SN13" s="141"/>
      <c r="SO13" s="141"/>
      <c r="SP13" s="141"/>
      <c r="SQ13" s="141"/>
      <c r="SR13" s="141"/>
      <c r="SS13" s="141"/>
      <c r="ST13" s="141"/>
      <c r="SU13" s="141"/>
      <c r="SV13" s="141"/>
      <c r="SW13" s="141"/>
      <c r="SX13" s="141"/>
      <c r="SY13" s="141"/>
      <c r="SZ13" s="141"/>
      <c r="TA13" s="141"/>
      <c r="TB13" s="141"/>
      <c r="TC13" s="141"/>
      <c r="TD13" s="141"/>
      <c r="TE13" s="141"/>
      <c r="TF13" s="141"/>
      <c r="TG13" s="141"/>
      <c r="TH13" s="141"/>
      <c r="TI13" s="141"/>
      <c r="TJ13" s="141"/>
      <c r="TK13" s="141"/>
      <c r="TL13" s="141"/>
      <c r="TM13" s="141"/>
      <c r="TN13" s="141"/>
      <c r="TO13" s="141"/>
      <c r="TP13" s="141"/>
      <c r="TQ13" s="141"/>
    </row>
    <row r="14" spans="1:537" s="51" customFormat="1" ht="25.5" x14ac:dyDescent="0.25">
      <c r="A14" s="139">
        <v>9</v>
      </c>
      <c r="B14" s="139" t="s">
        <v>37</v>
      </c>
      <c r="C14" s="112" t="s">
        <v>46</v>
      </c>
      <c r="D14" s="87">
        <v>35</v>
      </c>
      <c r="E14" s="135">
        <v>0.58499999999999996</v>
      </c>
      <c r="F14" s="140">
        <v>0.81599999999999995</v>
      </c>
      <c r="G14" s="140">
        <v>1</v>
      </c>
      <c r="H14" s="140">
        <v>0.4</v>
      </c>
      <c r="I14" s="140">
        <v>1</v>
      </c>
      <c r="J14" s="177">
        <v>0.14299999999999999</v>
      </c>
      <c r="K14" s="177">
        <v>0</v>
      </c>
      <c r="L14" s="140">
        <v>0</v>
      </c>
      <c r="M14" s="177">
        <v>0</v>
      </c>
      <c r="N14" s="140">
        <v>0</v>
      </c>
      <c r="O14" s="140">
        <v>1</v>
      </c>
      <c r="P14" s="178">
        <v>-0.04</v>
      </c>
      <c r="Q14" s="178">
        <v>-0.122</v>
      </c>
      <c r="R14" s="268">
        <f t="shared" si="2"/>
        <v>0.36784615384615377</v>
      </c>
      <c r="S14" s="27">
        <f t="shared" si="1"/>
        <v>0.36784615384615377</v>
      </c>
      <c r="T14" s="138"/>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41"/>
      <c r="DP14" s="141"/>
      <c r="DQ14" s="141"/>
      <c r="DR14" s="141"/>
      <c r="DS14" s="141"/>
      <c r="DT14" s="141"/>
      <c r="DU14" s="141"/>
      <c r="DV14" s="141"/>
      <c r="DW14" s="141"/>
      <c r="DX14" s="141"/>
      <c r="DY14" s="141"/>
      <c r="DZ14" s="141"/>
      <c r="EA14" s="141"/>
      <c r="EB14" s="141"/>
      <c r="EC14" s="141"/>
      <c r="ED14" s="141"/>
      <c r="EE14" s="141"/>
      <c r="EF14" s="141"/>
      <c r="EG14" s="141"/>
      <c r="EH14" s="141"/>
      <c r="EI14" s="141"/>
      <c r="EJ14" s="141"/>
      <c r="EK14" s="141"/>
      <c r="EL14" s="141"/>
      <c r="EM14" s="141"/>
      <c r="EN14" s="141"/>
      <c r="EO14" s="141"/>
      <c r="EP14" s="141"/>
      <c r="EQ14" s="141"/>
      <c r="ER14" s="141"/>
      <c r="ES14" s="141"/>
      <c r="ET14" s="141"/>
      <c r="EU14" s="141"/>
      <c r="EV14" s="141"/>
      <c r="EW14" s="141"/>
      <c r="EX14" s="141"/>
      <c r="EY14" s="141"/>
      <c r="EZ14" s="141"/>
      <c r="FA14" s="141"/>
      <c r="FB14" s="141"/>
      <c r="FC14" s="141"/>
      <c r="FD14" s="141"/>
      <c r="FE14" s="141"/>
      <c r="FF14" s="141"/>
      <c r="FG14" s="141"/>
      <c r="FH14" s="141"/>
      <c r="FI14" s="141"/>
      <c r="FJ14" s="141"/>
      <c r="FK14" s="141"/>
      <c r="FL14" s="141"/>
      <c r="FM14" s="141"/>
      <c r="FN14" s="141"/>
      <c r="FO14" s="141"/>
      <c r="FP14" s="141"/>
      <c r="FQ14" s="141"/>
      <c r="FR14" s="141"/>
      <c r="FS14" s="141"/>
      <c r="FT14" s="141"/>
      <c r="FU14" s="141"/>
      <c r="FV14" s="141"/>
      <c r="FW14" s="141"/>
      <c r="FX14" s="141"/>
      <c r="FY14" s="141"/>
      <c r="FZ14" s="141"/>
      <c r="GA14" s="141"/>
      <c r="GB14" s="141"/>
      <c r="GC14" s="141"/>
      <c r="GD14" s="141"/>
      <c r="GE14" s="141"/>
      <c r="GF14" s="141"/>
      <c r="GG14" s="141"/>
      <c r="GH14" s="141"/>
      <c r="GI14" s="141"/>
      <c r="GJ14" s="141"/>
      <c r="GK14" s="141"/>
      <c r="GL14" s="141"/>
      <c r="GM14" s="141"/>
      <c r="GN14" s="141"/>
      <c r="GO14" s="141"/>
      <c r="GP14" s="141"/>
      <c r="GQ14" s="141"/>
      <c r="GR14" s="141"/>
      <c r="GS14" s="141"/>
      <c r="GT14" s="141"/>
      <c r="GU14" s="141"/>
      <c r="GV14" s="141"/>
      <c r="GW14" s="141"/>
      <c r="GX14" s="141"/>
      <c r="GY14" s="141"/>
      <c r="GZ14" s="141"/>
      <c r="HA14" s="141"/>
      <c r="HB14" s="141"/>
      <c r="HC14" s="141"/>
      <c r="HD14" s="141"/>
      <c r="HE14" s="141"/>
      <c r="HF14" s="141"/>
      <c r="HG14" s="141"/>
      <c r="HH14" s="141"/>
      <c r="HI14" s="141"/>
      <c r="HJ14" s="141"/>
      <c r="HK14" s="141"/>
      <c r="HL14" s="141"/>
      <c r="HM14" s="141"/>
      <c r="HN14" s="141"/>
      <c r="HO14" s="141"/>
      <c r="HP14" s="141"/>
      <c r="HQ14" s="141"/>
      <c r="HR14" s="141"/>
      <c r="HS14" s="141"/>
      <c r="HT14" s="141"/>
      <c r="HU14" s="141"/>
      <c r="HV14" s="141"/>
      <c r="HW14" s="141"/>
      <c r="HX14" s="141"/>
      <c r="HY14" s="141"/>
      <c r="HZ14" s="141"/>
      <c r="IA14" s="141"/>
      <c r="IB14" s="141"/>
      <c r="IC14" s="141"/>
      <c r="ID14" s="141"/>
      <c r="IE14" s="141"/>
      <c r="IF14" s="141"/>
      <c r="IG14" s="141"/>
      <c r="IH14" s="141"/>
      <c r="II14" s="141"/>
      <c r="IJ14" s="141"/>
      <c r="IK14" s="141"/>
      <c r="IL14" s="141"/>
      <c r="IM14" s="141"/>
      <c r="IN14" s="141"/>
      <c r="IO14" s="141"/>
      <c r="IP14" s="141"/>
      <c r="IQ14" s="141"/>
      <c r="IR14" s="141"/>
      <c r="IS14" s="141"/>
      <c r="IT14" s="141"/>
      <c r="IU14" s="141"/>
      <c r="IV14" s="141"/>
      <c r="IW14" s="141"/>
      <c r="IX14" s="141"/>
      <c r="IY14" s="141"/>
      <c r="IZ14" s="141"/>
      <c r="JA14" s="141"/>
      <c r="JB14" s="141"/>
      <c r="JC14" s="141"/>
      <c r="JD14" s="141"/>
      <c r="JE14" s="141"/>
      <c r="JF14" s="141"/>
      <c r="JG14" s="141"/>
      <c r="JH14" s="141"/>
      <c r="JI14" s="141"/>
      <c r="JJ14" s="141"/>
      <c r="JK14" s="141"/>
      <c r="JL14" s="141"/>
      <c r="JM14" s="141"/>
      <c r="JN14" s="141"/>
      <c r="JO14" s="141"/>
      <c r="JP14" s="141"/>
      <c r="JQ14" s="141"/>
      <c r="JR14" s="141"/>
      <c r="JS14" s="141"/>
      <c r="JT14" s="141"/>
      <c r="JU14" s="141"/>
      <c r="JV14" s="141"/>
      <c r="JW14" s="141"/>
      <c r="JX14" s="141"/>
      <c r="JY14" s="141"/>
      <c r="JZ14" s="141"/>
      <c r="KA14" s="141"/>
      <c r="KB14" s="141"/>
      <c r="KC14" s="141"/>
      <c r="KD14" s="141"/>
      <c r="KE14" s="141"/>
      <c r="KF14" s="141"/>
      <c r="KG14" s="141"/>
      <c r="KH14" s="141"/>
      <c r="KI14" s="141"/>
      <c r="KJ14" s="141"/>
      <c r="KK14" s="141"/>
      <c r="KL14" s="141"/>
      <c r="KM14" s="141"/>
      <c r="KN14" s="141"/>
      <c r="KO14" s="141"/>
      <c r="KP14" s="141"/>
      <c r="KQ14" s="141"/>
      <c r="KR14" s="141"/>
      <c r="KS14" s="141"/>
      <c r="KT14" s="141"/>
      <c r="KU14" s="141"/>
      <c r="KV14" s="141"/>
      <c r="KW14" s="141"/>
      <c r="KX14" s="141"/>
      <c r="KY14" s="141"/>
      <c r="KZ14" s="141"/>
      <c r="LA14" s="141"/>
      <c r="LB14" s="141"/>
      <c r="LC14" s="141"/>
      <c r="LD14" s="141"/>
      <c r="LE14" s="141"/>
      <c r="LF14" s="141"/>
      <c r="LG14" s="141"/>
      <c r="LH14" s="141"/>
      <c r="LI14" s="141"/>
      <c r="LJ14" s="141"/>
      <c r="LK14" s="141"/>
      <c r="LL14" s="141"/>
      <c r="LM14" s="141"/>
      <c r="LN14" s="141"/>
      <c r="LO14" s="141"/>
      <c r="LP14" s="141"/>
      <c r="LQ14" s="141"/>
      <c r="LR14" s="141"/>
      <c r="LS14" s="141"/>
      <c r="LT14" s="141"/>
      <c r="LU14" s="141"/>
      <c r="LV14" s="141"/>
      <c r="LW14" s="141"/>
      <c r="LX14" s="141"/>
      <c r="LY14" s="141"/>
      <c r="LZ14" s="141"/>
      <c r="MA14" s="141"/>
      <c r="MB14" s="141"/>
      <c r="MC14" s="141"/>
      <c r="MD14" s="141"/>
      <c r="ME14" s="141"/>
      <c r="MF14" s="141"/>
      <c r="MG14" s="141"/>
      <c r="MH14" s="141"/>
      <c r="MI14" s="141"/>
      <c r="MJ14" s="141"/>
      <c r="MK14" s="141"/>
      <c r="ML14" s="141"/>
      <c r="MM14" s="141"/>
      <c r="MN14" s="141"/>
      <c r="MO14" s="141"/>
      <c r="MP14" s="141"/>
      <c r="MQ14" s="141"/>
      <c r="MR14" s="141"/>
      <c r="MS14" s="141"/>
      <c r="MT14" s="141"/>
      <c r="MU14" s="141"/>
      <c r="MV14" s="141"/>
      <c r="MW14" s="141"/>
      <c r="MX14" s="141"/>
      <c r="MY14" s="141"/>
      <c r="MZ14" s="141"/>
      <c r="NA14" s="141"/>
      <c r="NB14" s="141"/>
      <c r="NC14" s="141"/>
      <c r="ND14" s="141"/>
      <c r="NE14" s="141"/>
      <c r="NF14" s="141"/>
      <c r="NG14" s="141"/>
      <c r="NH14" s="141"/>
      <c r="NI14" s="141"/>
      <c r="NJ14" s="141"/>
      <c r="NK14" s="141"/>
      <c r="NL14" s="141"/>
      <c r="NM14" s="141"/>
      <c r="NN14" s="141"/>
      <c r="NO14" s="141"/>
      <c r="NP14" s="141"/>
      <c r="NQ14" s="141"/>
      <c r="NR14" s="141"/>
      <c r="NS14" s="141"/>
      <c r="NT14" s="141"/>
      <c r="NU14" s="141"/>
      <c r="NV14" s="141"/>
      <c r="NW14" s="141"/>
      <c r="NX14" s="141"/>
      <c r="NY14" s="141"/>
      <c r="NZ14" s="141"/>
      <c r="OA14" s="141"/>
      <c r="OB14" s="141"/>
      <c r="OC14" s="141"/>
      <c r="OD14" s="141"/>
      <c r="OE14" s="141"/>
      <c r="OF14" s="141"/>
      <c r="OG14" s="141"/>
      <c r="OH14" s="141"/>
      <c r="OI14" s="141"/>
      <c r="OJ14" s="141"/>
      <c r="OK14" s="141"/>
      <c r="OL14" s="141"/>
      <c r="OM14" s="141"/>
      <c r="ON14" s="141"/>
      <c r="OO14" s="141"/>
      <c r="OP14" s="141"/>
      <c r="OQ14" s="141"/>
      <c r="OR14" s="141"/>
      <c r="OS14" s="141"/>
      <c r="OT14" s="141"/>
      <c r="OU14" s="141"/>
      <c r="OV14" s="141"/>
      <c r="OW14" s="141"/>
      <c r="OX14" s="141"/>
      <c r="OY14" s="141"/>
      <c r="OZ14" s="141"/>
      <c r="PA14" s="141"/>
      <c r="PB14" s="141"/>
      <c r="PC14" s="141"/>
      <c r="PD14" s="141"/>
      <c r="PE14" s="141"/>
      <c r="PF14" s="141"/>
      <c r="PG14" s="141"/>
      <c r="PH14" s="141"/>
      <c r="PI14" s="141"/>
      <c r="PJ14" s="141"/>
      <c r="PK14" s="141"/>
      <c r="PL14" s="141"/>
      <c r="PM14" s="141"/>
      <c r="PN14" s="141"/>
      <c r="PO14" s="141"/>
      <c r="PP14" s="141"/>
      <c r="PQ14" s="141"/>
      <c r="PR14" s="141"/>
      <c r="PS14" s="141"/>
      <c r="PT14" s="141"/>
      <c r="PU14" s="141"/>
      <c r="PV14" s="141"/>
      <c r="PW14" s="141"/>
      <c r="PX14" s="141"/>
      <c r="PY14" s="141"/>
      <c r="PZ14" s="141"/>
      <c r="QA14" s="141"/>
      <c r="QB14" s="141"/>
      <c r="QC14" s="141"/>
      <c r="QD14" s="141"/>
      <c r="QE14" s="141"/>
      <c r="QF14" s="141"/>
      <c r="QG14" s="141"/>
      <c r="QH14" s="141"/>
      <c r="QI14" s="141"/>
      <c r="QJ14" s="141"/>
      <c r="QK14" s="141"/>
      <c r="QL14" s="141"/>
      <c r="QM14" s="141"/>
      <c r="QN14" s="141"/>
      <c r="QO14" s="141"/>
      <c r="QP14" s="141"/>
      <c r="QQ14" s="141"/>
      <c r="QR14" s="141"/>
      <c r="QS14" s="141"/>
      <c r="QT14" s="141"/>
      <c r="QU14" s="141"/>
      <c r="QV14" s="141"/>
      <c r="QW14" s="141"/>
      <c r="QX14" s="141"/>
      <c r="QY14" s="141"/>
      <c r="QZ14" s="141"/>
      <c r="RA14" s="141"/>
      <c r="RB14" s="141"/>
      <c r="RC14" s="141"/>
      <c r="RD14" s="141"/>
      <c r="RE14" s="141"/>
      <c r="RF14" s="141"/>
      <c r="RG14" s="141"/>
      <c r="RH14" s="141"/>
      <c r="RI14" s="141"/>
      <c r="RJ14" s="141"/>
      <c r="RK14" s="141"/>
      <c r="RL14" s="141"/>
      <c r="RM14" s="141"/>
      <c r="RN14" s="141"/>
      <c r="RO14" s="141"/>
      <c r="RP14" s="141"/>
      <c r="RQ14" s="141"/>
      <c r="RR14" s="141"/>
      <c r="RS14" s="141"/>
      <c r="RT14" s="141"/>
      <c r="RU14" s="141"/>
      <c r="RV14" s="141"/>
      <c r="RW14" s="141"/>
      <c r="RX14" s="141"/>
      <c r="RY14" s="141"/>
      <c r="RZ14" s="141"/>
      <c r="SA14" s="141"/>
      <c r="SB14" s="141"/>
      <c r="SC14" s="141"/>
      <c r="SD14" s="141"/>
      <c r="SE14" s="141"/>
      <c r="SF14" s="141"/>
      <c r="SG14" s="141"/>
      <c r="SH14" s="141"/>
      <c r="SI14" s="141"/>
      <c r="SJ14" s="141"/>
      <c r="SK14" s="141"/>
      <c r="SL14" s="141"/>
      <c r="SM14" s="141"/>
      <c r="SN14" s="141"/>
      <c r="SO14" s="141"/>
      <c r="SP14" s="141"/>
      <c r="SQ14" s="141"/>
      <c r="SR14" s="141"/>
      <c r="SS14" s="141"/>
      <c r="ST14" s="141"/>
      <c r="SU14" s="141"/>
      <c r="SV14" s="141"/>
      <c r="SW14" s="141"/>
      <c r="SX14" s="141"/>
      <c r="SY14" s="141"/>
      <c r="SZ14" s="141"/>
      <c r="TA14" s="141"/>
      <c r="TB14" s="141"/>
      <c r="TC14" s="141"/>
      <c r="TD14" s="141"/>
      <c r="TE14" s="141"/>
      <c r="TF14" s="141"/>
      <c r="TG14" s="141"/>
      <c r="TH14" s="141"/>
      <c r="TI14" s="141"/>
      <c r="TJ14" s="141"/>
      <c r="TK14" s="141"/>
      <c r="TL14" s="141"/>
      <c r="TM14" s="141"/>
      <c r="TN14" s="141"/>
      <c r="TO14" s="141"/>
      <c r="TP14" s="141"/>
      <c r="TQ14" s="141"/>
    </row>
    <row r="15" spans="1:537" s="187" customFormat="1" ht="25.5" x14ac:dyDescent="0.25">
      <c r="A15" s="184">
        <v>10</v>
      </c>
      <c r="B15" s="184" t="s">
        <v>37</v>
      </c>
      <c r="C15" s="184" t="s">
        <v>47</v>
      </c>
      <c r="D15" s="184">
        <v>35</v>
      </c>
      <c r="E15" s="186">
        <v>0.53500000000000003</v>
      </c>
      <c r="F15" s="189">
        <v>1</v>
      </c>
      <c r="G15" s="189">
        <v>1</v>
      </c>
      <c r="H15" s="189">
        <v>0.77100000000000002</v>
      </c>
      <c r="I15" s="247">
        <v>0.125</v>
      </c>
      <c r="J15" s="247">
        <v>0.13700000000000001</v>
      </c>
      <c r="K15" s="247">
        <v>3.9E-2</v>
      </c>
      <c r="L15" s="189">
        <v>0</v>
      </c>
      <c r="M15" s="247">
        <v>0</v>
      </c>
      <c r="N15" s="189">
        <v>0</v>
      </c>
      <c r="O15" s="189">
        <v>1</v>
      </c>
      <c r="P15" s="248">
        <v>0</v>
      </c>
      <c r="Q15" s="248">
        <v>-0.22900000000000001</v>
      </c>
      <c r="R15" s="268">
        <f t="shared" si="2"/>
        <v>0.33676923076923077</v>
      </c>
      <c r="S15" s="27">
        <f t="shared" si="1"/>
        <v>0.33676923076923077</v>
      </c>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8"/>
      <c r="BR15" s="188"/>
      <c r="BS15" s="188"/>
      <c r="BT15" s="188"/>
      <c r="BU15" s="188"/>
      <c r="BV15" s="188"/>
      <c r="BW15" s="188"/>
      <c r="BX15" s="188"/>
      <c r="BY15" s="188"/>
      <c r="BZ15" s="188"/>
      <c r="CA15" s="188"/>
      <c r="CB15" s="188"/>
      <c r="CC15" s="188"/>
      <c r="CD15" s="188"/>
      <c r="CE15" s="188"/>
      <c r="CF15" s="188"/>
      <c r="CG15" s="188"/>
      <c r="CH15" s="188"/>
      <c r="CI15" s="188"/>
      <c r="CJ15" s="188"/>
      <c r="CK15" s="188"/>
      <c r="CL15" s="188"/>
      <c r="CM15" s="188"/>
      <c r="CN15" s="188"/>
      <c r="CO15" s="188"/>
      <c r="CP15" s="188"/>
      <c r="CQ15" s="188"/>
      <c r="CR15" s="188"/>
      <c r="CS15" s="188"/>
      <c r="CT15" s="188"/>
      <c r="CU15" s="188"/>
      <c r="CV15" s="188"/>
      <c r="CW15" s="188"/>
      <c r="CX15" s="188"/>
      <c r="CY15" s="188"/>
      <c r="CZ15" s="188"/>
      <c r="DA15" s="188"/>
      <c r="DB15" s="188"/>
      <c r="DC15" s="188"/>
      <c r="DD15" s="188"/>
      <c r="DE15" s="188"/>
      <c r="DF15" s="188"/>
      <c r="DG15" s="188"/>
      <c r="DH15" s="188"/>
      <c r="DI15" s="188"/>
      <c r="DJ15" s="188"/>
      <c r="DK15" s="188"/>
      <c r="DL15" s="188"/>
      <c r="DM15" s="188"/>
      <c r="DN15" s="188"/>
      <c r="DO15" s="188"/>
      <c r="DP15" s="188"/>
      <c r="DQ15" s="188"/>
      <c r="DR15" s="188"/>
      <c r="DS15" s="188"/>
      <c r="DT15" s="188"/>
      <c r="DU15" s="188"/>
      <c r="DV15" s="188"/>
      <c r="DW15" s="188"/>
      <c r="DX15" s="188"/>
      <c r="DY15" s="188"/>
      <c r="DZ15" s="188"/>
      <c r="EA15" s="188"/>
      <c r="EB15" s="188"/>
      <c r="EC15" s="188"/>
      <c r="ED15" s="188"/>
      <c r="EE15" s="188"/>
      <c r="EF15" s="188"/>
      <c r="EG15" s="188"/>
      <c r="EH15" s="188"/>
      <c r="EI15" s="188"/>
      <c r="EJ15" s="188"/>
      <c r="EK15" s="188"/>
      <c r="EL15" s="188"/>
      <c r="EM15" s="188"/>
      <c r="EN15" s="188"/>
      <c r="EO15" s="188"/>
      <c r="EP15" s="188"/>
      <c r="EQ15" s="188"/>
      <c r="ER15" s="188"/>
      <c r="ES15" s="188"/>
      <c r="ET15" s="188"/>
      <c r="EU15" s="188"/>
      <c r="EV15" s="188"/>
      <c r="EW15" s="188"/>
      <c r="EX15" s="188"/>
      <c r="EY15" s="188"/>
      <c r="EZ15" s="188"/>
      <c r="FA15" s="188"/>
      <c r="FB15" s="188"/>
      <c r="FC15" s="188"/>
      <c r="FD15" s="188"/>
      <c r="FE15" s="188"/>
      <c r="FF15" s="188"/>
      <c r="FG15" s="188"/>
      <c r="FH15" s="188"/>
      <c r="FI15" s="188"/>
      <c r="FJ15" s="188"/>
      <c r="FK15" s="188"/>
      <c r="FL15" s="188"/>
      <c r="FM15" s="188"/>
      <c r="FN15" s="188"/>
      <c r="FO15" s="188"/>
      <c r="FP15" s="188"/>
      <c r="FQ15" s="188"/>
      <c r="FR15" s="188"/>
      <c r="FS15" s="188"/>
      <c r="FT15" s="188"/>
      <c r="FU15" s="188"/>
      <c r="FV15" s="188"/>
      <c r="FW15" s="188"/>
      <c r="FX15" s="188"/>
      <c r="FY15" s="188"/>
      <c r="FZ15" s="188"/>
      <c r="GA15" s="188"/>
      <c r="GB15" s="188"/>
      <c r="GC15" s="188"/>
      <c r="GD15" s="188"/>
      <c r="GE15" s="188"/>
      <c r="GF15" s="188"/>
      <c r="GG15" s="188"/>
      <c r="GH15" s="188"/>
      <c r="GI15" s="188"/>
      <c r="GJ15" s="188"/>
      <c r="GK15" s="188"/>
      <c r="GL15" s="188"/>
      <c r="GM15" s="188"/>
      <c r="GN15" s="188"/>
      <c r="GO15" s="188"/>
      <c r="GP15" s="188"/>
      <c r="GQ15" s="188"/>
      <c r="GR15" s="188"/>
      <c r="GS15" s="188"/>
      <c r="GT15" s="188"/>
      <c r="GU15" s="188"/>
      <c r="GV15" s="188"/>
      <c r="GW15" s="188"/>
      <c r="GX15" s="188"/>
      <c r="GY15" s="188"/>
      <c r="GZ15" s="188"/>
      <c r="HA15" s="188"/>
      <c r="HB15" s="188"/>
      <c r="HC15" s="188"/>
      <c r="HD15" s="188"/>
      <c r="HE15" s="188"/>
      <c r="HF15" s="188"/>
      <c r="HG15" s="188"/>
      <c r="HH15" s="188"/>
      <c r="HI15" s="188"/>
      <c r="HJ15" s="188"/>
      <c r="HK15" s="188"/>
      <c r="HL15" s="188"/>
      <c r="HM15" s="188"/>
      <c r="HN15" s="188"/>
      <c r="HO15" s="188"/>
      <c r="HP15" s="188"/>
      <c r="HQ15" s="188"/>
      <c r="HR15" s="188"/>
      <c r="HS15" s="188"/>
      <c r="HT15" s="188"/>
      <c r="HU15" s="188"/>
      <c r="HV15" s="188"/>
      <c r="HW15" s="188"/>
      <c r="HX15" s="188"/>
      <c r="HY15" s="188"/>
      <c r="HZ15" s="188"/>
      <c r="IA15" s="188"/>
      <c r="IB15" s="188"/>
      <c r="IC15" s="188"/>
      <c r="ID15" s="188"/>
      <c r="IE15" s="188"/>
      <c r="IF15" s="188"/>
      <c r="IG15" s="188"/>
      <c r="IH15" s="188"/>
      <c r="II15" s="188"/>
      <c r="IJ15" s="188"/>
      <c r="IK15" s="188"/>
      <c r="IL15" s="188"/>
      <c r="IM15" s="188"/>
      <c r="IN15" s="188"/>
      <c r="IO15" s="188"/>
      <c r="IP15" s="188"/>
      <c r="IQ15" s="188"/>
      <c r="IR15" s="188"/>
      <c r="IS15" s="188"/>
      <c r="IT15" s="188"/>
      <c r="IU15" s="188"/>
      <c r="IV15" s="188"/>
      <c r="IW15" s="188"/>
      <c r="IX15" s="188"/>
      <c r="IY15" s="188"/>
      <c r="IZ15" s="188"/>
      <c r="JA15" s="188"/>
      <c r="JB15" s="188"/>
      <c r="JC15" s="188"/>
      <c r="JD15" s="188"/>
      <c r="JE15" s="188"/>
      <c r="JF15" s="188"/>
      <c r="JG15" s="188"/>
      <c r="JH15" s="188"/>
      <c r="JI15" s="188"/>
      <c r="JJ15" s="188"/>
      <c r="JK15" s="188"/>
      <c r="JL15" s="188"/>
      <c r="JM15" s="188"/>
      <c r="JN15" s="188"/>
      <c r="JO15" s="188"/>
      <c r="JP15" s="188"/>
      <c r="JQ15" s="188"/>
      <c r="JR15" s="188"/>
      <c r="JS15" s="188"/>
      <c r="JT15" s="188"/>
      <c r="JU15" s="188"/>
      <c r="JV15" s="188"/>
      <c r="JW15" s="188"/>
      <c r="JX15" s="188"/>
      <c r="JY15" s="188"/>
      <c r="JZ15" s="188"/>
      <c r="KA15" s="188"/>
      <c r="KB15" s="188"/>
      <c r="KC15" s="188"/>
      <c r="KD15" s="188"/>
      <c r="KE15" s="188"/>
      <c r="KF15" s="188"/>
      <c r="KG15" s="188"/>
      <c r="KH15" s="188"/>
      <c r="KI15" s="188"/>
      <c r="KJ15" s="188"/>
      <c r="KK15" s="188"/>
      <c r="KL15" s="188"/>
      <c r="KM15" s="188"/>
      <c r="KN15" s="188"/>
      <c r="KO15" s="188"/>
      <c r="KP15" s="188"/>
      <c r="KQ15" s="188"/>
      <c r="KR15" s="188"/>
      <c r="KS15" s="188"/>
      <c r="KT15" s="188"/>
      <c r="KU15" s="188"/>
      <c r="KV15" s="188"/>
      <c r="KW15" s="188"/>
      <c r="KX15" s="188"/>
      <c r="KY15" s="188"/>
      <c r="KZ15" s="188"/>
      <c r="LA15" s="188"/>
      <c r="LB15" s="188"/>
      <c r="LC15" s="188"/>
      <c r="LD15" s="188"/>
      <c r="LE15" s="188"/>
      <c r="LF15" s="188"/>
      <c r="LG15" s="188"/>
      <c r="LH15" s="188"/>
      <c r="LI15" s="188"/>
      <c r="LJ15" s="188"/>
      <c r="LK15" s="188"/>
      <c r="LL15" s="188"/>
      <c r="LM15" s="188"/>
      <c r="LN15" s="188"/>
      <c r="LO15" s="188"/>
      <c r="LP15" s="188"/>
      <c r="LQ15" s="188"/>
      <c r="LR15" s="188"/>
      <c r="LS15" s="188"/>
      <c r="LT15" s="188"/>
      <c r="LU15" s="188"/>
      <c r="LV15" s="188"/>
      <c r="LW15" s="188"/>
      <c r="LX15" s="188"/>
      <c r="LY15" s="188"/>
      <c r="LZ15" s="188"/>
      <c r="MA15" s="188"/>
      <c r="MB15" s="188"/>
      <c r="MC15" s="188"/>
      <c r="MD15" s="188"/>
      <c r="ME15" s="188"/>
      <c r="MF15" s="188"/>
      <c r="MG15" s="188"/>
      <c r="MH15" s="188"/>
      <c r="MI15" s="188"/>
      <c r="MJ15" s="188"/>
      <c r="MK15" s="188"/>
      <c r="ML15" s="188"/>
      <c r="MM15" s="188"/>
      <c r="MN15" s="188"/>
      <c r="MO15" s="188"/>
      <c r="MP15" s="188"/>
      <c r="MQ15" s="188"/>
      <c r="MR15" s="188"/>
      <c r="MS15" s="188"/>
      <c r="MT15" s="188"/>
      <c r="MU15" s="188"/>
      <c r="MV15" s="188"/>
      <c r="MW15" s="188"/>
      <c r="MX15" s="188"/>
      <c r="MY15" s="188"/>
      <c r="MZ15" s="188"/>
      <c r="NA15" s="188"/>
      <c r="NB15" s="188"/>
      <c r="NC15" s="188"/>
      <c r="ND15" s="188"/>
      <c r="NE15" s="188"/>
      <c r="NF15" s="188"/>
      <c r="NG15" s="188"/>
      <c r="NH15" s="188"/>
      <c r="NI15" s="188"/>
      <c r="NJ15" s="188"/>
      <c r="NK15" s="188"/>
      <c r="NL15" s="188"/>
      <c r="NM15" s="188"/>
      <c r="NN15" s="188"/>
      <c r="NO15" s="188"/>
      <c r="NP15" s="188"/>
      <c r="NQ15" s="188"/>
      <c r="NR15" s="188"/>
      <c r="NS15" s="188"/>
      <c r="NT15" s="188"/>
      <c r="NU15" s="188"/>
      <c r="NV15" s="188"/>
      <c r="NW15" s="188"/>
      <c r="NX15" s="188"/>
      <c r="NY15" s="188"/>
      <c r="NZ15" s="188"/>
      <c r="OA15" s="188"/>
      <c r="OB15" s="188"/>
      <c r="OC15" s="188"/>
      <c r="OD15" s="188"/>
      <c r="OE15" s="188"/>
      <c r="OF15" s="188"/>
      <c r="OG15" s="188"/>
      <c r="OH15" s="188"/>
      <c r="OI15" s="188"/>
      <c r="OJ15" s="188"/>
      <c r="OK15" s="188"/>
      <c r="OL15" s="188"/>
      <c r="OM15" s="188"/>
      <c r="ON15" s="188"/>
      <c r="OO15" s="188"/>
      <c r="OP15" s="188"/>
      <c r="OQ15" s="188"/>
      <c r="OR15" s="188"/>
      <c r="OS15" s="188"/>
      <c r="OT15" s="188"/>
      <c r="OU15" s="188"/>
      <c r="OV15" s="188"/>
      <c r="OW15" s="188"/>
      <c r="OX15" s="188"/>
      <c r="OY15" s="188"/>
      <c r="OZ15" s="188"/>
      <c r="PA15" s="188"/>
      <c r="PB15" s="188"/>
      <c r="PC15" s="188"/>
      <c r="PD15" s="188"/>
      <c r="PE15" s="188"/>
      <c r="PF15" s="188"/>
      <c r="PG15" s="188"/>
      <c r="PH15" s="188"/>
      <c r="PI15" s="188"/>
      <c r="PJ15" s="188"/>
      <c r="PK15" s="188"/>
      <c r="PL15" s="188"/>
      <c r="PM15" s="188"/>
      <c r="PN15" s="188"/>
      <c r="PO15" s="188"/>
      <c r="PP15" s="188"/>
      <c r="PQ15" s="188"/>
      <c r="PR15" s="188"/>
      <c r="PS15" s="188"/>
      <c r="PT15" s="188"/>
      <c r="PU15" s="188"/>
      <c r="PV15" s="188"/>
      <c r="PW15" s="188"/>
      <c r="PX15" s="188"/>
      <c r="PY15" s="188"/>
      <c r="PZ15" s="188"/>
      <c r="QA15" s="188"/>
      <c r="QB15" s="188"/>
      <c r="QC15" s="188"/>
      <c r="QD15" s="188"/>
      <c r="QE15" s="188"/>
      <c r="QF15" s="188"/>
      <c r="QG15" s="188"/>
      <c r="QH15" s="188"/>
      <c r="QI15" s="188"/>
      <c r="QJ15" s="188"/>
      <c r="QK15" s="188"/>
      <c r="QL15" s="188"/>
      <c r="QM15" s="188"/>
      <c r="QN15" s="188"/>
      <c r="QO15" s="188"/>
      <c r="QP15" s="188"/>
      <c r="QQ15" s="188"/>
      <c r="QR15" s="188"/>
      <c r="QS15" s="188"/>
      <c r="QT15" s="188"/>
      <c r="QU15" s="188"/>
      <c r="QV15" s="188"/>
      <c r="QW15" s="188"/>
      <c r="QX15" s="188"/>
      <c r="QY15" s="188"/>
      <c r="QZ15" s="188"/>
      <c r="RA15" s="188"/>
      <c r="RB15" s="188"/>
      <c r="RC15" s="188"/>
      <c r="RD15" s="188"/>
      <c r="RE15" s="188"/>
      <c r="RF15" s="188"/>
      <c r="RG15" s="188"/>
      <c r="RH15" s="188"/>
      <c r="RI15" s="188"/>
      <c r="RJ15" s="188"/>
      <c r="RK15" s="188"/>
      <c r="RL15" s="188"/>
      <c r="RM15" s="188"/>
      <c r="RN15" s="188"/>
      <c r="RO15" s="188"/>
      <c r="RP15" s="188"/>
      <c r="RQ15" s="188"/>
      <c r="RR15" s="188"/>
      <c r="RS15" s="188"/>
      <c r="RT15" s="188"/>
      <c r="RU15" s="188"/>
      <c r="RV15" s="188"/>
      <c r="RW15" s="188"/>
      <c r="RX15" s="188"/>
      <c r="RY15" s="188"/>
      <c r="RZ15" s="188"/>
      <c r="SA15" s="188"/>
      <c r="SB15" s="188"/>
      <c r="SC15" s="188"/>
      <c r="SD15" s="188"/>
      <c r="SE15" s="188"/>
      <c r="SF15" s="188"/>
      <c r="SG15" s="188"/>
      <c r="SH15" s="188"/>
      <c r="SI15" s="188"/>
      <c r="SJ15" s="188"/>
      <c r="SK15" s="188"/>
      <c r="SL15" s="188"/>
      <c r="SM15" s="188"/>
      <c r="SN15" s="188"/>
      <c r="SO15" s="188"/>
      <c r="SP15" s="188"/>
      <c r="SQ15" s="188"/>
      <c r="SR15" s="188"/>
      <c r="SS15" s="188"/>
      <c r="ST15" s="188"/>
      <c r="SU15" s="188"/>
      <c r="SV15" s="188"/>
      <c r="SW15" s="188"/>
      <c r="SX15" s="188"/>
      <c r="SY15" s="188"/>
      <c r="SZ15" s="188"/>
      <c r="TA15" s="188"/>
      <c r="TB15" s="188"/>
      <c r="TC15" s="188"/>
      <c r="TD15" s="188"/>
      <c r="TE15" s="188"/>
      <c r="TF15" s="188"/>
      <c r="TG15" s="188"/>
      <c r="TH15" s="188"/>
      <c r="TI15" s="188"/>
      <c r="TJ15" s="188"/>
      <c r="TK15" s="188"/>
      <c r="TL15" s="188"/>
      <c r="TM15" s="188"/>
      <c r="TN15" s="188"/>
      <c r="TO15" s="188"/>
      <c r="TP15" s="188"/>
      <c r="TQ15" s="188"/>
    </row>
    <row r="16" spans="1:537" s="9" customFormat="1" x14ac:dyDescent="0.25">
      <c r="A16" s="100">
        <v>11</v>
      </c>
      <c r="B16" s="100" t="s">
        <v>37</v>
      </c>
      <c r="C16" s="112" t="s">
        <v>48</v>
      </c>
      <c r="D16" s="87">
        <v>35</v>
      </c>
      <c r="E16" s="56">
        <v>0.83</v>
      </c>
      <c r="F16" s="63">
        <v>0.9</v>
      </c>
      <c r="G16" s="63">
        <v>0.94</v>
      </c>
      <c r="H16" s="63">
        <v>0.54</v>
      </c>
      <c r="I16" s="63">
        <v>1</v>
      </c>
      <c r="J16" s="246">
        <v>0.1</v>
      </c>
      <c r="K16" s="246">
        <v>7.0000000000000007E-2</v>
      </c>
      <c r="L16" s="63">
        <v>1</v>
      </c>
      <c r="M16" s="246">
        <v>0</v>
      </c>
      <c r="N16" s="63">
        <v>0</v>
      </c>
      <c r="O16" s="63">
        <v>0.5</v>
      </c>
      <c r="P16" s="178">
        <v>0</v>
      </c>
      <c r="Q16" s="178">
        <v>0</v>
      </c>
      <c r="R16" s="268">
        <f t="shared" si="2"/>
        <v>0.4523076923076923</v>
      </c>
      <c r="S16" s="27">
        <f t="shared" si="1"/>
        <v>0.4523076923076923</v>
      </c>
      <c r="T16" s="30"/>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c r="IU16" s="29"/>
      <c r="IV16" s="29"/>
      <c r="IW16" s="29"/>
      <c r="IX16" s="29"/>
      <c r="IY16" s="29"/>
      <c r="IZ16" s="29"/>
      <c r="JA16" s="29"/>
      <c r="JB16" s="29"/>
      <c r="JC16" s="29"/>
      <c r="JD16" s="29"/>
      <c r="JE16" s="29"/>
      <c r="JF16" s="29"/>
      <c r="JG16" s="29"/>
      <c r="JH16" s="29"/>
      <c r="JI16" s="29"/>
      <c r="JJ16" s="29"/>
      <c r="JK16" s="29"/>
      <c r="JL16" s="29"/>
      <c r="JM16" s="29"/>
      <c r="JN16" s="29"/>
      <c r="JO16" s="29"/>
      <c r="JP16" s="29"/>
      <c r="JQ16" s="29"/>
      <c r="JR16" s="29"/>
      <c r="JS16" s="29"/>
      <c r="JT16" s="29"/>
      <c r="JU16" s="29"/>
      <c r="JV16" s="29"/>
      <c r="JW16" s="29"/>
      <c r="JX16" s="29"/>
      <c r="JY16" s="29"/>
      <c r="JZ16" s="29"/>
      <c r="KA16" s="29"/>
      <c r="KB16" s="29"/>
      <c r="KC16" s="29"/>
      <c r="KD16" s="29"/>
      <c r="KE16" s="29"/>
      <c r="KF16" s="29"/>
      <c r="KG16" s="29"/>
      <c r="KH16" s="29"/>
      <c r="KI16" s="29"/>
      <c r="KJ16" s="29"/>
      <c r="KK16" s="29"/>
      <c r="KL16" s="29"/>
      <c r="KM16" s="29"/>
      <c r="KN16" s="29"/>
      <c r="KO16" s="29"/>
      <c r="KP16" s="29"/>
      <c r="KQ16" s="29"/>
      <c r="KR16" s="29"/>
      <c r="KS16" s="29"/>
      <c r="KT16" s="29"/>
      <c r="KU16" s="29"/>
      <c r="KV16" s="29"/>
      <c r="KW16" s="29"/>
      <c r="KX16" s="29"/>
      <c r="KY16" s="29"/>
      <c r="KZ16" s="29"/>
      <c r="LA16" s="29"/>
      <c r="LB16" s="29"/>
      <c r="LC16" s="29"/>
      <c r="LD16" s="29"/>
      <c r="LE16" s="29"/>
      <c r="LF16" s="29"/>
      <c r="LG16" s="29"/>
      <c r="LH16" s="29"/>
      <c r="LI16" s="29"/>
      <c r="LJ16" s="29"/>
      <c r="LK16" s="29"/>
      <c r="LL16" s="29"/>
      <c r="LM16" s="29"/>
      <c r="LN16" s="29"/>
      <c r="LO16" s="29"/>
      <c r="LP16" s="29"/>
      <c r="LQ16" s="29"/>
      <c r="LR16" s="29"/>
      <c r="LS16" s="29"/>
      <c r="LT16" s="29"/>
      <c r="LU16" s="29"/>
      <c r="LV16" s="29"/>
      <c r="LW16" s="29"/>
      <c r="LX16" s="29"/>
      <c r="LY16" s="29"/>
      <c r="LZ16" s="29"/>
      <c r="MA16" s="29"/>
      <c r="MB16" s="29"/>
      <c r="MC16" s="29"/>
      <c r="MD16" s="29"/>
      <c r="ME16" s="29"/>
      <c r="MF16" s="29"/>
      <c r="MG16" s="29"/>
      <c r="MH16" s="29"/>
      <c r="MI16" s="29"/>
      <c r="MJ16" s="29"/>
      <c r="MK16" s="29"/>
      <c r="ML16" s="29"/>
      <c r="MM16" s="29"/>
      <c r="MN16" s="29"/>
      <c r="MO16" s="29"/>
      <c r="MP16" s="29"/>
      <c r="MQ16" s="29"/>
      <c r="MR16" s="29"/>
      <c r="MS16" s="29"/>
      <c r="MT16" s="29"/>
      <c r="MU16" s="29"/>
      <c r="MV16" s="29"/>
      <c r="MW16" s="29"/>
      <c r="MX16" s="29"/>
      <c r="MY16" s="29"/>
      <c r="MZ16" s="29"/>
      <c r="NA16" s="29"/>
      <c r="NB16" s="29"/>
      <c r="NC16" s="29"/>
      <c r="ND16" s="29"/>
      <c r="NE16" s="29"/>
      <c r="NF16" s="29"/>
      <c r="NG16" s="29"/>
      <c r="NH16" s="29"/>
      <c r="NI16" s="29"/>
      <c r="NJ16" s="29"/>
      <c r="NK16" s="29"/>
      <c r="NL16" s="29"/>
      <c r="NM16" s="29"/>
      <c r="NN16" s="29"/>
      <c r="NO16" s="29"/>
      <c r="NP16" s="29"/>
      <c r="NQ16" s="29"/>
      <c r="NR16" s="29"/>
      <c r="NS16" s="29"/>
      <c r="NT16" s="29"/>
      <c r="NU16" s="29"/>
      <c r="NV16" s="29"/>
      <c r="NW16" s="29"/>
      <c r="NX16" s="29"/>
      <c r="NY16" s="29"/>
      <c r="NZ16" s="29"/>
      <c r="OA16" s="29"/>
      <c r="OB16" s="29"/>
      <c r="OC16" s="29"/>
      <c r="OD16" s="29"/>
      <c r="OE16" s="29"/>
      <c r="OF16" s="29"/>
      <c r="OG16" s="29"/>
      <c r="OH16" s="29"/>
      <c r="OI16" s="29"/>
      <c r="OJ16" s="29"/>
      <c r="OK16" s="29"/>
      <c r="OL16" s="29"/>
      <c r="OM16" s="29"/>
      <c r="ON16" s="29"/>
      <c r="OO16" s="29"/>
      <c r="OP16" s="29"/>
      <c r="OQ16" s="29"/>
      <c r="OR16" s="29"/>
      <c r="OS16" s="29"/>
      <c r="OT16" s="29"/>
      <c r="OU16" s="29"/>
      <c r="OV16" s="29"/>
      <c r="OW16" s="29"/>
      <c r="OX16" s="29"/>
      <c r="OY16" s="29"/>
      <c r="OZ16" s="29"/>
      <c r="PA16" s="29"/>
      <c r="PB16" s="29"/>
      <c r="PC16" s="29"/>
      <c r="PD16" s="29"/>
      <c r="PE16" s="29"/>
      <c r="PF16" s="29"/>
      <c r="PG16" s="29"/>
      <c r="PH16" s="29"/>
      <c r="PI16" s="29"/>
      <c r="PJ16" s="29"/>
      <c r="PK16" s="29"/>
      <c r="PL16" s="29"/>
      <c r="PM16" s="29"/>
      <c r="PN16" s="29"/>
      <c r="PO16" s="29"/>
      <c r="PP16" s="29"/>
      <c r="PQ16" s="29"/>
      <c r="PR16" s="29"/>
      <c r="PS16" s="29"/>
      <c r="PT16" s="29"/>
      <c r="PU16" s="29"/>
      <c r="PV16" s="29"/>
      <c r="PW16" s="29"/>
      <c r="PX16" s="29"/>
      <c r="PY16" s="29"/>
      <c r="PZ16" s="29"/>
      <c r="QA16" s="29"/>
      <c r="QB16" s="29"/>
      <c r="QC16" s="29"/>
      <c r="QD16" s="29"/>
      <c r="QE16" s="29"/>
      <c r="QF16" s="29"/>
      <c r="QG16" s="29"/>
      <c r="QH16" s="29"/>
      <c r="QI16" s="29"/>
      <c r="QJ16" s="29"/>
      <c r="QK16" s="29"/>
      <c r="QL16" s="29"/>
      <c r="QM16" s="29"/>
      <c r="QN16" s="29"/>
      <c r="QO16" s="29"/>
      <c r="QP16" s="29"/>
      <c r="QQ16" s="29"/>
      <c r="QR16" s="29"/>
      <c r="QS16" s="29"/>
      <c r="QT16" s="29"/>
      <c r="QU16" s="29"/>
      <c r="QV16" s="29"/>
      <c r="QW16" s="29"/>
      <c r="QX16" s="29"/>
      <c r="QY16" s="29"/>
      <c r="QZ16" s="29"/>
      <c r="RA16" s="29"/>
      <c r="RB16" s="29"/>
      <c r="RC16" s="29"/>
      <c r="RD16" s="29"/>
      <c r="RE16" s="29"/>
      <c r="RF16" s="29"/>
      <c r="RG16" s="29"/>
      <c r="RH16" s="29"/>
      <c r="RI16" s="29"/>
      <c r="RJ16" s="29"/>
      <c r="RK16" s="29"/>
      <c r="RL16" s="29"/>
      <c r="RM16" s="29"/>
      <c r="RN16" s="29"/>
      <c r="RO16" s="29"/>
      <c r="RP16" s="29"/>
      <c r="RQ16" s="29"/>
      <c r="RR16" s="29"/>
      <c r="RS16" s="29"/>
      <c r="RT16" s="29"/>
      <c r="RU16" s="29"/>
      <c r="RV16" s="29"/>
      <c r="RW16" s="29"/>
      <c r="RX16" s="29"/>
      <c r="RY16" s="29"/>
      <c r="RZ16" s="29"/>
      <c r="SA16" s="29"/>
      <c r="SB16" s="29"/>
      <c r="SC16" s="29"/>
      <c r="SD16" s="29"/>
      <c r="SE16" s="29"/>
      <c r="SF16" s="29"/>
      <c r="SG16" s="29"/>
      <c r="SH16" s="29"/>
      <c r="SI16" s="29"/>
      <c r="SJ16" s="29"/>
      <c r="SK16" s="29"/>
      <c r="SL16" s="29"/>
      <c r="SM16" s="29"/>
      <c r="SN16" s="29"/>
      <c r="SO16" s="29"/>
      <c r="SP16" s="29"/>
      <c r="SQ16" s="29"/>
      <c r="SR16" s="29"/>
      <c r="SS16" s="29"/>
      <c r="ST16" s="29"/>
      <c r="SU16" s="29"/>
      <c r="SV16" s="29"/>
      <c r="SW16" s="29"/>
      <c r="SX16" s="29"/>
      <c r="SY16" s="29"/>
      <c r="SZ16" s="29"/>
      <c r="TA16" s="29"/>
      <c r="TB16" s="29"/>
      <c r="TC16" s="29"/>
      <c r="TD16" s="29"/>
      <c r="TE16" s="29"/>
      <c r="TF16" s="29"/>
      <c r="TG16" s="29"/>
      <c r="TH16" s="29"/>
      <c r="TI16" s="29"/>
      <c r="TJ16" s="29"/>
      <c r="TK16" s="29"/>
      <c r="TL16" s="29"/>
      <c r="TM16" s="29"/>
      <c r="TN16" s="29"/>
      <c r="TO16" s="29"/>
      <c r="TP16" s="29"/>
      <c r="TQ16" s="29"/>
    </row>
    <row r="17" spans="1:537" s="181" customFormat="1" ht="25.5" x14ac:dyDescent="0.25">
      <c r="A17" s="176">
        <v>12</v>
      </c>
      <c r="B17" s="176" t="s">
        <v>37</v>
      </c>
      <c r="C17" s="167" t="s">
        <v>49</v>
      </c>
      <c r="D17" s="168">
        <v>32</v>
      </c>
      <c r="E17" s="171">
        <v>0.79</v>
      </c>
      <c r="F17" s="177">
        <v>0.64</v>
      </c>
      <c r="G17" s="177">
        <v>1</v>
      </c>
      <c r="H17" s="177">
        <v>0.36</v>
      </c>
      <c r="I17" s="177">
        <v>0.41</v>
      </c>
      <c r="J17" s="177">
        <v>0.09</v>
      </c>
      <c r="K17" s="177">
        <v>0</v>
      </c>
      <c r="L17" s="177">
        <v>0</v>
      </c>
      <c r="M17" s="177">
        <v>0</v>
      </c>
      <c r="N17" s="177">
        <v>0</v>
      </c>
      <c r="O17" s="177">
        <v>0.5</v>
      </c>
      <c r="P17" s="178">
        <v>-0.1</v>
      </c>
      <c r="Q17" s="178">
        <v>-0.21</v>
      </c>
      <c r="R17" s="268">
        <f t="shared" si="2"/>
        <v>0.26769230769230767</v>
      </c>
      <c r="S17" s="27">
        <f t="shared" si="1"/>
        <v>0.26769230769230767</v>
      </c>
      <c r="T17" s="174"/>
      <c r="U17" s="179"/>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180"/>
      <c r="FA17" s="180"/>
      <c r="FB17" s="180"/>
      <c r="FC17" s="180"/>
      <c r="FD17" s="180"/>
      <c r="FE17" s="180"/>
      <c r="FF17" s="180"/>
      <c r="FG17" s="180"/>
      <c r="FH17" s="180"/>
      <c r="FI17" s="180"/>
      <c r="FJ17" s="180"/>
      <c r="FK17" s="180"/>
      <c r="FL17" s="180"/>
      <c r="FM17" s="180"/>
      <c r="FN17" s="180"/>
      <c r="FO17" s="180"/>
      <c r="FP17" s="180"/>
      <c r="FQ17" s="180"/>
      <c r="FR17" s="180"/>
      <c r="FS17" s="180"/>
      <c r="FT17" s="180"/>
      <c r="FU17" s="180"/>
      <c r="FV17" s="180"/>
      <c r="FW17" s="180"/>
      <c r="FX17" s="180"/>
      <c r="FY17" s="180"/>
      <c r="FZ17" s="180"/>
      <c r="GA17" s="180"/>
      <c r="GB17" s="180"/>
      <c r="GC17" s="180"/>
      <c r="GD17" s="180"/>
      <c r="GE17" s="180"/>
      <c r="GF17" s="180"/>
      <c r="GG17" s="180"/>
      <c r="GH17" s="180"/>
      <c r="GI17" s="180"/>
      <c r="GJ17" s="180"/>
      <c r="GK17" s="180"/>
      <c r="GL17" s="180"/>
      <c r="GM17" s="180"/>
      <c r="GN17" s="180"/>
      <c r="GO17" s="180"/>
      <c r="GP17" s="180"/>
      <c r="GQ17" s="180"/>
      <c r="GR17" s="180"/>
      <c r="GS17" s="180"/>
      <c r="GT17" s="180"/>
      <c r="GU17" s="180"/>
      <c r="GV17" s="180"/>
      <c r="GW17" s="180"/>
      <c r="GX17" s="180"/>
      <c r="GY17" s="180"/>
      <c r="GZ17" s="180"/>
      <c r="HA17" s="180"/>
      <c r="HB17" s="180"/>
      <c r="HC17" s="180"/>
      <c r="HD17" s="180"/>
      <c r="HE17" s="180"/>
      <c r="HF17" s="180"/>
      <c r="HG17" s="180"/>
      <c r="HH17" s="180"/>
      <c r="HI17" s="180"/>
      <c r="HJ17" s="180"/>
      <c r="HK17" s="180"/>
      <c r="HL17" s="180"/>
      <c r="HM17" s="180"/>
      <c r="HN17" s="180"/>
      <c r="HO17" s="180"/>
      <c r="HP17" s="180"/>
      <c r="HQ17" s="180"/>
      <c r="HR17" s="180"/>
      <c r="HS17" s="180"/>
      <c r="HT17" s="180"/>
      <c r="HU17" s="180"/>
      <c r="HV17" s="180"/>
      <c r="HW17" s="180"/>
      <c r="HX17" s="180"/>
      <c r="HY17" s="180"/>
      <c r="HZ17" s="180"/>
      <c r="IA17" s="180"/>
      <c r="IB17" s="180"/>
      <c r="IC17" s="180"/>
      <c r="ID17" s="180"/>
      <c r="IE17" s="180"/>
      <c r="IF17" s="180"/>
      <c r="IG17" s="180"/>
      <c r="IH17" s="180"/>
      <c r="II17" s="180"/>
      <c r="IJ17" s="180"/>
      <c r="IK17" s="180"/>
      <c r="IL17" s="180"/>
      <c r="IM17" s="180"/>
      <c r="IN17" s="180"/>
      <c r="IO17" s="180"/>
      <c r="IP17" s="180"/>
      <c r="IQ17" s="180"/>
      <c r="IR17" s="180"/>
      <c r="IS17" s="180"/>
      <c r="IT17" s="180"/>
      <c r="IU17" s="180"/>
      <c r="IV17" s="180"/>
      <c r="IW17" s="180"/>
      <c r="IX17" s="180"/>
      <c r="IY17" s="180"/>
      <c r="IZ17" s="180"/>
      <c r="JA17" s="180"/>
      <c r="JB17" s="180"/>
      <c r="JC17" s="180"/>
      <c r="JD17" s="180"/>
      <c r="JE17" s="180"/>
      <c r="JF17" s="180"/>
      <c r="JG17" s="180"/>
      <c r="JH17" s="180"/>
      <c r="JI17" s="180"/>
      <c r="JJ17" s="180"/>
      <c r="JK17" s="180"/>
      <c r="JL17" s="180"/>
      <c r="JM17" s="180"/>
      <c r="JN17" s="180"/>
      <c r="JO17" s="180"/>
      <c r="JP17" s="180"/>
      <c r="JQ17" s="180"/>
      <c r="JR17" s="180"/>
      <c r="JS17" s="180"/>
      <c r="JT17" s="180"/>
      <c r="JU17" s="180"/>
      <c r="JV17" s="180"/>
      <c r="JW17" s="180"/>
      <c r="JX17" s="180"/>
      <c r="JY17" s="180"/>
      <c r="JZ17" s="180"/>
      <c r="KA17" s="180"/>
      <c r="KB17" s="180"/>
      <c r="KC17" s="180"/>
      <c r="KD17" s="180"/>
      <c r="KE17" s="180"/>
      <c r="KF17" s="180"/>
      <c r="KG17" s="180"/>
      <c r="KH17" s="180"/>
      <c r="KI17" s="180"/>
      <c r="KJ17" s="180"/>
      <c r="KK17" s="180"/>
      <c r="KL17" s="180"/>
      <c r="KM17" s="180"/>
      <c r="KN17" s="180"/>
      <c r="KO17" s="180"/>
      <c r="KP17" s="180"/>
      <c r="KQ17" s="180"/>
      <c r="KR17" s="180"/>
      <c r="KS17" s="180"/>
      <c r="KT17" s="180"/>
      <c r="KU17" s="180"/>
      <c r="KV17" s="180"/>
      <c r="KW17" s="180"/>
      <c r="KX17" s="180"/>
      <c r="KY17" s="180"/>
      <c r="KZ17" s="180"/>
      <c r="LA17" s="180"/>
      <c r="LB17" s="180"/>
      <c r="LC17" s="180"/>
      <c r="LD17" s="180"/>
      <c r="LE17" s="180"/>
      <c r="LF17" s="180"/>
      <c r="LG17" s="180"/>
      <c r="LH17" s="180"/>
      <c r="LI17" s="180"/>
      <c r="LJ17" s="180"/>
      <c r="LK17" s="180"/>
      <c r="LL17" s="180"/>
      <c r="LM17" s="180"/>
      <c r="LN17" s="180"/>
      <c r="LO17" s="180"/>
      <c r="LP17" s="180"/>
      <c r="LQ17" s="180"/>
      <c r="LR17" s="180"/>
      <c r="LS17" s="180"/>
      <c r="LT17" s="180"/>
      <c r="LU17" s="180"/>
      <c r="LV17" s="180"/>
      <c r="LW17" s="180"/>
      <c r="LX17" s="180"/>
      <c r="LY17" s="180"/>
      <c r="LZ17" s="180"/>
      <c r="MA17" s="180"/>
      <c r="MB17" s="180"/>
      <c r="MC17" s="180"/>
      <c r="MD17" s="180"/>
      <c r="ME17" s="180"/>
      <c r="MF17" s="180"/>
      <c r="MG17" s="180"/>
      <c r="MH17" s="180"/>
      <c r="MI17" s="180"/>
      <c r="MJ17" s="180"/>
      <c r="MK17" s="180"/>
      <c r="ML17" s="180"/>
      <c r="MM17" s="180"/>
      <c r="MN17" s="180"/>
      <c r="MO17" s="180"/>
      <c r="MP17" s="180"/>
      <c r="MQ17" s="180"/>
      <c r="MR17" s="180"/>
      <c r="MS17" s="180"/>
      <c r="MT17" s="180"/>
      <c r="MU17" s="180"/>
      <c r="MV17" s="180"/>
      <c r="MW17" s="180"/>
      <c r="MX17" s="180"/>
      <c r="MY17" s="180"/>
      <c r="MZ17" s="180"/>
      <c r="NA17" s="180"/>
      <c r="NB17" s="180"/>
      <c r="NC17" s="180"/>
      <c r="ND17" s="180"/>
      <c r="NE17" s="180"/>
      <c r="NF17" s="180"/>
      <c r="NG17" s="180"/>
      <c r="NH17" s="180"/>
      <c r="NI17" s="180"/>
      <c r="NJ17" s="180"/>
      <c r="NK17" s="180"/>
      <c r="NL17" s="180"/>
      <c r="NM17" s="180"/>
      <c r="NN17" s="180"/>
      <c r="NO17" s="180"/>
      <c r="NP17" s="180"/>
      <c r="NQ17" s="180"/>
      <c r="NR17" s="180"/>
      <c r="NS17" s="180"/>
      <c r="NT17" s="180"/>
      <c r="NU17" s="180"/>
      <c r="NV17" s="180"/>
      <c r="NW17" s="180"/>
      <c r="NX17" s="180"/>
      <c r="NY17" s="180"/>
      <c r="NZ17" s="180"/>
      <c r="OA17" s="180"/>
      <c r="OB17" s="180"/>
      <c r="OC17" s="180"/>
      <c r="OD17" s="180"/>
      <c r="OE17" s="180"/>
      <c r="OF17" s="180"/>
      <c r="OG17" s="180"/>
      <c r="OH17" s="180"/>
      <c r="OI17" s="180"/>
      <c r="OJ17" s="180"/>
      <c r="OK17" s="180"/>
      <c r="OL17" s="180"/>
      <c r="OM17" s="180"/>
      <c r="ON17" s="180"/>
      <c r="OO17" s="180"/>
      <c r="OP17" s="180"/>
      <c r="OQ17" s="180"/>
      <c r="OR17" s="180"/>
      <c r="OS17" s="180"/>
      <c r="OT17" s="180"/>
      <c r="OU17" s="180"/>
      <c r="OV17" s="180"/>
      <c r="OW17" s="180"/>
      <c r="OX17" s="180"/>
      <c r="OY17" s="180"/>
      <c r="OZ17" s="180"/>
      <c r="PA17" s="180"/>
      <c r="PB17" s="180"/>
      <c r="PC17" s="180"/>
      <c r="PD17" s="180"/>
      <c r="PE17" s="180"/>
      <c r="PF17" s="180"/>
      <c r="PG17" s="180"/>
      <c r="PH17" s="180"/>
      <c r="PI17" s="180"/>
      <c r="PJ17" s="180"/>
      <c r="PK17" s="180"/>
      <c r="PL17" s="180"/>
      <c r="PM17" s="180"/>
      <c r="PN17" s="180"/>
      <c r="PO17" s="180"/>
      <c r="PP17" s="180"/>
      <c r="PQ17" s="180"/>
      <c r="PR17" s="180"/>
      <c r="PS17" s="180"/>
      <c r="PT17" s="180"/>
      <c r="PU17" s="180"/>
      <c r="PV17" s="180"/>
      <c r="PW17" s="180"/>
      <c r="PX17" s="180"/>
      <c r="PY17" s="180"/>
      <c r="PZ17" s="180"/>
      <c r="QA17" s="180"/>
      <c r="QB17" s="180"/>
      <c r="QC17" s="180"/>
      <c r="QD17" s="180"/>
      <c r="QE17" s="180"/>
      <c r="QF17" s="180"/>
      <c r="QG17" s="180"/>
      <c r="QH17" s="180"/>
      <c r="QI17" s="180"/>
      <c r="QJ17" s="180"/>
      <c r="QK17" s="180"/>
      <c r="QL17" s="180"/>
      <c r="QM17" s="180"/>
      <c r="QN17" s="180"/>
      <c r="QO17" s="180"/>
      <c r="QP17" s="180"/>
      <c r="QQ17" s="180"/>
      <c r="QR17" s="180"/>
      <c r="QS17" s="180"/>
      <c r="QT17" s="180"/>
      <c r="QU17" s="180"/>
      <c r="QV17" s="180"/>
      <c r="QW17" s="180"/>
      <c r="QX17" s="180"/>
      <c r="QY17" s="180"/>
      <c r="QZ17" s="180"/>
      <c r="RA17" s="180"/>
      <c r="RB17" s="180"/>
      <c r="RC17" s="180"/>
      <c r="RD17" s="180"/>
      <c r="RE17" s="180"/>
      <c r="RF17" s="180"/>
      <c r="RG17" s="180"/>
      <c r="RH17" s="180"/>
      <c r="RI17" s="180"/>
      <c r="RJ17" s="180"/>
      <c r="RK17" s="180"/>
      <c r="RL17" s="180"/>
      <c r="RM17" s="180"/>
      <c r="RN17" s="180"/>
      <c r="RO17" s="180"/>
      <c r="RP17" s="180"/>
      <c r="RQ17" s="180"/>
      <c r="RR17" s="180"/>
      <c r="RS17" s="180"/>
      <c r="RT17" s="180"/>
      <c r="RU17" s="180"/>
      <c r="RV17" s="180"/>
      <c r="RW17" s="180"/>
      <c r="RX17" s="180"/>
      <c r="RY17" s="180"/>
      <c r="RZ17" s="180"/>
      <c r="SA17" s="180"/>
      <c r="SB17" s="180"/>
      <c r="SC17" s="180"/>
      <c r="SD17" s="180"/>
      <c r="SE17" s="180"/>
      <c r="SF17" s="180"/>
      <c r="SG17" s="180"/>
      <c r="SH17" s="180"/>
      <c r="SI17" s="180"/>
      <c r="SJ17" s="180"/>
      <c r="SK17" s="180"/>
      <c r="SL17" s="180"/>
      <c r="SM17" s="180"/>
      <c r="SN17" s="180"/>
      <c r="SO17" s="180"/>
      <c r="SP17" s="180"/>
      <c r="SQ17" s="180"/>
      <c r="SR17" s="180"/>
      <c r="SS17" s="180"/>
      <c r="ST17" s="180"/>
      <c r="SU17" s="180"/>
      <c r="SV17" s="180"/>
      <c r="SW17" s="180"/>
      <c r="SX17" s="180"/>
      <c r="SY17" s="180"/>
      <c r="SZ17" s="180"/>
      <c r="TA17" s="180"/>
      <c r="TB17" s="180"/>
      <c r="TC17" s="180"/>
      <c r="TD17" s="180"/>
      <c r="TE17" s="180"/>
      <c r="TF17" s="180"/>
      <c r="TG17" s="180"/>
      <c r="TH17" s="180"/>
      <c r="TI17" s="180"/>
      <c r="TJ17" s="180"/>
      <c r="TK17" s="180"/>
      <c r="TL17" s="180"/>
      <c r="TM17" s="180"/>
      <c r="TN17" s="180"/>
      <c r="TO17" s="180"/>
      <c r="TP17" s="180"/>
      <c r="TQ17" s="180"/>
    </row>
    <row r="18" spans="1:537" s="51" customFormat="1" ht="25.5" x14ac:dyDescent="0.25">
      <c r="A18" s="139">
        <v>13</v>
      </c>
      <c r="B18" s="139" t="s">
        <v>37</v>
      </c>
      <c r="C18" s="112" t="s">
        <v>97</v>
      </c>
      <c r="D18" s="89">
        <v>35</v>
      </c>
      <c r="E18" s="135">
        <v>0.86399999999999999</v>
      </c>
      <c r="F18" s="140">
        <v>0.88400000000000001</v>
      </c>
      <c r="G18" s="140">
        <v>1</v>
      </c>
      <c r="H18" s="140">
        <v>0.40699999999999997</v>
      </c>
      <c r="I18" s="140">
        <v>0.5</v>
      </c>
      <c r="J18" s="177">
        <v>0.09</v>
      </c>
      <c r="K18" s="140">
        <v>0</v>
      </c>
      <c r="L18" s="140">
        <v>0</v>
      </c>
      <c r="M18" s="177">
        <v>0</v>
      </c>
      <c r="N18" s="140">
        <v>0</v>
      </c>
      <c r="O18" s="140">
        <v>1</v>
      </c>
      <c r="P18" s="178">
        <v>-4.4999999999999998E-2</v>
      </c>
      <c r="Q18" s="178">
        <v>-0.13600000000000001</v>
      </c>
      <c r="R18" s="268">
        <f t="shared" si="2"/>
        <v>0.35107692307692306</v>
      </c>
      <c r="S18" s="27">
        <f t="shared" si="1"/>
        <v>0.35107692307692306</v>
      </c>
      <c r="T18" s="138"/>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1"/>
      <c r="EV18" s="141"/>
      <c r="EW18" s="141"/>
      <c r="EX18" s="141"/>
      <c r="EY18" s="141"/>
      <c r="EZ18" s="141"/>
      <c r="FA18" s="141"/>
      <c r="FB18" s="141"/>
      <c r="FC18" s="141"/>
      <c r="FD18" s="141"/>
      <c r="FE18" s="141"/>
      <c r="FF18" s="141"/>
      <c r="FG18" s="141"/>
      <c r="FH18" s="141"/>
      <c r="FI18" s="141"/>
      <c r="FJ18" s="141"/>
      <c r="FK18" s="141"/>
      <c r="FL18" s="141"/>
      <c r="FM18" s="141"/>
      <c r="FN18" s="141"/>
      <c r="FO18" s="141"/>
      <c r="FP18" s="141"/>
      <c r="FQ18" s="141"/>
      <c r="FR18" s="141"/>
      <c r="FS18" s="141"/>
      <c r="FT18" s="141"/>
      <c r="FU18" s="141"/>
      <c r="FV18" s="141"/>
      <c r="FW18" s="141"/>
      <c r="FX18" s="141"/>
      <c r="FY18" s="141"/>
      <c r="FZ18" s="141"/>
      <c r="GA18" s="141"/>
      <c r="GB18" s="141"/>
      <c r="GC18" s="141"/>
      <c r="GD18" s="141"/>
      <c r="GE18" s="141"/>
      <c r="GF18" s="141"/>
      <c r="GG18" s="141"/>
      <c r="GH18" s="141"/>
      <c r="GI18" s="141"/>
      <c r="GJ18" s="141"/>
      <c r="GK18" s="141"/>
      <c r="GL18" s="141"/>
      <c r="GM18" s="141"/>
      <c r="GN18" s="141"/>
      <c r="GO18" s="141"/>
      <c r="GP18" s="141"/>
      <c r="GQ18" s="141"/>
      <c r="GR18" s="141"/>
      <c r="GS18" s="141"/>
      <c r="GT18" s="141"/>
      <c r="GU18" s="141"/>
      <c r="GV18" s="141"/>
      <c r="GW18" s="141"/>
      <c r="GX18" s="141"/>
      <c r="GY18" s="141"/>
      <c r="GZ18" s="141"/>
      <c r="HA18" s="141"/>
      <c r="HB18" s="141"/>
      <c r="HC18" s="141"/>
      <c r="HD18" s="141"/>
      <c r="HE18" s="141"/>
      <c r="HF18" s="141"/>
      <c r="HG18" s="141"/>
      <c r="HH18" s="141"/>
      <c r="HI18" s="141"/>
      <c r="HJ18" s="141"/>
      <c r="HK18" s="141"/>
      <c r="HL18" s="141"/>
      <c r="HM18" s="141"/>
      <c r="HN18" s="141"/>
      <c r="HO18" s="141"/>
      <c r="HP18" s="141"/>
      <c r="HQ18" s="141"/>
      <c r="HR18" s="141"/>
      <c r="HS18" s="141"/>
      <c r="HT18" s="141"/>
      <c r="HU18" s="141"/>
      <c r="HV18" s="141"/>
      <c r="HW18" s="141"/>
      <c r="HX18" s="141"/>
      <c r="HY18" s="141"/>
      <c r="HZ18" s="141"/>
      <c r="IA18" s="141"/>
      <c r="IB18" s="141"/>
      <c r="IC18" s="141"/>
      <c r="ID18" s="141"/>
      <c r="IE18" s="141"/>
      <c r="IF18" s="141"/>
      <c r="IG18" s="141"/>
      <c r="IH18" s="141"/>
      <c r="II18" s="141"/>
      <c r="IJ18" s="141"/>
      <c r="IK18" s="141"/>
      <c r="IL18" s="141"/>
      <c r="IM18" s="141"/>
      <c r="IN18" s="141"/>
      <c r="IO18" s="141"/>
      <c r="IP18" s="141"/>
      <c r="IQ18" s="141"/>
      <c r="IR18" s="141"/>
      <c r="IS18" s="141"/>
      <c r="IT18" s="141"/>
      <c r="IU18" s="141"/>
      <c r="IV18" s="141"/>
      <c r="IW18" s="141"/>
    </row>
    <row r="19" spans="1:537" s="51" customFormat="1" x14ac:dyDescent="0.25">
      <c r="A19" s="139">
        <v>14</v>
      </c>
      <c r="B19" s="139" t="s">
        <v>37</v>
      </c>
      <c r="C19" s="112" t="s">
        <v>50</v>
      </c>
      <c r="D19" s="89">
        <v>35</v>
      </c>
      <c r="E19" s="135">
        <v>0.80100000000000005</v>
      </c>
      <c r="F19" s="140">
        <v>1</v>
      </c>
      <c r="G19" s="140">
        <v>1</v>
      </c>
      <c r="H19" s="140">
        <f>10/19</f>
        <v>0.52631578947368418</v>
      </c>
      <c r="I19" s="140">
        <v>0.75</v>
      </c>
      <c r="J19" s="177">
        <f>3/19</f>
        <v>0.15789473684210525</v>
      </c>
      <c r="K19" s="140">
        <v>0</v>
      </c>
      <c r="L19" s="140">
        <v>0</v>
      </c>
      <c r="M19" s="177">
        <v>0</v>
      </c>
      <c r="N19" s="140">
        <v>0</v>
      </c>
      <c r="O19" s="140">
        <v>1</v>
      </c>
      <c r="P19" s="178">
        <v>-0.105</v>
      </c>
      <c r="Q19" s="178">
        <v>0</v>
      </c>
      <c r="R19" s="268">
        <f t="shared" si="2"/>
        <v>0.39463157894736839</v>
      </c>
      <c r="S19" s="27">
        <f t="shared" si="1"/>
        <v>0.39463157894736839</v>
      </c>
      <c r="T19" s="138"/>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1"/>
      <c r="IL19" s="141"/>
      <c r="IM19" s="141"/>
      <c r="IN19" s="141"/>
      <c r="IO19" s="141"/>
      <c r="IP19" s="141"/>
      <c r="IQ19" s="141"/>
      <c r="IR19" s="141"/>
      <c r="IS19" s="141"/>
      <c r="IT19" s="141"/>
      <c r="IU19" s="141"/>
      <c r="IV19" s="141"/>
      <c r="IW19" s="141"/>
      <c r="IX19" s="141"/>
      <c r="IY19" s="141"/>
      <c r="IZ19" s="141"/>
      <c r="JA19" s="141"/>
      <c r="JB19" s="141"/>
      <c r="JC19" s="141"/>
      <c r="JD19" s="141"/>
      <c r="JE19" s="141"/>
      <c r="JF19" s="141"/>
      <c r="JG19" s="141"/>
      <c r="JH19" s="141"/>
      <c r="JI19" s="141"/>
      <c r="JJ19" s="141"/>
      <c r="JK19" s="141"/>
      <c r="JL19" s="141"/>
      <c r="JM19" s="141"/>
      <c r="JN19" s="141"/>
      <c r="JO19" s="141"/>
      <c r="JP19" s="141"/>
      <c r="JQ19" s="141"/>
      <c r="JR19" s="141"/>
      <c r="JS19" s="141"/>
      <c r="JT19" s="141"/>
      <c r="JU19" s="141"/>
      <c r="JV19" s="141"/>
      <c r="JW19" s="141"/>
      <c r="JX19" s="141"/>
      <c r="JY19" s="141"/>
      <c r="JZ19" s="141"/>
      <c r="KA19" s="141"/>
      <c r="KB19" s="141"/>
      <c r="KC19" s="141"/>
      <c r="KD19" s="141"/>
      <c r="KE19" s="141"/>
      <c r="KF19" s="141"/>
      <c r="KG19" s="141"/>
      <c r="KH19" s="141"/>
      <c r="KI19" s="141"/>
      <c r="KJ19" s="141"/>
      <c r="KK19" s="141"/>
      <c r="KL19" s="141"/>
      <c r="KM19" s="141"/>
      <c r="KN19" s="141"/>
      <c r="KO19" s="141"/>
      <c r="KP19" s="141"/>
      <c r="KQ19" s="141"/>
      <c r="KR19" s="141"/>
      <c r="KS19" s="141"/>
      <c r="KT19" s="141"/>
      <c r="KU19" s="141"/>
      <c r="KV19" s="141"/>
      <c r="KW19" s="141"/>
      <c r="KX19" s="141"/>
      <c r="KY19" s="141"/>
      <c r="KZ19" s="141"/>
      <c r="LA19" s="141"/>
      <c r="LB19" s="141"/>
      <c r="LC19" s="141"/>
      <c r="LD19" s="141"/>
      <c r="LE19" s="141"/>
      <c r="LF19" s="141"/>
      <c r="LG19" s="141"/>
      <c r="LH19" s="141"/>
      <c r="LI19" s="141"/>
      <c r="LJ19" s="141"/>
      <c r="LK19" s="141"/>
      <c r="LL19" s="141"/>
      <c r="LM19" s="141"/>
      <c r="LN19" s="141"/>
      <c r="LO19" s="141"/>
      <c r="LP19" s="141"/>
      <c r="LQ19" s="141"/>
      <c r="LR19" s="141"/>
      <c r="LS19" s="141"/>
      <c r="LT19" s="141"/>
      <c r="LU19" s="141"/>
      <c r="LV19" s="141"/>
      <c r="LW19" s="141"/>
      <c r="LX19" s="141"/>
      <c r="LY19" s="141"/>
      <c r="LZ19" s="141"/>
      <c r="MA19" s="141"/>
      <c r="MB19" s="141"/>
      <c r="MC19" s="141"/>
      <c r="MD19" s="141"/>
      <c r="ME19" s="141"/>
      <c r="MF19" s="141"/>
      <c r="MG19" s="141"/>
      <c r="MH19" s="141"/>
      <c r="MI19" s="141"/>
      <c r="MJ19" s="141"/>
      <c r="MK19" s="141"/>
      <c r="ML19" s="141"/>
      <c r="MM19" s="141"/>
      <c r="MN19" s="141"/>
      <c r="MO19" s="141"/>
      <c r="MP19" s="141"/>
      <c r="MQ19" s="141"/>
      <c r="MR19" s="141"/>
      <c r="MS19" s="141"/>
      <c r="MT19" s="141"/>
      <c r="MU19" s="141"/>
      <c r="MV19" s="141"/>
      <c r="MW19" s="141"/>
      <c r="MX19" s="141"/>
      <c r="MY19" s="141"/>
      <c r="MZ19" s="141"/>
      <c r="NA19" s="141"/>
      <c r="NB19" s="141"/>
      <c r="NC19" s="141"/>
      <c r="ND19" s="141"/>
      <c r="NE19" s="141"/>
      <c r="NF19" s="141"/>
      <c r="NG19" s="141"/>
      <c r="NH19" s="141"/>
      <c r="NI19" s="141"/>
      <c r="NJ19" s="141"/>
      <c r="NK19" s="141"/>
      <c r="NL19" s="141"/>
      <c r="NM19" s="141"/>
      <c r="NN19" s="141"/>
      <c r="NO19" s="141"/>
      <c r="NP19" s="141"/>
      <c r="NQ19" s="141"/>
      <c r="NR19" s="141"/>
      <c r="NS19" s="141"/>
      <c r="NT19" s="141"/>
      <c r="NU19" s="141"/>
      <c r="NV19" s="141"/>
      <c r="NW19" s="141"/>
      <c r="NX19" s="141"/>
      <c r="NY19" s="141"/>
      <c r="NZ19" s="141"/>
      <c r="OA19" s="141"/>
      <c r="OB19" s="141"/>
      <c r="OC19" s="141"/>
      <c r="OD19" s="141"/>
      <c r="OE19" s="141"/>
      <c r="OF19" s="141"/>
      <c r="OG19" s="141"/>
      <c r="OH19" s="141"/>
      <c r="OI19" s="141"/>
      <c r="OJ19" s="141"/>
      <c r="OK19" s="141"/>
      <c r="OL19" s="141"/>
      <c r="OM19" s="141"/>
      <c r="ON19" s="141"/>
      <c r="OO19" s="141"/>
      <c r="OP19" s="141"/>
      <c r="OQ19" s="141"/>
      <c r="OR19" s="141"/>
      <c r="OS19" s="141"/>
      <c r="OT19" s="141"/>
      <c r="OU19" s="141"/>
      <c r="OV19" s="141"/>
      <c r="OW19" s="141"/>
      <c r="OX19" s="141"/>
      <c r="OY19" s="141"/>
      <c r="OZ19" s="141"/>
      <c r="PA19" s="141"/>
      <c r="PB19" s="141"/>
      <c r="PC19" s="141"/>
      <c r="PD19" s="141"/>
      <c r="PE19" s="141"/>
      <c r="PF19" s="141"/>
      <c r="PG19" s="141"/>
      <c r="PH19" s="141"/>
      <c r="PI19" s="141"/>
      <c r="PJ19" s="141"/>
      <c r="PK19" s="141"/>
      <c r="PL19" s="141"/>
      <c r="PM19" s="141"/>
      <c r="PN19" s="141"/>
      <c r="PO19" s="141"/>
      <c r="PP19" s="141"/>
      <c r="PQ19" s="141"/>
      <c r="PR19" s="141"/>
      <c r="PS19" s="141"/>
      <c r="PT19" s="141"/>
      <c r="PU19" s="141"/>
      <c r="PV19" s="141"/>
      <c r="PW19" s="141"/>
      <c r="PX19" s="141"/>
      <c r="PY19" s="141"/>
      <c r="PZ19" s="141"/>
      <c r="QA19" s="141"/>
      <c r="QB19" s="141"/>
      <c r="QC19" s="141"/>
      <c r="QD19" s="141"/>
      <c r="QE19" s="141"/>
      <c r="QF19" s="141"/>
      <c r="QG19" s="141"/>
      <c r="QH19" s="141"/>
      <c r="QI19" s="141"/>
      <c r="QJ19" s="141"/>
      <c r="QK19" s="141"/>
      <c r="QL19" s="141"/>
      <c r="QM19" s="141"/>
      <c r="QN19" s="141"/>
      <c r="QO19" s="141"/>
      <c r="QP19" s="141"/>
      <c r="QQ19" s="141"/>
      <c r="QR19" s="141"/>
      <c r="QS19" s="141"/>
      <c r="QT19" s="141"/>
      <c r="QU19" s="141"/>
      <c r="QV19" s="141"/>
      <c r="QW19" s="141"/>
      <c r="QX19" s="141"/>
      <c r="QY19" s="141"/>
      <c r="QZ19" s="141"/>
      <c r="RA19" s="141"/>
      <c r="RB19" s="141"/>
      <c r="RC19" s="141"/>
      <c r="RD19" s="141"/>
      <c r="RE19" s="141"/>
      <c r="RF19" s="141"/>
      <c r="RG19" s="141"/>
      <c r="RH19" s="141"/>
      <c r="RI19" s="141"/>
      <c r="RJ19" s="141"/>
      <c r="RK19" s="141"/>
      <c r="RL19" s="141"/>
      <c r="RM19" s="141"/>
      <c r="RN19" s="141"/>
      <c r="RO19" s="141"/>
      <c r="RP19" s="141"/>
      <c r="RQ19" s="141"/>
      <c r="RR19" s="141"/>
      <c r="RS19" s="141"/>
      <c r="RT19" s="141"/>
      <c r="RU19" s="141"/>
      <c r="RV19" s="141"/>
      <c r="RW19" s="141"/>
      <c r="RX19" s="141"/>
      <c r="RY19" s="141"/>
      <c r="RZ19" s="141"/>
      <c r="SA19" s="141"/>
      <c r="SB19" s="141"/>
      <c r="SC19" s="141"/>
      <c r="SD19" s="141"/>
      <c r="SE19" s="141"/>
      <c r="SF19" s="141"/>
      <c r="SG19" s="141"/>
      <c r="SH19" s="141"/>
      <c r="SI19" s="141"/>
      <c r="SJ19" s="141"/>
      <c r="SK19" s="141"/>
      <c r="SL19" s="141"/>
      <c r="SM19" s="141"/>
      <c r="SN19" s="141"/>
      <c r="SO19" s="141"/>
      <c r="SP19" s="141"/>
      <c r="SQ19" s="141"/>
      <c r="SR19" s="141"/>
      <c r="SS19" s="141"/>
      <c r="ST19" s="141"/>
      <c r="SU19" s="141"/>
      <c r="SV19" s="141"/>
      <c r="SW19" s="141"/>
      <c r="SX19" s="141"/>
      <c r="SY19" s="141"/>
      <c r="SZ19" s="141"/>
      <c r="TA19" s="141"/>
      <c r="TB19" s="141"/>
      <c r="TC19" s="141"/>
      <c r="TD19" s="141"/>
      <c r="TE19" s="141"/>
      <c r="TF19" s="141"/>
      <c r="TG19" s="141"/>
      <c r="TH19" s="141"/>
      <c r="TI19" s="141"/>
      <c r="TJ19" s="141"/>
      <c r="TK19" s="141"/>
      <c r="TL19" s="138"/>
      <c r="TM19" s="138"/>
      <c r="TN19" s="138"/>
      <c r="TO19" s="138"/>
      <c r="TP19" s="138"/>
      <c r="TQ19" s="138"/>
    </row>
    <row r="20" spans="1:537" s="52" customFormat="1" ht="25.5" x14ac:dyDescent="0.25">
      <c r="A20" s="139">
        <v>15</v>
      </c>
      <c r="B20" s="139" t="s">
        <v>37</v>
      </c>
      <c r="C20" s="112" t="s">
        <v>99</v>
      </c>
      <c r="D20" s="89">
        <v>35</v>
      </c>
      <c r="E20" s="135">
        <v>1</v>
      </c>
      <c r="F20" s="140">
        <v>0.95</v>
      </c>
      <c r="G20" s="140">
        <v>0.91</v>
      </c>
      <c r="H20" s="140">
        <v>0.75</v>
      </c>
      <c r="I20" s="140">
        <v>0.46700000000000003</v>
      </c>
      <c r="J20" s="177">
        <v>0</v>
      </c>
      <c r="K20" s="140">
        <v>0</v>
      </c>
      <c r="L20" s="140">
        <v>0</v>
      </c>
      <c r="M20" s="177">
        <v>0</v>
      </c>
      <c r="N20" s="140">
        <v>0</v>
      </c>
      <c r="O20" s="140">
        <v>1</v>
      </c>
      <c r="P20" s="178">
        <v>-2.5000000000000001E-2</v>
      </c>
      <c r="Q20" s="178">
        <v>-2.5000000000000001E-2</v>
      </c>
      <c r="R20" s="268">
        <f t="shared" si="2"/>
        <v>0.38669230769230761</v>
      </c>
      <c r="S20" s="27">
        <f t="shared" si="1"/>
        <v>0.38669230769230761</v>
      </c>
      <c r="T20" s="138"/>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141"/>
      <c r="DC20" s="141"/>
      <c r="DD20" s="141"/>
      <c r="DE20" s="141"/>
      <c r="DF20" s="141"/>
      <c r="DG20" s="141"/>
      <c r="DH20" s="141"/>
      <c r="DI20" s="141"/>
      <c r="DJ20" s="141"/>
      <c r="DK20" s="141"/>
      <c r="DL20" s="141"/>
      <c r="DM20" s="141"/>
      <c r="DN20" s="141"/>
      <c r="DO20" s="141"/>
      <c r="DP20" s="141"/>
      <c r="DQ20" s="141"/>
      <c r="DR20" s="141"/>
      <c r="DS20" s="141"/>
      <c r="DT20" s="141"/>
      <c r="DU20" s="141"/>
      <c r="DV20" s="141"/>
      <c r="DW20" s="141"/>
      <c r="DX20" s="141"/>
      <c r="DY20" s="141"/>
      <c r="DZ20" s="141"/>
      <c r="EA20" s="141"/>
      <c r="EB20" s="141"/>
      <c r="EC20" s="141"/>
      <c r="ED20" s="141"/>
      <c r="EE20" s="141"/>
      <c r="EF20" s="141"/>
      <c r="EG20" s="141"/>
      <c r="EH20" s="141"/>
      <c r="EI20" s="141"/>
      <c r="EJ20" s="141"/>
      <c r="EK20" s="141"/>
      <c r="EL20" s="141"/>
      <c r="EM20" s="141"/>
      <c r="EN20" s="141"/>
      <c r="EO20" s="141"/>
      <c r="EP20" s="141"/>
      <c r="EQ20" s="141"/>
      <c r="ER20" s="141"/>
      <c r="ES20" s="141"/>
      <c r="ET20" s="141"/>
      <c r="EU20" s="141"/>
      <c r="EV20" s="141"/>
      <c r="EW20" s="141"/>
      <c r="EX20" s="141"/>
      <c r="EY20" s="141"/>
      <c r="EZ20" s="141"/>
      <c r="FA20" s="141"/>
      <c r="FB20" s="141"/>
      <c r="FC20" s="141"/>
      <c r="FD20" s="141"/>
      <c r="FE20" s="141"/>
      <c r="FF20" s="141"/>
      <c r="FG20" s="141"/>
      <c r="FH20" s="141"/>
      <c r="FI20" s="141"/>
      <c r="FJ20" s="141"/>
      <c r="FK20" s="141"/>
      <c r="FL20" s="141"/>
      <c r="FM20" s="141"/>
      <c r="FN20" s="141"/>
      <c r="FO20" s="141"/>
      <c r="FP20" s="141"/>
      <c r="FQ20" s="141"/>
      <c r="FR20" s="141"/>
      <c r="FS20" s="141"/>
      <c r="FT20" s="141"/>
      <c r="FU20" s="141"/>
      <c r="FV20" s="141"/>
      <c r="FW20" s="141"/>
      <c r="FX20" s="141"/>
      <c r="FY20" s="141"/>
      <c r="FZ20" s="141"/>
      <c r="GA20" s="141"/>
      <c r="GB20" s="141"/>
      <c r="GC20" s="141"/>
      <c r="GD20" s="141"/>
      <c r="GE20" s="141"/>
      <c r="GF20" s="141"/>
      <c r="GG20" s="141"/>
      <c r="GH20" s="141"/>
      <c r="GI20" s="141"/>
      <c r="GJ20" s="141"/>
      <c r="GK20" s="141"/>
      <c r="GL20" s="141"/>
      <c r="GM20" s="141"/>
      <c r="GN20" s="141"/>
      <c r="GO20" s="141"/>
      <c r="GP20" s="141"/>
      <c r="GQ20" s="141"/>
      <c r="GR20" s="141"/>
      <c r="GS20" s="141"/>
      <c r="GT20" s="141"/>
      <c r="GU20" s="141"/>
      <c r="GV20" s="141"/>
      <c r="GW20" s="141"/>
      <c r="GX20" s="141"/>
      <c r="GY20" s="141"/>
      <c r="GZ20" s="141"/>
      <c r="HA20" s="141"/>
      <c r="HB20" s="141"/>
      <c r="HC20" s="141"/>
      <c r="HD20" s="141"/>
      <c r="HE20" s="141"/>
      <c r="HF20" s="141"/>
      <c r="HG20" s="141"/>
      <c r="HH20" s="141"/>
      <c r="HI20" s="141"/>
      <c r="HJ20" s="141"/>
      <c r="HK20" s="141"/>
      <c r="HL20" s="141"/>
      <c r="HM20" s="141"/>
      <c r="HN20" s="141"/>
      <c r="HO20" s="141"/>
      <c r="HP20" s="141"/>
      <c r="HQ20" s="141"/>
      <c r="HR20" s="141"/>
      <c r="HS20" s="141"/>
      <c r="HT20" s="141"/>
      <c r="HU20" s="141"/>
      <c r="HV20" s="141"/>
      <c r="HW20" s="141"/>
      <c r="HX20" s="141"/>
      <c r="HY20" s="141"/>
      <c r="HZ20" s="141"/>
      <c r="IA20" s="141"/>
      <c r="IB20" s="141"/>
      <c r="IC20" s="141"/>
      <c r="ID20" s="141"/>
      <c r="IE20" s="141"/>
      <c r="IF20" s="141"/>
      <c r="IG20" s="141"/>
      <c r="IH20" s="141"/>
      <c r="II20" s="141"/>
      <c r="IJ20" s="141"/>
      <c r="IK20" s="141"/>
      <c r="IL20" s="141"/>
      <c r="IM20" s="141"/>
      <c r="IN20" s="141"/>
      <c r="IO20" s="141"/>
      <c r="IP20" s="141"/>
      <c r="IQ20" s="141"/>
      <c r="IR20" s="141"/>
      <c r="IS20" s="141"/>
      <c r="IT20" s="141"/>
      <c r="IU20" s="141"/>
      <c r="IV20" s="141"/>
      <c r="IW20" s="141"/>
      <c r="IX20" s="141"/>
      <c r="IY20" s="141"/>
      <c r="IZ20" s="141"/>
      <c r="JA20" s="141"/>
      <c r="JB20" s="141"/>
      <c r="JC20" s="141"/>
      <c r="JD20" s="141"/>
      <c r="JE20" s="141"/>
      <c r="JF20" s="141"/>
      <c r="JG20" s="141"/>
      <c r="JH20" s="141"/>
      <c r="JI20" s="141"/>
      <c r="JJ20" s="141"/>
      <c r="JK20" s="141"/>
      <c r="JL20" s="141"/>
      <c r="JM20" s="141"/>
      <c r="JN20" s="141"/>
      <c r="JO20" s="141"/>
      <c r="JP20" s="141"/>
      <c r="JQ20" s="141"/>
      <c r="JR20" s="141"/>
      <c r="JS20" s="141"/>
      <c r="JT20" s="141"/>
      <c r="JU20" s="141"/>
      <c r="JV20" s="141"/>
      <c r="JW20" s="141"/>
      <c r="JX20" s="141"/>
      <c r="JY20" s="141"/>
      <c r="JZ20" s="141"/>
      <c r="KA20" s="141"/>
      <c r="KB20" s="141"/>
      <c r="KC20" s="141"/>
      <c r="KD20" s="141"/>
      <c r="KE20" s="141"/>
      <c r="KF20" s="141"/>
      <c r="KG20" s="141"/>
      <c r="KH20" s="141"/>
      <c r="KI20" s="141"/>
      <c r="KJ20" s="141"/>
      <c r="KK20" s="141"/>
      <c r="KL20" s="141"/>
      <c r="KM20" s="141"/>
      <c r="KN20" s="141"/>
      <c r="KO20" s="141"/>
      <c r="KP20" s="141"/>
      <c r="KQ20" s="141"/>
      <c r="KR20" s="141"/>
      <c r="KS20" s="141"/>
      <c r="KT20" s="141"/>
      <c r="KU20" s="141"/>
      <c r="KV20" s="141"/>
      <c r="KW20" s="141"/>
      <c r="KX20" s="141"/>
      <c r="KY20" s="141"/>
      <c r="KZ20" s="141"/>
      <c r="LA20" s="141"/>
      <c r="LB20" s="141"/>
      <c r="LC20" s="141"/>
      <c r="LD20" s="141"/>
      <c r="LE20" s="141"/>
      <c r="LF20" s="141"/>
      <c r="LG20" s="141"/>
      <c r="LH20" s="141"/>
      <c r="LI20" s="141"/>
      <c r="LJ20" s="141"/>
      <c r="LK20" s="141"/>
      <c r="LL20" s="141"/>
      <c r="LM20" s="141"/>
      <c r="LN20" s="141"/>
      <c r="LO20" s="141"/>
      <c r="LP20" s="141"/>
      <c r="LQ20" s="141"/>
      <c r="LR20" s="141"/>
      <c r="LS20" s="141"/>
      <c r="LT20" s="141"/>
      <c r="LU20" s="141"/>
      <c r="LV20" s="141"/>
      <c r="LW20" s="141"/>
      <c r="LX20" s="141"/>
      <c r="LY20" s="141"/>
      <c r="LZ20" s="141"/>
      <c r="MA20" s="141"/>
      <c r="MB20" s="141"/>
      <c r="MC20" s="141"/>
      <c r="MD20" s="141"/>
      <c r="ME20" s="141"/>
      <c r="MF20" s="141"/>
      <c r="MG20" s="141"/>
      <c r="MH20" s="141"/>
      <c r="MI20" s="141"/>
      <c r="MJ20" s="141"/>
      <c r="MK20" s="141"/>
      <c r="ML20" s="141"/>
      <c r="MM20" s="141"/>
      <c r="MN20" s="141"/>
      <c r="MO20" s="141"/>
      <c r="MP20" s="141"/>
      <c r="MQ20" s="141"/>
      <c r="MR20" s="141"/>
      <c r="MS20" s="141"/>
      <c r="MT20" s="141"/>
      <c r="MU20" s="141"/>
      <c r="MV20" s="141"/>
      <c r="MW20" s="141"/>
      <c r="MX20" s="141"/>
      <c r="MY20" s="141"/>
      <c r="MZ20" s="141"/>
      <c r="NA20" s="141"/>
      <c r="NB20" s="141"/>
      <c r="NC20" s="141"/>
      <c r="ND20" s="141"/>
      <c r="NE20" s="141"/>
      <c r="NF20" s="141"/>
      <c r="NG20" s="141"/>
      <c r="NH20" s="141"/>
      <c r="NI20" s="141"/>
      <c r="NJ20" s="141"/>
      <c r="NK20" s="141"/>
      <c r="NL20" s="141"/>
      <c r="NM20" s="141"/>
      <c r="NN20" s="141"/>
      <c r="NO20" s="141"/>
      <c r="NP20" s="141"/>
      <c r="NQ20" s="141"/>
      <c r="NR20" s="141"/>
      <c r="NS20" s="141"/>
      <c r="NT20" s="141"/>
      <c r="NU20" s="141"/>
      <c r="NV20" s="141"/>
      <c r="NW20" s="141"/>
      <c r="NX20" s="141"/>
      <c r="NY20" s="141"/>
      <c r="NZ20" s="141"/>
      <c r="OA20" s="141"/>
      <c r="OB20" s="141"/>
      <c r="OC20" s="141"/>
      <c r="OD20" s="141"/>
      <c r="OE20" s="141"/>
      <c r="OF20" s="141"/>
      <c r="OG20" s="141"/>
      <c r="OH20" s="141"/>
      <c r="OI20" s="141"/>
      <c r="OJ20" s="141"/>
      <c r="OK20" s="141"/>
      <c r="OL20" s="141"/>
      <c r="OM20" s="141"/>
      <c r="ON20" s="141"/>
      <c r="OO20" s="141"/>
      <c r="OP20" s="141"/>
      <c r="OQ20" s="141"/>
      <c r="OR20" s="141"/>
      <c r="OS20" s="141"/>
      <c r="OT20" s="141"/>
      <c r="OU20" s="141"/>
      <c r="OV20" s="141"/>
      <c r="OW20" s="141"/>
      <c r="OX20" s="141"/>
      <c r="OY20" s="141"/>
      <c r="OZ20" s="141"/>
      <c r="PA20" s="141"/>
      <c r="PB20" s="141"/>
      <c r="PC20" s="141"/>
      <c r="PD20" s="141"/>
      <c r="PE20" s="141"/>
      <c r="PF20" s="141"/>
      <c r="PG20" s="141"/>
      <c r="PH20" s="141"/>
      <c r="PI20" s="141"/>
      <c r="PJ20" s="141"/>
      <c r="PK20" s="141"/>
      <c r="PL20" s="141"/>
      <c r="PM20" s="141"/>
      <c r="PN20" s="141"/>
      <c r="PO20" s="141"/>
      <c r="PP20" s="141"/>
      <c r="PQ20" s="141"/>
      <c r="PR20" s="141"/>
      <c r="PS20" s="141"/>
      <c r="PT20" s="141"/>
      <c r="PU20" s="141"/>
      <c r="PV20" s="141"/>
      <c r="PW20" s="141"/>
      <c r="PX20" s="141"/>
      <c r="PY20" s="141"/>
      <c r="PZ20" s="141"/>
      <c r="QA20" s="141"/>
      <c r="QB20" s="141"/>
      <c r="QC20" s="141"/>
      <c r="QD20" s="141"/>
      <c r="QE20" s="141"/>
      <c r="QF20" s="141"/>
      <c r="QG20" s="141"/>
      <c r="QH20" s="141"/>
      <c r="QI20" s="141"/>
      <c r="QJ20" s="141"/>
      <c r="QK20" s="141"/>
      <c r="QL20" s="141"/>
      <c r="QM20" s="141"/>
      <c r="QN20" s="141"/>
      <c r="QO20" s="141"/>
      <c r="QP20" s="141"/>
      <c r="QQ20" s="141"/>
      <c r="QR20" s="141"/>
      <c r="QS20" s="141"/>
      <c r="QT20" s="141"/>
      <c r="QU20" s="141"/>
      <c r="QV20" s="141"/>
      <c r="QW20" s="141"/>
      <c r="QX20" s="141"/>
      <c r="QY20" s="141"/>
      <c r="QZ20" s="141"/>
      <c r="RA20" s="141"/>
      <c r="RB20" s="141"/>
      <c r="RC20" s="141"/>
      <c r="RD20" s="141"/>
      <c r="RE20" s="141"/>
      <c r="RF20" s="141"/>
      <c r="RG20" s="141"/>
      <c r="RH20" s="141"/>
      <c r="RI20" s="141"/>
      <c r="RJ20" s="141"/>
      <c r="RK20" s="141"/>
      <c r="RL20" s="141"/>
      <c r="RM20" s="141"/>
      <c r="RN20" s="141"/>
      <c r="RO20" s="141"/>
      <c r="RP20" s="141"/>
      <c r="RQ20" s="141"/>
      <c r="RR20" s="141"/>
      <c r="RS20" s="141"/>
      <c r="RT20" s="141"/>
      <c r="RU20" s="141"/>
      <c r="RV20" s="141"/>
      <c r="RW20" s="141"/>
      <c r="RX20" s="141"/>
      <c r="RY20" s="141"/>
      <c r="RZ20" s="141"/>
      <c r="SA20" s="141"/>
      <c r="SB20" s="141"/>
      <c r="SC20" s="141"/>
      <c r="SD20" s="141"/>
      <c r="SE20" s="141"/>
      <c r="SF20" s="141"/>
      <c r="SG20" s="141"/>
      <c r="SH20" s="141"/>
      <c r="SI20" s="141"/>
      <c r="SJ20" s="141"/>
      <c r="SK20" s="141"/>
      <c r="SL20" s="141"/>
      <c r="SM20" s="141"/>
      <c r="SN20" s="141"/>
      <c r="SO20" s="141"/>
      <c r="SP20" s="141"/>
      <c r="SQ20" s="141"/>
      <c r="SR20" s="141"/>
      <c r="SS20" s="141"/>
      <c r="ST20" s="141"/>
      <c r="SU20" s="141"/>
      <c r="SV20" s="141"/>
      <c r="SW20" s="141"/>
      <c r="SX20" s="141"/>
      <c r="SY20" s="141"/>
      <c r="SZ20" s="141"/>
      <c r="TA20" s="141"/>
      <c r="TB20" s="141"/>
      <c r="TC20" s="141"/>
      <c r="TD20" s="141"/>
      <c r="TE20" s="141"/>
      <c r="TF20" s="141"/>
      <c r="TG20" s="141"/>
      <c r="TH20" s="141"/>
      <c r="TI20" s="141"/>
      <c r="TJ20" s="141"/>
      <c r="TK20" s="141"/>
      <c r="TL20" s="141"/>
      <c r="TM20" s="141"/>
      <c r="TN20" s="141"/>
      <c r="TO20" s="141"/>
      <c r="TP20" s="141"/>
      <c r="TQ20" s="141"/>
    </row>
    <row r="21" spans="1:537" s="52" customFormat="1" ht="38.25" x14ac:dyDescent="0.25">
      <c r="A21" s="139">
        <v>16</v>
      </c>
      <c r="B21" s="139" t="s">
        <v>37</v>
      </c>
      <c r="C21" s="112" t="s">
        <v>51</v>
      </c>
      <c r="D21" s="89">
        <v>35</v>
      </c>
      <c r="E21" s="135">
        <v>1</v>
      </c>
      <c r="F21" s="140">
        <v>1</v>
      </c>
      <c r="G21" s="140">
        <v>1</v>
      </c>
      <c r="H21" s="140">
        <v>0.80500000000000005</v>
      </c>
      <c r="I21" s="140">
        <v>1</v>
      </c>
      <c r="J21" s="177">
        <v>0.19400000000000001</v>
      </c>
      <c r="K21" s="140">
        <v>1</v>
      </c>
      <c r="L21" s="140">
        <v>0</v>
      </c>
      <c r="M21" s="177">
        <v>0</v>
      </c>
      <c r="N21" s="140">
        <v>0</v>
      </c>
      <c r="O21" s="140">
        <v>1</v>
      </c>
      <c r="P21" s="178">
        <v>0</v>
      </c>
      <c r="Q21" s="178">
        <v>0</v>
      </c>
      <c r="R21" s="268">
        <f t="shared" si="2"/>
        <v>0.53838461538461535</v>
      </c>
      <c r="S21" s="27">
        <f t="shared" si="1"/>
        <v>0.53838461538461535</v>
      </c>
      <c r="T21" s="138"/>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41"/>
      <c r="EQ21" s="141"/>
      <c r="ER21" s="141"/>
      <c r="ES21" s="141"/>
      <c r="ET21" s="141"/>
      <c r="EU21" s="141"/>
      <c r="EV21" s="141"/>
      <c r="EW21" s="141"/>
      <c r="EX21" s="141"/>
      <c r="EY21" s="141"/>
      <c r="EZ21" s="141"/>
      <c r="FA21" s="141"/>
      <c r="FB21" s="141"/>
      <c r="FC21" s="141"/>
      <c r="FD21" s="141"/>
      <c r="FE21" s="141"/>
      <c r="FF21" s="141"/>
      <c r="FG21" s="141"/>
      <c r="FH21" s="141"/>
      <c r="FI21" s="141"/>
      <c r="FJ21" s="141"/>
      <c r="FK21" s="141"/>
      <c r="FL21" s="141"/>
      <c r="FM21" s="141"/>
      <c r="FN21" s="141"/>
      <c r="FO21" s="141"/>
      <c r="FP21" s="141"/>
      <c r="FQ21" s="141"/>
      <c r="FR21" s="141"/>
      <c r="FS21" s="141"/>
      <c r="FT21" s="141"/>
      <c r="FU21" s="141"/>
      <c r="FV21" s="141"/>
      <c r="FW21" s="141"/>
      <c r="FX21" s="141"/>
      <c r="FY21" s="141"/>
      <c r="FZ21" s="141"/>
      <c r="GA21" s="141"/>
      <c r="GB21" s="141"/>
      <c r="GC21" s="141"/>
      <c r="GD21" s="141"/>
      <c r="GE21" s="141"/>
      <c r="GF21" s="141"/>
      <c r="GG21" s="141"/>
      <c r="GH21" s="141"/>
      <c r="GI21" s="141"/>
      <c r="GJ21" s="141"/>
      <c r="GK21" s="141"/>
      <c r="GL21" s="141"/>
      <c r="GM21" s="141"/>
      <c r="GN21" s="141"/>
      <c r="GO21" s="141"/>
      <c r="GP21" s="141"/>
      <c r="GQ21" s="141"/>
      <c r="GR21" s="141"/>
      <c r="GS21" s="141"/>
      <c r="GT21" s="141"/>
      <c r="GU21" s="141"/>
      <c r="GV21" s="141"/>
      <c r="GW21" s="141"/>
      <c r="GX21" s="141"/>
      <c r="GY21" s="141"/>
      <c r="GZ21" s="141"/>
      <c r="HA21" s="141"/>
      <c r="HB21" s="141"/>
      <c r="HC21" s="141"/>
      <c r="HD21" s="141"/>
      <c r="HE21" s="141"/>
      <c r="HF21" s="141"/>
      <c r="HG21" s="141"/>
      <c r="HH21" s="141"/>
      <c r="HI21" s="141"/>
      <c r="HJ21" s="141"/>
      <c r="HK21" s="141"/>
      <c r="HL21" s="141"/>
      <c r="HM21" s="141"/>
      <c r="HN21" s="141"/>
      <c r="HO21" s="141"/>
      <c r="HP21" s="141"/>
      <c r="HQ21" s="141"/>
      <c r="HR21" s="141"/>
      <c r="HS21" s="141"/>
      <c r="HT21" s="141"/>
      <c r="HU21" s="141"/>
      <c r="HV21" s="141"/>
      <c r="HW21" s="141"/>
      <c r="HX21" s="141"/>
      <c r="HY21" s="141"/>
      <c r="HZ21" s="141"/>
      <c r="IA21" s="141"/>
      <c r="IB21" s="141"/>
      <c r="IC21" s="141"/>
      <c r="ID21" s="141"/>
      <c r="IE21" s="141"/>
      <c r="IF21" s="141"/>
      <c r="IG21" s="141"/>
      <c r="IH21" s="141"/>
      <c r="II21" s="141"/>
      <c r="IJ21" s="141"/>
      <c r="IK21" s="141"/>
      <c r="IL21" s="141"/>
      <c r="IM21" s="141"/>
      <c r="IN21" s="141"/>
      <c r="IO21" s="141"/>
      <c r="IP21" s="141"/>
      <c r="IQ21" s="141"/>
      <c r="IR21" s="141"/>
      <c r="IS21" s="141"/>
      <c r="IT21" s="141"/>
      <c r="IU21" s="141"/>
      <c r="IV21" s="141"/>
      <c r="IW21" s="141"/>
      <c r="IX21" s="141"/>
      <c r="IY21" s="141"/>
      <c r="IZ21" s="141"/>
      <c r="JA21" s="141"/>
      <c r="JB21" s="141"/>
      <c r="JC21" s="141"/>
      <c r="JD21" s="141"/>
      <c r="JE21" s="141"/>
      <c r="JF21" s="141"/>
      <c r="JG21" s="141"/>
      <c r="JH21" s="141"/>
      <c r="JI21" s="141"/>
      <c r="JJ21" s="141"/>
      <c r="JK21" s="141"/>
      <c r="JL21" s="141"/>
      <c r="JM21" s="141"/>
      <c r="JN21" s="141"/>
      <c r="JO21" s="141"/>
      <c r="JP21" s="141"/>
      <c r="JQ21" s="141"/>
      <c r="JR21" s="141"/>
      <c r="JS21" s="141"/>
      <c r="JT21" s="141"/>
      <c r="JU21" s="141"/>
      <c r="JV21" s="141"/>
      <c r="JW21" s="141"/>
      <c r="JX21" s="141"/>
      <c r="JY21" s="141"/>
      <c r="JZ21" s="141"/>
      <c r="KA21" s="141"/>
      <c r="KB21" s="141"/>
      <c r="KC21" s="141"/>
      <c r="KD21" s="141"/>
      <c r="KE21" s="141"/>
      <c r="KF21" s="141"/>
      <c r="KG21" s="141"/>
      <c r="KH21" s="141"/>
      <c r="KI21" s="141"/>
      <c r="KJ21" s="141"/>
      <c r="KK21" s="141"/>
      <c r="KL21" s="141"/>
      <c r="KM21" s="141"/>
      <c r="KN21" s="141"/>
      <c r="KO21" s="141"/>
      <c r="KP21" s="141"/>
      <c r="KQ21" s="141"/>
      <c r="KR21" s="141"/>
      <c r="KS21" s="141"/>
      <c r="KT21" s="141"/>
      <c r="KU21" s="141"/>
      <c r="KV21" s="141"/>
      <c r="KW21" s="141"/>
      <c r="KX21" s="141"/>
      <c r="KY21" s="141"/>
      <c r="KZ21" s="141"/>
      <c r="LA21" s="141"/>
      <c r="LB21" s="141"/>
      <c r="LC21" s="141"/>
      <c r="LD21" s="141"/>
      <c r="LE21" s="141"/>
      <c r="LF21" s="141"/>
      <c r="LG21" s="141"/>
      <c r="LH21" s="141"/>
      <c r="LI21" s="141"/>
      <c r="LJ21" s="141"/>
      <c r="LK21" s="141"/>
      <c r="LL21" s="141"/>
      <c r="LM21" s="141"/>
      <c r="LN21" s="141"/>
      <c r="LO21" s="141"/>
      <c r="LP21" s="141"/>
      <c r="LQ21" s="141"/>
      <c r="LR21" s="141"/>
      <c r="LS21" s="141"/>
      <c r="LT21" s="141"/>
      <c r="LU21" s="141"/>
      <c r="LV21" s="141"/>
      <c r="LW21" s="141"/>
      <c r="LX21" s="141"/>
      <c r="LY21" s="141"/>
      <c r="LZ21" s="141"/>
      <c r="MA21" s="141"/>
      <c r="MB21" s="141"/>
      <c r="MC21" s="141"/>
      <c r="MD21" s="141"/>
      <c r="ME21" s="141"/>
      <c r="MF21" s="141"/>
      <c r="MG21" s="141"/>
      <c r="MH21" s="141"/>
      <c r="MI21" s="141"/>
      <c r="MJ21" s="141"/>
      <c r="MK21" s="141"/>
      <c r="ML21" s="141"/>
      <c r="MM21" s="141"/>
      <c r="MN21" s="141"/>
      <c r="MO21" s="141"/>
      <c r="MP21" s="141"/>
      <c r="MQ21" s="141"/>
      <c r="MR21" s="141"/>
      <c r="MS21" s="141"/>
      <c r="MT21" s="141"/>
      <c r="MU21" s="141"/>
      <c r="MV21" s="141"/>
      <c r="MW21" s="141"/>
      <c r="MX21" s="141"/>
      <c r="MY21" s="141"/>
      <c r="MZ21" s="141"/>
      <c r="NA21" s="141"/>
      <c r="NB21" s="141"/>
      <c r="NC21" s="141"/>
      <c r="ND21" s="141"/>
      <c r="NE21" s="141"/>
      <c r="NF21" s="141"/>
      <c r="NG21" s="141"/>
      <c r="NH21" s="141"/>
      <c r="NI21" s="141"/>
      <c r="NJ21" s="141"/>
      <c r="NK21" s="141"/>
      <c r="NL21" s="141"/>
      <c r="NM21" s="141"/>
      <c r="NN21" s="141"/>
      <c r="NO21" s="141"/>
      <c r="NP21" s="141"/>
      <c r="NQ21" s="141"/>
      <c r="NR21" s="141"/>
      <c r="NS21" s="141"/>
      <c r="NT21" s="141"/>
      <c r="NU21" s="141"/>
      <c r="NV21" s="141"/>
      <c r="NW21" s="141"/>
      <c r="NX21" s="141"/>
      <c r="NY21" s="141"/>
      <c r="NZ21" s="141"/>
      <c r="OA21" s="141"/>
      <c r="OB21" s="141"/>
      <c r="OC21" s="141"/>
      <c r="OD21" s="141"/>
      <c r="OE21" s="141"/>
      <c r="OF21" s="141"/>
      <c r="OG21" s="141"/>
      <c r="OH21" s="141"/>
      <c r="OI21" s="141"/>
      <c r="OJ21" s="141"/>
      <c r="OK21" s="141"/>
      <c r="OL21" s="141"/>
      <c r="OM21" s="141"/>
      <c r="ON21" s="141"/>
      <c r="OO21" s="141"/>
      <c r="OP21" s="141"/>
      <c r="OQ21" s="141"/>
      <c r="OR21" s="141"/>
      <c r="OS21" s="141"/>
      <c r="OT21" s="141"/>
      <c r="OU21" s="141"/>
      <c r="OV21" s="141"/>
      <c r="OW21" s="141"/>
      <c r="OX21" s="141"/>
      <c r="OY21" s="141"/>
      <c r="OZ21" s="141"/>
      <c r="PA21" s="141"/>
      <c r="PB21" s="141"/>
      <c r="PC21" s="141"/>
      <c r="PD21" s="141"/>
      <c r="PE21" s="141"/>
      <c r="PF21" s="141"/>
      <c r="PG21" s="141"/>
      <c r="PH21" s="141"/>
      <c r="PI21" s="141"/>
      <c r="PJ21" s="141"/>
      <c r="PK21" s="141"/>
      <c r="PL21" s="141"/>
      <c r="PM21" s="141"/>
      <c r="PN21" s="141"/>
      <c r="PO21" s="141"/>
      <c r="PP21" s="141"/>
      <c r="PQ21" s="141"/>
      <c r="PR21" s="141"/>
      <c r="PS21" s="141"/>
      <c r="PT21" s="141"/>
      <c r="PU21" s="141"/>
      <c r="PV21" s="141"/>
      <c r="PW21" s="141"/>
      <c r="PX21" s="141"/>
      <c r="PY21" s="141"/>
      <c r="PZ21" s="141"/>
      <c r="QA21" s="141"/>
      <c r="QB21" s="141"/>
      <c r="QC21" s="141"/>
      <c r="QD21" s="141"/>
      <c r="QE21" s="141"/>
      <c r="QF21" s="141"/>
      <c r="QG21" s="141"/>
      <c r="QH21" s="141"/>
      <c r="QI21" s="141"/>
      <c r="QJ21" s="141"/>
      <c r="QK21" s="141"/>
      <c r="QL21" s="141"/>
      <c r="QM21" s="141"/>
      <c r="QN21" s="141"/>
      <c r="QO21" s="141"/>
      <c r="QP21" s="141"/>
      <c r="QQ21" s="141"/>
      <c r="QR21" s="141"/>
      <c r="QS21" s="141"/>
      <c r="QT21" s="141"/>
      <c r="QU21" s="141"/>
      <c r="QV21" s="141"/>
      <c r="QW21" s="141"/>
      <c r="QX21" s="141"/>
      <c r="QY21" s="141"/>
      <c r="QZ21" s="141"/>
      <c r="RA21" s="141"/>
      <c r="RB21" s="141"/>
      <c r="RC21" s="141"/>
      <c r="RD21" s="141"/>
      <c r="RE21" s="141"/>
      <c r="RF21" s="141"/>
      <c r="RG21" s="141"/>
      <c r="RH21" s="141"/>
      <c r="RI21" s="141"/>
      <c r="RJ21" s="141"/>
      <c r="RK21" s="141"/>
      <c r="RL21" s="141"/>
      <c r="RM21" s="141"/>
      <c r="RN21" s="141"/>
      <c r="RO21" s="141"/>
      <c r="RP21" s="141"/>
      <c r="RQ21" s="141"/>
      <c r="RR21" s="141"/>
      <c r="RS21" s="141"/>
      <c r="RT21" s="141"/>
      <c r="RU21" s="141"/>
      <c r="RV21" s="141"/>
      <c r="RW21" s="141"/>
      <c r="RX21" s="141"/>
      <c r="RY21" s="141"/>
      <c r="RZ21" s="141"/>
      <c r="SA21" s="141"/>
      <c r="SB21" s="141"/>
      <c r="SC21" s="141"/>
      <c r="SD21" s="141"/>
      <c r="SE21" s="141"/>
      <c r="SF21" s="141"/>
      <c r="SG21" s="141"/>
      <c r="SH21" s="141"/>
      <c r="SI21" s="141"/>
      <c r="SJ21" s="141"/>
      <c r="SK21" s="141"/>
      <c r="SL21" s="141"/>
      <c r="SM21" s="141"/>
      <c r="SN21" s="141"/>
      <c r="SO21" s="141"/>
      <c r="SP21" s="141"/>
      <c r="SQ21" s="141"/>
      <c r="SR21" s="141"/>
      <c r="SS21" s="141"/>
      <c r="ST21" s="141"/>
      <c r="SU21" s="141"/>
      <c r="SV21" s="141"/>
      <c r="SW21" s="141"/>
      <c r="SX21" s="141"/>
      <c r="SY21" s="141"/>
      <c r="SZ21" s="141"/>
      <c r="TA21" s="141"/>
      <c r="TB21" s="141"/>
      <c r="TC21" s="141"/>
      <c r="TD21" s="141"/>
      <c r="TE21" s="141"/>
      <c r="TF21" s="141"/>
      <c r="TG21" s="141"/>
      <c r="TH21" s="141"/>
      <c r="TI21" s="141"/>
      <c r="TJ21" s="141"/>
      <c r="TK21" s="141"/>
      <c r="TL21" s="141"/>
      <c r="TM21" s="141"/>
      <c r="TN21" s="141"/>
      <c r="TO21" s="141"/>
      <c r="TP21" s="141"/>
      <c r="TQ21" s="141"/>
    </row>
    <row r="22" spans="1:537" s="52" customFormat="1" x14ac:dyDescent="0.25">
      <c r="A22" s="100">
        <v>17</v>
      </c>
      <c r="B22" s="100" t="s">
        <v>37</v>
      </c>
      <c r="C22" s="112" t="s">
        <v>108</v>
      </c>
      <c r="D22" s="89">
        <v>35</v>
      </c>
      <c r="E22" s="56">
        <v>0.74099999999999999</v>
      </c>
      <c r="F22" s="63">
        <v>0.91600000000000004</v>
      </c>
      <c r="G22" s="63">
        <v>1</v>
      </c>
      <c r="H22" s="63">
        <v>0.66600000000000004</v>
      </c>
      <c r="I22" s="63">
        <v>1</v>
      </c>
      <c r="J22" s="246">
        <v>0.16600000000000001</v>
      </c>
      <c r="K22" s="63">
        <v>0.25</v>
      </c>
      <c r="L22" s="262">
        <v>1</v>
      </c>
      <c r="M22" s="246">
        <v>0</v>
      </c>
      <c r="N22" s="63">
        <v>0</v>
      </c>
      <c r="O22" s="63">
        <v>1</v>
      </c>
      <c r="P22" s="249">
        <v>0</v>
      </c>
      <c r="Q22" s="249">
        <v>0</v>
      </c>
      <c r="R22" s="268">
        <f t="shared" si="2"/>
        <v>0.51838461538461544</v>
      </c>
      <c r="S22" s="27">
        <f t="shared" si="1"/>
        <v>0.51838461538461544</v>
      </c>
      <c r="T22" s="51"/>
    </row>
    <row r="23" spans="1:537" s="8" customFormat="1" ht="25.5" x14ac:dyDescent="0.25">
      <c r="A23" s="118">
        <v>18</v>
      </c>
      <c r="B23" s="118" t="s">
        <v>37</v>
      </c>
      <c r="C23" s="53" t="s">
        <v>100</v>
      </c>
      <c r="D23" s="87">
        <v>33</v>
      </c>
      <c r="E23" s="71">
        <v>0.58399999999999996</v>
      </c>
      <c r="F23" s="64">
        <v>1</v>
      </c>
      <c r="G23" s="64">
        <v>1</v>
      </c>
      <c r="H23" s="64">
        <v>0.47</v>
      </c>
      <c r="I23" s="64">
        <v>0.66700000000000004</v>
      </c>
      <c r="J23" s="251">
        <v>0.23499999999999999</v>
      </c>
      <c r="K23" s="64">
        <v>0</v>
      </c>
      <c r="L23" s="64">
        <v>0</v>
      </c>
      <c r="M23" s="251">
        <v>0</v>
      </c>
      <c r="N23" s="64">
        <v>0</v>
      </c>
      <c r="O23" s="64">
        <v>1</v>
      </c>
      <c r="P23" s="178">
        <v>0</v>
      </c>
      <c r="Q23" s="178">
        <v>-0.17599999999999999</v>
      </c>
      <c r="R23" s="268">
        <f t="shared" si="2"/>
        <v>0.36769230769230765</v>
      </c>
      <c r="S23" s="27">
        <f t="shared" si="1"/>
        <v>0.36769230769230765</v>
      </c>
      <c r="T23" s="32"/>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c r="IW23" s="31"/>
      <c r="IX23" s="31"/>
      <c r="IY23" s="31"/>
      <c r="IZ23" s="31"/>
      <c r="JA23" s="31"/>
      <c r="JB23" s="31"/>
      <c r="JC23" s="31"/>
      <c r="JD23" s="31"/>
      <c r="JE23" s="31"/>
      <c r="JF23" s="31"/>
      <c r="JG23" s="31"/>
      <c r="JH23" s="31"/>
      <c r="JI23" s="31"/>
      <c r="JJ23" s="31"/>
      <c r="JK23" s="31"/>
      <c r="JL23" s="31"/>
      <c r="JM23" s="31"/>
      <c r="JN23" s="31"/>
      <c r="JO23" s="31"/>
      <c r="JP23" s="31"/>
      <c r="JQ23" s="31"/>
      <c r="JR23" s="31"/>
      <c r="JS23" s="31"/>
      <c r="JT23" s="31"/>
      <c r="JU23" s="31"/>
      <c r="JV23" s="31"/>
      <c r="JW23" s="31"/>
      <c r="JX23" s="31"/>
      <c r="JY23" s="31"/>
      <c r="JZ23" s="31"/>
      <c r="KA23" s="31"/>
      <c r="KB23" s="31"/>
      <c r="KC23" s="31"/>
      <c r="KD23" s="31"/>
      <c r="KE23" s="31"/>
      <c r="KF23" s="31"/>
      <c r="KG23" s="31"/>
      <c r="KH23" s="31"/>
      <c r="KI23" s="31"/>
      <c r="KJ23" s="31"/>
      <c r="KK23" s="31"/>
      <c r="KL23" s="31"/>
      <c r="KM23" s="31"/>
      <c r="KN23" s="31"/>
      <c r="KO23" s="31"/>
      <c r="KP23" s="31"/>
      <c r="KQ23" s="31"/>
      <c r="KR23" s="31"/>
      <c r="KS23" s="31"/>
      <c r="KT23" s="31"/>
      <c r="KU23" s="31"/>
      <c r="KV23" s="31"/>
      <c r="KW23" s="31"/>
      <c r="KX23" s="31"/>
      <c r="KY23" s="31"/>
      <c r="KZ23" s="31"/>
      <c r="LA23" s="31"/>
      <c r="LB23" s="31"/>
      <c r="LC23" s="31"/>
      <c r="LD23" s="31"/>
      <c r="LE23" s="31"/>
      <c r="LF23" s="31"/>
      <c r="LG23" s="31"/>
      <c r="LH23" s="31"/>
      <c r="LI23" s="31"/>
      <c r="LJ23" s="31"/>
      <c r="LK23" s="31"/>
      <c r="LL23" s="31"/>
      <c r="LM23" s="31"/>
      <c r="LN23" s="31"/>
      <c r="LO23" s="31"/>
      <c r="LP23" s="31"/>
      <c r="LQ23" s="31"/>
      <c r="LR23" s="31"/>
      <c r="LS23" s="31"/>
      <c r="LT23" s="31"/>
      <c r="LU23" s="31"/>
      <c r="LV23" s="31"/>
      <c r="LW23" s="31"/>
      <c r="LX23" s="31"/>
      <c r="LY23" s="31"/>
      <c r="LZ23" s="31"/>
      <c r="MA23" s="31"/>
      <c r="MB23" s="31"/>
      <c r="MC23" s="31"/>
      <c r="MD23" s="31"/>
      <c r="ME23" s="31"/>
      <c r="MF23" s="31"/>
      <c r="MG23" s="31"/>
      <c r="MH23" s="31"/>
      <c r="MI23" s="31"/>
      <c r="MJ23" s="31"/>
      <c r="MK23" s="31"/>
      <c r="ML23" s="31"/>
      <c r="MM23" s="31"/>
      <c r="MN23" s="31"/>
      <c r="MO23" s="31"/>
      <c r="MP23" s="31"/>
      <c r="MQ23" s="31"/>
      <c r="MR23" s="31"/>
      <c r="MS23" s="31"/>
      <c r="MT23" s="31"/>
      <c r="MU23" s="31"/>
      <c r="MV23" s="31"/>
      <c r="MW23" s="31"/>
      <c r="MX23" s="31"/>
      <c r="MY23" s="31"/>
      <c r="MZ23" s="31"/>
      <c r="NA23" s="31"/>
      <c r="NB23" s="31"/>
      <c r="NC23" s="31"/>
      <c r="ND23" s="31"/>
      <c r="NE23" s="31"/>
      <c r="NF23" s="31"/>
      <c r="NG23" s="31"/>
      <c r="NH23" s="31"/>
      <c r="NI23" s="31"/>
      <c r="NJ23" s="31"/>
      <c r="NK23" s="31"/>
      <c r="NL23" s="31"/>
      <c r="NM23" s="31"/>
      <c r="NN23" s="31"/>
      <c r="NO23" s="31"/>
      <c r="NP23" s="31"/>
      <c r="NQ23" s="31"/>
      <c r="NR23" s="31"/>
      <c r="NS23" s="31"/>
      <c r="NT23" s="31"/>
      <c r="NU23" s="31"/>
      <c r="NV23" s="31"/>
      <c r="NW23" s="31"/>
      <c r="NX23" s="31"/>
      <c r="NY23" s="31"/>
      <c r="NZ23" s="31"/>
      <c r="OA23" s="31"/>
      <c r="OB23" s="31"/>
      <c r="OC23" s="31"/>
      <c r="OD23" s="31"/>
      <c r="OE23" s="31"/>
      <c r="OF23" s="31"/>
      <c r="OG23" s="31"/>
      <c r="OH23" s="31"/>
      <c r="OI23" s="31"/>
      <c r="OJ23" s="31"/>
      <c r="OK23" s="31"/>
      <c r="OL23" s="31"/>
      <c r="OM23" s="31"/>
      <c r="ON23" s="31"/>
      <c r="OO23" s="31"/>
      <c r="OP23" s="31"/>
      <c r="OQ23" s="31"/>
      <c r="OR23" s="31"/>
      <c r="OS23" s="31"/>
      <c r="OT23" s="31"/>
      <c r="OU23" s="31"/>
      <c r="OV23" s="31"/>
      <c r="OW23" s="31"/>
      <c r="OX23" s="31"/>
      <c r="OY23" s="31"/>
      <c r="OZ23" s="31"/>
      <c r="PA23" s="31"/>
      <c r="PB23" s="31"/>
      <c r="PC23" s="31"/>
      <c r="PD23" s="31"/>
      <c r="PE23" s="31"/>
      <c r="PF23" s="31"/>
      <c r="PG23" s="31"/>
      <c r="PH23" s="31"/>
      <c r="PI23" s="31"/>
      <c r="PJ23" s="31"/>
      <c r="PK23" s="31"/>
      <c r="PL23" s="31"/>
      <c r="PM23" s="31"/>
      <c r="PN23" s="31"/>
      <c r="PO23" s="31"/>
      <c r="PP23" s="31"/>
      <c r="PQ23" s="31"/>
      <c r="PR23" s="31"/>
      <c r="PS23" s="31"/>
      <c r="PT23" s="31"/>
      <c r="PU23" s="31"/>
      <c r="PV23" s="31"/>
      <c r="PW23" s="31"/>
      <c r="PX23" s="31"/>
      <c r="PY23" s="31"/>
      <c r="PZ23" s="31"/>
      <c r="QA23" s="31"/>
      <c r="QB23" s="31"/>
      <c r="QC23" s="31"/>
      <c r="QD23" s="31"/>
      <c r="QE23" s="31"/>
      <c r="QF23" s="31"/>
      <c r="QG23" s="31"/>
      <c r="QH23" s="31"/>
      <c r="QI23" s="31"/>
      <c r="QJ23" s="31"/>
      <c r="QK23" s="31"/>
      <c r="QL23" s="31"/>
      <c r="QM23" s="31"/>
      <c r="QN23" s="31"/>
      <c r="QO23" s="31"/>
      <c r="QP23" s="31"/>
      <c r="QQ23" s="31"/>
      <c r="QR23" s="31"/>
      <c r="QS23" s="31"/>
      <c r="QT23" s="31"/>
      <c r="QU23" s="31"/>
      <c r="QV23" s="31"/>
      <c r="QW23" s="31"/>
      <c r="QX23" s="31"/>
      <c r="QY23" s="31"/>
      <c r="QZ23" s="31"/>
      <c r="RA23" s="31"/>
      <c r="RB23" s="31"/>
      <c r="RC23" s="31"/>
      <c r="RD23" s="31"/>
      <c r="RE23" s="31"/>
      <c r="RF23" s="31"/>
      <c r="RG23" s="31"/>
      <c r="RH23" s="31"/>
      <c r="RI23" s="31"/>
      <c r="RJ23" s="31"/>
      <c r="RK23" s="31"/>
      <c r="RL23" s="31"/>
      <c r="RM23" s="31"/>
      <c r="RN23" s="31"/>
      <c r="RO23" s="31"/>
      <c r="RP23" s="31"/>
      <c r="RQ23" s="31"/>
      <c r="RR23" s="31"/>
      <c r="RS23" s="31"/>
      <c r="RT23" s="31"/>
      <c r="RU23" s="31"/>
      <c r="RV23" s="31"/>
      <c r="RW23" s="31"/>
      <c r="RX23" s="31"/>
      <c r="RY23" s="31"/>
      <c r="RZ23" s="31"/>
      <c r="SA23" s="31"/>
      <c r="SB23" s="31"/>
      <c r="SC23" s="31"/>
      <c r="SD23" s="31"/>
      <c r="SE23" s="31"/>
      <c r="SF23" s="31"/>
      <c r="SG23" s="31"/>
      <c r="SH23" s="31"/>
      <c r="SI23" s="31"/>
      <c r="SJ23" s="31"/>
      <c r="SK23" s="31"/>
      <c r="SL23" s="31"/>
      <c r="SM23" s="31"/>
      <c r="SN23" s="31"/>
      <c r="SO23" s="31"/>
      <c r="SP23" s="31"/>
      <c r="SQ23" s="31"/>
      <c r="SR23" s="31"/>
      <c r="SS23" s="31"/>
      <c r="ST23" s="31"/>
      <c r="SU23" s="31"/>
      <c r="SV23" s="31"/>
      <c r="SW23" s="31"/>
      <c r="SX23" s="31"/>
      <c r="SY23" s="31"/>
      <c r="SZ23" s="31"/>
      <c r="TA23" s="31"/>
      <c r="TB23" s="31"/>
      <c r="TC23" s="31"/>
      <c r="TD23" s="31"/>
      <c r="TE23" s="31"/>
      <c r="TF23" s="31"/>
      <c r="TG23" s="31"/>
      <c r="TH23" s="31"/>
      <c r="TI23" s="31"/>
      <c r="TJ23" s="31"/>
      <c r="TK23" s="31"/>
      <c r="TL23" s="31"/>
      <c r="TM23" s="31"/>
      <c r="TN23" s="31"/>
      <c r="TO23" s="31"/>
      <c r="TP23" s="31"/>
      <c r="TQ23" s="31"/>
    </row>
    <row r="24" spans="1:537" s="8" customFormat="1" x14ac:dyDescent="0.25">
      <c r="A24" s="100">
        <v>19</v>
      </c>
      <c r="B24" s="100" t="s">
        <v>37</v>
      </c>
      <c r="C24" s="53" t="s">
        <v>101</v>
      </c>
      <c r="D24" s="87">
        <v>32</v>
      </c>
      <c r="E24" s="56">
        <v>0.98199999999999998</v>
      </c>
      <c r="F24" s="63">
        <v>0.98780000000000001</v>
      </c>
      <c r="G24" s="63">
        <v>1</v>
      </c>
      <c r="H24" s="63">
        <v>0.379</v>
      </c>
      <c r="I24" s="63">
        <v>0.27300000000000002</v>
      </c>
      <c r="J24" s="246">
        <v>0.14599999999999999</v>
      </c>
      <c r="K24" s="246">
        <v>6.0999999999999999E-2</v>
      </c>
      <c r="L24" s="262">
        <v>1</v>
      </c>
      <c r="M24" s="246">
        <v>1.2E-2</v>
      </c>
      <c r="N24" s="63">
        <v>0</v>
      </c>
      <c r="O24" s="63">
        <v>0</v>
      </c>
      <c r="P24" s="178">
        <v>-3.6999999999999998E-2</v>
      </c>
      <c r="Q24" s="178">
        <v>-6.0999999999999999E-2</v>
      </c>
      <c r="R24" s="268">
        <f t="shared" si="2"/>
        <v>0.36483076923076924</v>
      </c>
      <c r="S24" s="27">
        <f t="shared" si="1"/>
        <v>0.36483076923076924</v>
      </c>
      <c r="T24" s="35"/>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c r="KZ24" s="34"/>
      <c r="LA24" s="34"/>
      <c r="LB24" s="34"/>
      <c r="LC24" s="34"/>
      <c r="LD24" s="34"/>
      <c r="LE24" s="34"/>
      <c r="LF24" s="34"/>
      <c r="LG24" s="34"/>
      <c r="LH24" s="34"/>
      <c r="LI24" s="34"/>
      <c r="LJ24" s="34"/>
      <c r="LK24" s="34"/>
      <c r="LL24" s="34"/>
      <c r="LM24" s="34"/>
      <c r="LN24" s="34"/>
      <c r="LO24" s="34"/>
      <c r="LP24" s="34"/>
      <c r="LQ24" s="34"/>
      <c r="LR24" s="34"/>
      <c r="LS24" s="34"/>
      <c r="LT24" s="34"/>
      <c r="LU24" s="34"/>
      <c r="LV24" s="34"/>
      <c r="LW24" s="34"/>
      <c r="LX24" s="34"/>
      <c r="LY24" s="34"/>
      <c r="LZ24" s="34"/>
      <c r="MA24" s="34"/>
      <c r="MB24" s="34"/>
      <c r="MC24" s="34"/>
      <c r="MD24" s="34"/>
      <c r="ME24" s="34"/>
      <c r="MF24" s="34"/>
      <c r="MG24" s="34"/>
      <c r="MH24" s="34"/>
      <c r="MI24" s="34"/>
      <c r="MJ24" s="34"/>
      <c r="MK24" s="34"/>
      <c r="ML24" s="34"/>
      <c r="MM24" s="34"/>
      <c r="MN24" s="34"/>
      <c r="MO24" s="34"/>
      <c r="MP24" s="34"/>
      <c r="MQ24" s="34"/>
      <c r="MR24" s="34"/>
      <c r="MS24" s="34"/>
      <c r="MT24" s="34"/>
      <c r="MU24" s="34"/>
      <c r="MV24" s="34"/>
      <c r="MW24" s="34"/>
      <c r="MX24" s="34"/>
      <c r="MY24" s="34"/>
      <c r="MZ24" s="34"/>
      <c r="NA24" s="34"/>
      <c r="NB24" s="34"/>
      <c r="NC24" s="34"/>
      <c r="ND24" s="34"/>
      <c r="NE24" s="34"/>
      <c r="NF24" s="34"/>
      <c r="NG24" s="34"/>
      <c r="NH24" s="34"/>
      <c r="NI24" s="34"/>
      <c r="NJ24" s="34"/>
      <c r="NK24" s="34"/>
      <c r="NL24" s="34"/>
      <c r="NM24" s="34"/>
      <c r="NN24" s="34"/>
      <c r="NO24" s="34"/>
      <c r="NP24" s="34"/>
      <c r="NQ24" s="34"/>
      <c r="NR24" s="34"/>
      <c r="NS24" s="34"/>
      <c r="NT24" s="34"/>
      <c r="NU24" s="34"/>
      <c r="NV24" s="34"/>
      <c r="NW24" s="34"/>
      <c r="NX24" s="34"/>
      <c r="NY24" s="34"/>
      <c r="NZ24" s="34"/>
      <c r="OA24" s="34"/>
      <c r="OB24" s="34"/>
      <c r="OC24" s="34"/>
      <c r="OD24" s="34"/>
      <c r="OE24" s="34"/>
      <c r="OF24" s="34"/>
      <c r="OG24" s="34"/>
      <c r="OH24" s="34"/>
      <c r="OI24" s="34"/>
      <c r="OJ24" s="34"/>
      <c r="OK24" s="34"/>
      <c r="OL24" s="34"/>
      <c r="OM24" s="34"/>
      <c r="ON24" s="34"/>
      <c r="OO24" s="34"/>
      <c r="OP24" s="34"/>
      <c r="OQ24" s="34"/>
      <c r="OR24" s="34"/>
      <c r="OS24" s="34"/>
      <c r="OT24" s="34"/>
      <c r="OU24" s="34"/>
      <c r="OV24" s="34"/>
      <c r="OW24" s="34"/>
      <c r="OX24" s="34"/>
      <c r="OY24" s="34"/>
      <c r="OZ24" s="34"/>
      <c r="PA24" s="34"/>
      <c r="PB24" s="34"/>
      <c r="PC24" s="34"/>
      <c r="PD24" s="34"/>
      <c r="PE24" s="34"/>
      <c r="PF24" s="34"/>
      <c r="PG24" s="34"/>
      <c r="PH24" s="34"/>
      <c r="PI24" s="34"/>
      <c r="PJ24" s="34"/>
      <c r="PK24" s="34"/>
      <c r="PL24" s="34"/>
      <c r="PM24" s="34"/>
      <c r="PN24" s="34"/>
      <c r="PO24" s="34"/>
      <c r="PP24" s="34"/>
      <c r="PQ24" s="34"/>
      <c r="PR24" s="34"/>
      <c r="PS24" s="34"/>
      <c r="PT24" s="34"/>
      <c r="PU24" s="34"/>
      <c r="PV24" s="34"/>
      <c r="PW24" s="34"/>
      <c r="PX24" s="34"/>
      <c r="PY24" s="34"/>
      <c r="PZ24" s="34"/>
      <c r="QA24" s="34"/>
      <c r="QB24" s="34"/>
      <c r="QC24" s="34"/>
      <c r="QD24" s="34"/>
      <c r="QE24" s="34"/>
      <c r="QF24" s="34"/>
      <c r="QG24" s="34"/>
      <c r="QH24" s="34"/>
      <c r="QI24" s="34"/>
      <c r="QJ24" s="34"/>
      <c r="QK24" s="34"/>
      <c r="QL24" s="34"/>
      <c r="QM24" s="34"/>
      <c r="QN24" s="34"/>
      <c r="QO24" s="34"/>
      <c r="QP24" s="34"/>
      <c r="QQ24" s="34"/>
      <c r="QR24" s="34"/>
      <c r="QS24" s="34"/>
      <c r="QT24" s="34"/>
      <c r="QU24" s="34"/>
      <c r="QV24" s="34"/>
      <c r="QW24" s="34"/>
      <c r="QX24" s="34"/>
      <c r="QY24" s="34"/>
      <c r="QZ24" s="34"/>
      <c r="RA24" s="34"/>
      <c r="RB24" s="34"/>
      <c r="RC24" s="34"/>
      <c r="RD24" s="34"/>
      <c r="RE24" s="34"/>
      <c r="RF24" s="34"/>
      <c r="RG24" s="34"/>
      <c r="RH24" s="34"/>
      <c r="RI24" s="34"/>
      <c r="RJ24" s="34"/>
      <c r="RK24" s="34"/>
      <c r="RL24" s="34"/>
      <c r="RM24" s="34"/>
      <c r="RN24" s="34"/>
      <c r="RO24" s="34"/>
      <c r="RP24" s="34"/>
      <c r="RQ24" s="34"/>
      <c r="RR24" s="34"/>
      <c r="RS24" s="34"/>
      <c r="RT24" s="34"/>
      <c r="RU24" s="34"/>
      <c r="RV24" s="34"/>
      <c r="RW24" s="34"/>
      <c r="RX24" s="34"/>
      <c r="RY24" s="34"/>
      <c r="RZ24" s="34"/>
      <c r="SA24" s="34"/>
      <c r="SB24" s="34"/>
      <c r="SC24" s="34"/>
      <c r="SD24" s="34"/>
      <c r="SE24" s="34"/>
      <c r="SF24" s="34"/>
      <c r="SG24" s="34"/>
      <c r="SH24" s="34"/>
      <c r="SI24" s="34"/>
      <c r="SJ24" s="34"/>
      <c r="SK24" s="34"/>
      <c r="SL24" s="34"/>
      <c r="SM24" s="34"/>
      <c r="SN24" s="34"/>
      <c r="SO24" s="34"/>
      <c r="SP24" s="34"/>
      <c r="SQ24" s="34"/>
      <c r="SR24" s="34"/>
      <c r="SS24" s="34"/>
      <c r="ST24" s="34"/>
      <c r="SU24" s="34"/>
      <c r="SV24" s="34"/>
      <c r="SW24" s="34"/>
      <c r="SX24" s="34"/>
      <c r="SY24" s="34"/>
      <c r="SZ24" s="34"/>
      <c r="TA24" s="34"/>
      <c r="TB24" s="34"/>
      <c r="TC24" s="34"/>
      <c r="TD24" s="34"/>
      <c r="TE24" s="34"/>
      <c r="TF24" s="34"/>
      <c r="TG24" s="34"/>
      <c r="TH24" s="34"/>
      <c r="TI24" s="34"/>
      <c r="TJ24" s="34"/>
      <c r="TK24" s="34"/>
      <c r="TL24" s="34"/>
      <c r="TM24" s="34"/>
      <c r="TN24" s="34"/>
      <c r="TO24" s="34"/>
      <c r="TP24" s="34"/>
      <c r="TQ24" s="34"/>
    </row>
    <row r="25" spans="1:537" s="28" customFormat="1" x14ac:dyDescent="0.25">
      <c r="A25" s="119">
        <v>20</v>
      </c>
      <c r="B25" s="119" t="s">
        <v>37</v>
      </c>
      <c r="C25" s="112" t="s">
        <v>52</v>
      </c>
      <c r="D25" s="87">
        <v>35</v>
      </c>
      <c r="E25" s="72">
        <v>0.84599999999999997</v>
      </c>
      <c r="F25" s="65">
        <v>0.92500000000000004</v>
      </c>
      <c r="G25" s="65">
        <v>1</v>
      </c>
      <c r="H25" s="65">
        <v>0.44400000000000001</v>
      </c>
      <c r="I25" s="252">
        <v>3.6999999999999998E-2</v>
      </c>
      <c r="J25" s="252">
        <v>7.3999999999999996E-2</v>
      </c>
      <c r="K25" s="252">
        <v>3.6999999999999998E-2</v>
      </c>
      <c r="L25" s="263">
        <v>0</v>
      </c>
      <c r="M25" s="265">
        <v>0</v>
      </c>
      <c r="N25" s="65">
        <v>0</v>
      </c>
      <c r="O25" s="65">
        <v>1</v>
      </c>
      <c r="P25" s="178">
        <v>-3.6999999999999998E-2</v>
      </c>
      <c r="Q25" s="178">
        <v>-0.111</v>
      </c>
      <c r="R25" s="268">
        <f t="shared" si="2"/>
        <v>0.32423076923076921</v>
      </c>
      <c r="S25" s="27">
        <f t="shared" si="1"/>
        <v>0.32423076923076921</v>
      </c>
      <c r="T25" s="37"/>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c r="IV25" s="36"/>
      <c r="IW25" s="36"/>
      <c r="IX25" s="36"/>
      <c r="IY25" s="36"/>
      <c r="IZ25" s="36"/>
      <c r="JA25" s="36"/>
      <c r="JB25" s="36"/>
      <c r="JC25" s="36"/>
      <c r="JD25" s="36"/>
      <c r="JE25" s="36"/>
      <c r="JF25" s="36"/>
      <c r="JG25" s="36"/>
      <c r="JH25" s="36"/>
      <c r="JI25" s="36"/>
      <c r="JJ25" s="36"/>
      <c r="JK25" s="36"/>
      <c r="JL25" s="36"/>
      <c r="JM25" s="36"/>
      <c r="JN25" s="36"/>
      <c r="JO25" s="36"/>
      <c r="JP25" s="36"/>
      <c r="JQ25" s="36"/>
      <c r="JR25" s="36"/>
      <c r="JS25" s="36"/>
      <c r="JT25" s="36"/>
      <c r="JU25" s="36"/>
      <c r="JV25" s="36"/>
      <c r="JW25" s="36"/>
      <c r="JX25" s="36"/>
      <c r="JY25" s="36"/>
      <c r="JZ25" s="36"/>
      <c r="KA25" s="36"/>
      <c r="KB25" s="36"/>
      <c r="KC25" s="36"/>
      <c r="KD25" s="36"/>
      <c r="KE25" s="36"/>
      <c r="KF25" s="36"/>
      <c r="KG25" s="36"/>
      <c r="KH25" s="36"/>
      <c r="KI25" s="36"/>
      <c r="KJ25" s="36"/>
      <c r="KK25" s="36"/>
      <c r="KL25" s="36"/>
      <c r="KM25" s="36"/>
      <c r="KN25" s="36"/>
      <c r="KO25" s="36"/>
      <c r="KP25" s="36"/>
      <c r="KQ25" s="36"/>
      <c r="KR25" s="36"/>
      <c r="KS25" s="36"/>
      <c r="KT25" s="36"/>
      <c r="KU25" s="36"/>
      <c r="KV25" s="36"/>
      <c r="KW25" s="36"/>
      <c r="KX25" s="36"/>
      <c r="KY25" s="36"/>
      <c r="KZ25" s="36"/>
      <c r="LA25" s="36"/>
      <c r="LB25" s="36"/>
      <c r="LC25" s="36"/>
      <c r="LD25" s="36"/>
      <c r="LE25" s="36"/>
      <c r="LF25" s="36"/>
      <c r="LG25" s="36"/>
      <c r="LH25" s="36"/>
      <c r="LI25" s="36"/>
      <c r="LJ25" s="36"/>
      <c r="LK25" s="36"/>
      <c r="LL25" s="36"/>
      <c r="LM25" s="36"/>
      <c r="LN25" s="36"/>
      <c r="LO25" s="36"/>
      <c r="LP25" s="36"/>
      <c r="LQ25" s="36"/>
      <c r="LR25" s="36"/>
      <c r="LS25" s="36"/>
      <c r="LT25" s="36"/>
      <c r="LU25" s="36"/>
      <c r="LV25" s="36"/>
      <c r="LW25" s="36"/>
      <c r="LX25" s="36"/>
      <c r="LY25" s="36"/>
      <c r="LZ25" s="36"/>
      <c r="MA25" s="36"/>
      <c r="MB25" s="36"/>
      <c r="MC25" s="36"/>
      <c r="MD25" s="36"/>
      <c r="ME25" s="36"/>
      <c r="MF25" s="36"/>
      <c r="MG25" s="36"/>
      <c r="MH25" s="36"/>
      <c r="MI25" s="36"/>
      <c r="MJ25" s="36"/>
      <c r="MK25" s="36"/>
      <c r="ML25" s="36"/>
      <c r="MM25" s="36"/>
      <c r="MN25" s="36"/>
      <c r="MO25" s="36"/>
      <c r="MP25" s="36"/>
      <c r="MQ25" s="36"/>
      <c r="MR25" s="36"/>
      <c r="MS25" s="36"/>
      <c r="MT25" s="36"/>
      <c r="MU25" s="36"/>
      <c r="MV25" s="36"/>
      <c r="MW25" s="36"/>
      <c r="MX25" s="36"/>
      <c r="MY25" s="36"/>
      <c r="MZ25" s="36"/>
      <c r="NA25" s="36"/>
      <c r="NB25" s="36"/>
      <c r="NC25" s="36"/>
      <c r="ND25" s="36"/>
      <c r="NE25" s="36"/>
      <c r="NF25" s="36"/>
      <c r="NG25" s="36"/>
      <c r="NH25" s="36"/>
      <c r="NI25" s="36"/>
      <c r="NJ25" s="36"/>
      <c r="NK25" s="36"/>
      <c r="NL25" s="36"/>
      <c r="NM25" s="36"/>
      <c r="NN25" s="36"/>
      <c r="NO25" s="36"/>
      <c r="NP25" s="36"/>
      <c r="NQ25" s="36"/>
      <c r="NR25" s="36"/>
      <c r="NS25" s="36"/>
      <c r="NT25" s="36"/>
      <c r="NU25" s="36"/>
      <c r="NV25" s="36"/>
      <c r="NW25" s="36"/>
      <c r="NX25" s="36"/>
      <c r="NY25" s="36"/>
      <c r="NZ25" s="36"/>
      <c r="OA25" s="36"/>
      <c r="OB25" s="36"/>
      <c r="OC25" s="36"/>
      <c r="OD25" s="36"/>
      <c r="OE25" s="36"/>
      <c r="OF25" s="36"/>
      <c r="OG25" s="36"/>
      <c r="OH25" s="36"/>
      <c r="OI25" s="36"/>
      <c r="OJ25" s="36"/>
      <c r="OK25" s="36"/>
      <c r="OL25" s="36"/>
      <c r="OM25" s="36"/>
      <c r="ON25" s="36"/>
      <c r="OO25" s="36"/>
      <c r="OP25" s="36"/>
      <c r="OQ25" s="36"/>
      <c r="OR25" s="36"/>
      <c r="OS25" s="36"/>
      <c r="OT25" s="36"/>
      <c r="OU25" s="36"/>
      <c r="OV25" s="36"/>
      <c r="OW25" s="36"/>
      <c r="OX25" s="36"/>
      <c r="OY25" s="36"/>
      <c r="OZ25" s="36"/>
      <c r="PA25" s="36"/>
      <c r="PB25" s="36"/>
      <c r="PC25" s="36"/>
      <c r="PD25" s="36"/>
      <c r="PE25" s="36"/>
      <c r="PF25" s="36"/>
      <c r="PG25" s="36"/>
      <c r="PH25" s="36"/>
      <c r="PI25" s="36"/>
      <c r="PJ25" s="36"/>
      <c r="PK25" s="36"/>
      <c r="PL25" s="36"/>
      <c r="PM25" s="36"/>
      <c r="PN25" s="36"/>
      <c r="PO25" s="36"/>
      <c r="PP25" s="36"/>
      <c r="PQ25" s="36"/>
      <c r="PR25" s="36"/>
      <c r="PS25" s="36"/>
      <c r="PT25" s="36"/>
      <c r="PU25" s="36"/>
      <c r="PV25" s="36"/>
      <c r="PW25" s="36"/>
      <c r="PX25" s="36"/>
      <c r="PY25" s="36"/>
      <c r="PZ25" s="36"/>
      <c r="QA25" s="36"/>
      <c r="QB25" s="36"/>
      <c r="QC25" s="36"/>
      <c r="QD25" s="36"/>
      <c r="QE25" s="36"/>
      <c r="QF25" s="36"/>
      <c r="QG25" s="36"/>
      <c r="QH25" s="36"/>
      <c r="QI25" s="36"/>
      <c r="QJ25" s="36"/>
      <c r="QK25" s="36"/>
      <c r="QL25" s="36"/>
      <c r="QM25" s="36"/>
      <c r="QN25" s="36"/>
      <c r="QO25" s="36"/>
      <c r="QP25" s="36"/>
      <c r="QQ25" s="36"/>
      <c r="QR25" s="36"/>
      <c r="QS25" s="36"/>
      <c r="QT25" s="36"/>
      <c r="QU25" s="36"/>
      <c r="QV25" s="36"/>
      <c r="QW25" s="36"/>
      <c r="QX25" s="36"/>
      <c r="QY25" s="36"/>
      <c r="QZ25" s="36"/>
      <c r="RA25" s="36"/>
      <c r="RB25" s="36"/>
      <c r="RC25" s="36"/>
      <c r="RD25" s="36"/>
      <c r="RE25" s="36"/>
      <c r="RF25" s="36"/>
      <c r="RG25" s="36"/>
      <c r="RH25" s="36"/>
      <c r="RI25" s="36"/>
      <c r="RJ25" s="36"/>
      <c r="RK25" s="36"/>
      <c r="RL25" s="36"/>
      <c r="RM25" s="36"/>
      <c r="RN25" s="36"/>
      <c r="RO25" s="36"/>
      <c r="RP25" s="36"/>
      <c r="RQ25" s="36"/>
      <c r="RR25" s="36"/>
      <c r="RS25" s="36"/>
      <c r="RT25" s="36"/>
      <c r="RU25" s="36"/>
      <c r="RV25" s="36"/>
      <c r="RW25" s="36"/>
      <c r="RX25" s="36"/>
      <c r="RY25" s="36"/>
      <c r="RZ25" s="36"/>
      <c r="SA25" s="36"/>
      <c r="SB25" s="36"/>
      <c r="SC25" s="36"/>
      <c r="SD25" s="36"/>
      <c r="SE25" s="36"/>
      <c r="SF25" s="36"/>
      <c r="SG25" s="36"/>
      <c r="SH25" s="36"/>
      <c r="SI25" s="36"/>
      <c r="SJ25" s="36"/>
      <c r="SK25" s="36"/>
      <c r="SL25" s="36"/>
      <c r="SM25" s="36"/>
      <c r="SN25" s="36"/>
      <c r="SO25" s="36"/>
      <c r="SP25" s="36"/>
      <c r="SQ25" s="36"/>
      <c r="SR25" s="36"/>
      <c r="SS25" s="36"/>
      <c r="ST25" s="36"/>
      <c r="SU25" s="36"/>
      <c r="SV25" s="36"/>
      <c r="SW25" s="36"/>
      <c r="SX25" s="36"/>
      <c r="SY25" s="36"/>
      <c r="SZ25" s="36"/>
      <c r="TA25" s="36"/>
      <c r="TB25" s="36"/>
      <c r="TC25" s="36"/>
      <c r="TD25" s="36"/>
      <c r="TE25" s="36"/>
      <c r="TF25" s="36"/>
      <c r="TG25" s="36"/>
      <c r="TH25" s="36"/>
      <c r="TI25" s="36"/>
      <c r="TJ25" s="36"/>
      <c r="TK25" s="36"/>
      <c r="TL25" s="36"/>
    </row>
    <row r="26" spans="1:537" s="204" customFormat="1" x14ac:dyDescent="0.25">
      <c r="A26" s="193">
        <v>21</v>
      </c>
      <c r="B26" s="193" t="s">
        <v>37</v>
      </c>
      <c r="C26" s="193" t="s">
        <v>53</v>
      </c>
      <c r="D26" s="194">
        <v>35</v>
      </c>
      <c r="E26" s="201">
        <v>0.96399999999999997</v>
      </c>
      <c r="F26" s="202">
        <v>0.97</v>
      </c>
      <c r="G26" s="202">
        <v>1</v>
      </c>
      <c r="H26" s="202">
        <v>0.54500000000000004</v>
      </c>
      <c r="I26" s="253">
        <v>1</v>
      </c>
      <c r="J26" s="253">
        <v>0.152</v>
      </c>
      <c r="K26" s="253">
        <v>0.03</v>
      </c>
      <c r="L26" s="202">
        <v>0</v>
      </c>
      <c r="M26" s="253">
        <v>0</v>
      </c>
      <c r="N26" s="202">
        <v>0</v>
      </c>
      <c r="O26" s="202">
        <v>1</v>
      </c>
      <c r="P26" s="250">
        <v>0</v>
      </c>
      <c r="Q26" s="250">
        <v>0</v>
      </c>
      <c r="R26" s="268">
        <f t="shared" si="2"/>
        <v>0.43546153846153851</v>
      </c>
      <c r="S26" s="27">
        <f t="shared" si="1"/>
        <v>0.43546153846153851</v>
      </c>
      <c r="T26" s="203"/>
    </row>
    <row r="27" spans="1:537" s="165" customFormat="1" x14ac:dyDescent="0.25">
      <c r="A27" s="164">
        <v>22</v>
      </c>
      <c r="B27" s="164" t="s">
        <v>37</v>
      </c>
      <c r="C27" s="152" t="s">
        <v>54</v>
      </c>
      <c r="D27" s="153">
        <v>35</v>
      </c>
      <c r="E27" s="161">
        <v>0.97599999999999998</v>
      </c>
      <c r="F27" s="159">
        <v>0.94899999999999995</v>
      </c>
      <c r="G27" s="159">
        <v>1</v>
      </c>
      <c r="H27" s="159">
        <v>0.38100000000000001</v>
      </c>
      <c r="I27" s="254">
        <v>0</v>
      </c>
      <c r="J27" s="254">
        <v>0.13200000000000001</v>
      </c>
      <c r="K27" s="254">
        <v>0</v>
      </c>
      <c r="L27" s="159">
        <v>0</v>
      </c>
      <c r="M27" s="254">
        <v>0</v>
      </c>
      <c r="N27" s="159">
        <v>0</v>
      </c>
      <c r="O27" s="159">
        <v>1</v>
      </c>
      <c r="P27" s="250">
        <v>-0.05</v>
      </c>
      <c r="Q27" s="250">
        <v>-7.4999999999999997E-2</v>
      </c>
      <c r="R27" s="268">
        <f t="shared" si="2"/>
        <v>0.33176923076923082</v>
      </c>
      <c r="S27" s="27">
        <f t="shared" si="1"/>
        <v>0.33176923076923082</v>
      </c>
      <c r="T27" s="162"/>
    </row>
    <row r="28" spans="1:537" s="52" customFormat="1" x14ac:dyDescent="0.25">
      <c r="A28" s="100">
        <v>23</v>
      </c>
      <c r="B28" s="100" t="s">
        <v>37</v>
      </c>
      <c r="C28" s="112" t="s">
        <v>55</v>
      </c>
      <c r="D28" s="87">
        <v>35</v>
      </c>
      <c r="E28" s="56">
        <v>0.93</v>
      </c>
      <c r="F28" s="63">
        <v>1</v>
      </c>
      <c r="G28" s="63">
        <v>1</v>
      </c>
      <c r="H28" s="63">
        <v>0.44400000000000001</v>
      </c>
      <c r="I28" s="246">
        <v>7.3999999999999996E-2</v>
      </c>
      <c r="J28" s="246">
        <v>0.222</v>
      </c>
      <c r="K28" s="246">
        <v>0</v>
      </c>
      <c r="L28" s="63">
        <v>0</v>
      </c>
      <c r="M28" s="246">
        <v>0</v>
      </c>
      <c r="N28" s="63">
        <v>0</v>
      </c>
      <c r="O28" s="63">
        <v>1</v>
      </c>
      <c r="P28" s="178">
        <v>-3.6999999999999998E-2</v>
      </c>
      <c r="Q28" s="178">
        <v>-0.14799999999999999</v>
      </c>
      <c r="R28" s="268">
        <f t="shared" si="2"/>
        <v>0.34500000000000003</v>
      </c>
      <c r="S28" s="27">
        <f t="shared" si="1"/>
        <v>0.34500000000000003</v>
      </c>
      <c r="T28" s="51"/>
    </row>
    <row r="29" spans="1:537" s="52" customFormat="1" x14ac:dyDescent="0.25">
      <c r="A29" s="100">
        <v>30</v>
      </c>
      <c r="B29" s="100" t="s">
        <v>37</v>
      </c>
      <c r="C29" s="112" t="s">
        <v>56</v>
      </c>
      <c r="D29" s="87">
        <v>35</v>
      </c>
      <c r="E29" s="56">
        <v>0.58799999999999997</v>
      </c>
      <c r="F29" s="63">
        <v>1</v>
      </c>
      <c r="G29" s="63">
        <v>0.95</v>
      </c>
      <c r="H29" s="63">
        <v>0.72499999999999998</v>
      </c>
      <c r="I29" s="246">
        <v>1</v>
      </c>
      <c r="J29" s="246">
        <v>0.15</v>
      </c>
      <c r="K29" s="246">
        <v>2.5000000000000001E-2</v>
      </c>
      <c r="L29" s="63">
        <v>0</v>
      </c>
      <c r="M29" s="246">
        <v>0</v>
      </c>
      <c r="N29" s="63">
        <v>0</v>
      </c>
      <c r="O29" s="63">
        <v>1</v>
      </c>
      <c r="P29" s="178">
        <v>-2.5000000000000001E-2</v>
      </c>
      <c r="Q29" s="178">
        <v>-0.1</v>
      </c>
      <c r="R29" s="268">
        <f t="shared" si="2"/>
        <v>0.40869230769230774</v>
      </c>
      <c r="S29" s="27">
        <f t="shared" si="1"/>
        <v>0.40869230769230774</v>
      </c>
      <c r="T29" s="51"/>
    </row>
    <row r="30" spans="1:537" s="8" customFormat="1" x14ac:dyDescent="0.25">
      <c r="A30" s="100">
        <v>25</v>
      </c>
      <c r="B30" s="100" t="s">
        <v>37</v>
      </c>
      <c r="C30" s="112" t="s">
        <v>57</v>
      </c>
      <c r="D30" s="87">
        <v>35</v>
      </c>
      <c r="E30" s="56">
        <v>0.84399999999999997</v>
      </c>
      <c r="F30" s="63">
        <v>0.90600000000000003</v>
      </c>
      <c r="G30" s="63">
        <v>1</v>
      </c>
      <c r="H30" s="63">
        <v>0.65600000000000003</v>
      </c>
      <c r="I30" s="246">
        <v>0.375</v>
      </c>
      <c r="J30" s="246">
        <v>9.2999999999999999E-2</v>
      </c>
      <c r="K30" s="246">
        <v>0</v>
      </c>
      <c r="L30" s="63">
        <v>0</v>
      </c>
      <c r="M30" s="246">
        <v>0</v>
      </c>
      <c r="N30" s="63">
        <v>0</v>
      </c>
      <c r="O30" s="63">
        <v>1</v>
      </c>
      <c r="P30" s="178">
        <v>0</v>
      </c>
      <c r="Q30" s="178">
        <v>-3.1E-2</v>
      </c>
      <c r="R30" s="268">
        <f t="shared" si="2"/>
        <v>0.3725384615384616</v>
      </c>
      <c r="S30" s="27">
        <f t="shared" si="1"/>
        <v>0.3725384615384616</v>
      </c>
      <c r="T30" s="40"/>
      <c r="U30" s="95"/>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c r="IW30" s="39"/>
      <c r="IX30" s="39"/>
      <c r="IY30" s="39"/>
      <c r="IZ30" s="39"/>
      <c r="JA30" s="39"/>
      <c r="JB30" s="39"/>
      <c r="JC30" s="39"/>
      <c r="JD30" s="39"/>
      <c r="JE30" s="39"/>
      <c r="JF30" s="39"/>
      <c r="JG30" s="39"/>
      <c r="JH30" s="39"/>
      <c r="JI30" s="39"/>
      <c r="JJ30" s="39"/>
      <c r="JK30" s="39"/>
      <c r="JL30" s="39"/>
      <c r="JM30" s="39"/>
      <c r="JN30" s="39"/>
      <c r="JO30" s="39"/>
      <c r="JP30" s="39"/>
      <c r="JQ30" s="39"/>
      <c r="JR30" s="39"/>
      <c r="JS30" s="39"/>
      <c r="JT30" s="39"/>
      <c r="JU30" s="39"/>
      <c r="JV30" s="39"/>
      <c r="JW30" s="39"/>
      <c r="JX30" s="39"/>
      <c r="JY30" s="39"/>
      <c r="JZ30" s="39"/>
      <c r="KA30" s="39"/>
      <c r="KB30" s="39"/>
      <c r="KC30" s="39"/>
      <c r="KD30" s="39"/>
      <c r="KE30" s="39"/>
      <c r="KF30" s="39"/>
      <c r="KG30" s="39"/>
      <c r="KH30" s="39"/>
      <c r="KI30" s="39"/>
      <c r="KJ30" s="39"/>
      <c r="KK30" s="39"/>
      <c r="KL30" s="39"/>
      <c r="KM30" s="39"/>
      <c r="KN30" s="39"/>
      <c r="KO30" s="39"/>
      <c r="KP30" s="39"/>
      <c r="KQ30" s="39"/>
      <c r="KR30" s="39"/>
      <c r="KS30" s="39"/>
      <c r="KT30" s="39"/>
      <c r="KU30" s="39"/>
      <c r="KV30" s="39"/>
      <c r="KW30" s="39"/>
      <c r="KX30" s="39"/>
      <c r="KY30" s="39"/>
      <c r="KZ30" s="39"/>
      <c r="LA30" s="39"/>
      <c r="LB30" s="39"/>
      <c r="LC30" s="39"/>
      <c r="LD30" s="39"/>
      <c r="LE30" s="39"/>
      <c r="LF30" s="39"/>
      <c r="LG30" s="39"/>
      <c r="LH30" s="39"/>
      <c r="LI30" s="39"/>
      <c r="LJ30" s="39"/>
      <c r="LK30" s="39"/>
      <c r="LL30" s="39"/>
      <c r="LM30" s="39"/>
      <c r="LN30" s="39"/>
      <c r="LO30" s="39"/>
      <c r="LP30" s="39"/>
      <c r="LQ30" s="39"/>
      <c r="LR30" s="39"/>
      <c r="LS30" s="39"/>
      <c r="LT30" s="39"/>
      <c r="LU30" s="39"/>
      <c r="LV30" s="39"/>
      <c r="LW30" s="39"/>
      <c r="LX30" s="39"/>
      <c r="LY30" s="39"/>
      <c r="LZ30" s="39"/>
      <c r="MA30" s="39"/>
      <c r="MB30" s="39"/>
      <c r="MC30" s="39"/>
      <c r="MD30" s="39"/>
      <c r="ME30" s="39"/>
      <c r="MF30" s="39"/>
      <c r="MG30" s="39"/>
      <c r="MH30" s="39"/>
      <c r="MI30" s="39"/>
      <c r="MJ30" s="39"/>
      <c r="MK30" s="39"/>
      <c r="ML30" s="39"/>
      <c r="MM30" s="39"/>
      <c r="MN30" s="39"/>
      <c r="MO30" s="39"/>
      <c r="MP30" s="39"/>
      <c r="MQ30" s="39"/>
      <c r="MR30" s="39"/>
      <c r="MS30" s="39"/>
      <c r="MT30" s="39"/>
      <c r="MU30" s="39"/>
      <c r="MV30" s="39"/>
      <c r="MW30" s="39"/>
      <c r="MX30" s="39"/>
      <c r="MY30" s="39"/>
      <c r="MZ30" s="39"/>
      <c r="NA30" s="39"/>
      <c r="NB30" s="39"/>
      <c r="NC30" s="39"/>
      <c r="ND30" s="39"/>
      <c r="NE30" s="39"/>
      <c r="NF30" s="39"/>
      <c r="NG30" s="39"/>
      <c r="NH30" s="39"/>
      <c r="NI30" s="39"/>
      <c r="NJ30" s="39"/>
      <c r="NK30" s="39"/>
      <c r="NL30" s="39"/>
      <c r="NM30" s="39"/>
      <c r="NN30" s="39"/>
      <c r="NO30" s="39"/>
      <c r="NP30" s="39"/>
      <c r="NQ30" s="39"/>
      <c r="NR30" s="39"/>
      <c r="NS30" s="39"/>
      <c r="NT30" s="39"/>
      <c r="NU30" s="39"/>
      <c r="NV30" s="39"/>
      <c r="NW30" s="39"/>
      <c r="NX30" s="39"/>
      <c r="NY30" s="39"/>
      <c r="NZ30" s="39"/>
      <c r="OA30" s="39"/>
      <c r="OB30" s="39"/>
      <c r="OC30" s="39"/>
      <c r="OD30" s="39"/>
      <c r="OE30" s="39"/>
      <c r="OF30" s="39"/>
      <c r="OG30" s="39"/>
      <c r="OH30" s="39"/>
      <c r="OI30" s="39"/>
      <c r="OJ30" s="39"/>
      <c r="OK30" s="39"/>
      <c r="OL30" s="39"/>
      <c r="OM30" s="39"/>
      <c r="ON30" s="39"/>
      <c r="OO30" s="39"/>
      <c r="OP30" s="39"/>
      <c r="OQ30" s="39"/>
      <c r="OR30" s="39"/>
      <c r="OS30" s="39"/>
      <c r="OT30" s="39"/>
      <c r="OU30" s="39"/>
      <c r="OV30" s="39"/>
      <c r="OW30" s="39"/>
      <c r="OX30" s="39"/>
      <c r="OY30" s="39"/>
      <c r="OZ30" s="39"/>
      <c r="PA30" s="39"/>
      <c r="PB30" s="39"/>
      <c r="PC30" s="39"/>
      <c r="PD30" s="39"/>
      <c r="PE30" s="39"/>
      <c r="PF30" s="39"/>
      <c r="PG30" s="39"/>
      <c r="PH30" s="39"/>
      <c r="PI30" s="39"/>
      <c r="PJ30" s="39"/>
      <c r="PK30" s="39"/>
      <c r="PL30" s="39"/>
      <c r="PM30" s="39"/>
      <c r="PN30" s="39"/>
      <c r="PO30" s="39"/>
      <c r="PP30" s="39"/>
      <c r="PQ30" s="39"/>
      <c r="PR30" s="39"/>
      <c r="PS30" s="39"/>
      <c r="PT30" s="39"/>
      <c r="PU30" s="39"/>
      <c r="PV30" s="39"/>
      <c r="PW30" s="39"/>
      <c r="PX30" s="39"/>
      <c r="PY30" s="39"/>
      <c r="PZ30" s="39"/>
      <c r="QA30" s="39"/>
      <c r="QB30" s="39"/>
      <c r="QC30" s="39"/>
      <c r="QD30" s="39"/>
      <c r="QE30" s="39"/>
      <c r="QF30" s="39"/>
      <c r="QG30" s="39"/>
      <c r="QH30" s="39"/>
      <c r="QI30" s="39"/>
      <c r="QJ30" s="39"/>
      <c r="QK30" s="39"/>
      <c r="QL30" s="39"/>
      <c r="QM30" s="39"/>
      <c r="QN30" s="39"/>
      <c r="QO30" s="39"/>
      <c r="QP30" s="39"/>
      <c r="QQ30" s="39"/>
      <c r="QR30" s="39"/>
      <c r="QS30" s="39"/>
      <c r="QT30" s="39"/>
      <c r="QU30" s="39"/>
      <c r="QV30" s="39"/>
      <c r="QW30" s="39"/>
      <c r="QX30" s="39"/>
      <c r="QY30" s="39"/>
      <c r="QZ30" s="39"/>
      <c r="RA30" s="39"/>
      <c r="RB30" s="39"/>
      <c r="RC30" s="39"/>
      <c r="RD30" s="39"/>
      <c r="RE30" s="39"/>
      <c r="RF30" s="39"/>
      <c r="RG30" s="39"/>
      <c r="RH30" s="39"/>
      <c r="RI30" s="39"/>
      <c r="RJ30" s="39"/>
      <c r="RK30" s="39"/>
      <c r="RL30" s="39"/>
      <c r="RM30" s="39"/>
      <c r="RN30" s="39"/>
      <c r="RO30" s="39"/>
      <c r="RP30" s="39"/>
      <c r="RQ30" s="39"/>
      <c r="RR30" s="39"/>
      <c r="RS30" s="39"/>
      <c r="RT30" s="39"/>
      <c r="RU30" s="39"/>
      <c r="RV30" s="39"/>
      <c r="RW30" s="39"/>
      <c r="RX30" s="39"/>
      <c r="RY30" s="39"/>
      <c r="RZ30" s="39"/>
      <c r="SA30" s="39"/>
      <c r="SB30" s="39"/>
      <c r="SC30" s="39"/>
      <c r="SD30" s="39"/>
      <c r="SE30" s="39"/>
      <c r="SF30" s="39"/>
      <c r="SG30" s="39"/>
      <c r="SH30" s="39"/>
      <c r="SI30" s="39"/>
      <c r="SJ30" s="39"/>
      <c r="SK30" s="39"/>
      <c r="SL30" s="39"/>
      <c r="SM30" s="39"/>
      <c r="SN30" s="39"/>
      <c r="SO30" s="39"/>
      <c r="SP30" s="39"/>
      <c r="SQ30" s="39"/>
      <c r="SR30" s="39"/>
      <c r="SS30" s="39"/>
      <c r="ST30" s="39"/>
      <c r="SU30" s="39"/>
      <c r="SV30" s="39"/>
      <c r="SW30" s="39"/>
      <c r="SX30" s="39"/>
      <c r="SY30" s="39"/>
      <c r="SZ30" s="39"/>
      <c r="TA30" s="39"/>
      <c r="TB30" s="39"/>
      <c r="TC30" s="39"/>
      <c r="TD30" s="39"/>
      <c r="TE30" s="39"/>
      <c r="TF30" s="39"/>
      <c r="TG30" s="39"/>
      <c r="TH30" s="39"/>
      <c r="TI30" s="39"/>
      <c r="TJ30" s="39"/>
      <c r="TK30" s="39"/>
      <c r="TL30" s="39"/>
      <c r="TM30" s="39"/>
      <c r="TN30" s="39"/>
      <c r="TO30" s="39"/>
      <c r="TP30" s="39"/>
      <c r="TQ30" s="39"/>
    </row>
    <row r="31" spans="1:537" s="52" customFormat="1" ht="25.5" x14ac:dyDescent="0.25">
      <c r="A31" s="100">
        <v>26</v>
      </c>
      <c r="B31" s="100" t="s">
        <v>37</v>
      </c>
      <c r="C31" s="112" t="s">
        <v>102</v>
      </c>
      <c r="D31" s="87">
        <v>35</v>
      </c>
      <c r="E31" s="56">
        <v>0.7</v>
      </c>
      <c r="F31" s="63">
        <v>0.93500000000000005</v>
      </c>
      <c r="G31" s="63">
        <v>1</v>
      </c>
      <c r="H31" s="63">
        <v>0.65</v>
      </c>
      <c r="I31" s="246">
        <v>0.19</v>
      </c>
      <c r="J31" s="246">
        <v>0.16</v>
      </c>
      <c r="K31" s="246">
        <v>0</v>
      </c>
      <c r="L31" s="63">
        <v>0</v>
      </c>
      <c r="M31" s="246">
        <v>0</v>
      </c>
      <c r="N31" s="63">
        <v>0</v>
      </c>
      <c r="O31" s="63">
        <v>1</v>
      </c>
      <c r="P31" s="178">
        <v>0</v>
      </c>
      <c r="Q31" s="178">
        <v>-9.6000000000000002E-2</v>
      </c>
      <c r="R31" s="268">
        <f t="shared" si="2"/>
        <v>0.34915384615384615</v>
      </c>
      <c r="S31" s="27">
        <f t="shared" si="1"/>
        <v>0.34915384615384615</v>
      </c>
      <c r="T31" s="51"/>
    </row>
    <row r="32" spans="1:537" s="52" customFormat="1" x14ac:dyDescent="0.25">
      <c r="A32" s="100">
        <v>27</v>
      </c>
      <c r="B32" s="100" t="s">
        <v>37</v>
      </c>
      <c r="C32" s="112" t="s">
        <v>58</v>
      </c>
      <c r="D32" s="87">
        <v>33</v>
      </c>
      <c r="E32" s="56">
        <v>0.97</v>
      </c>
      <c r="F32" s="63">
        <v>1</v>
      </c>
      <c r="G32" s="63">
        <v>1</v>
      </c>
      <c r="H32" s="63">
        <v>0.27700000000000002</v>
      </c>
      <c r="I32" s="246">
        <v>0.55500000000000005</v>
      </c>
      <c r="J32" s="246">
        <v>0.111</v>
      </c>
      <c r="K32" s="246">
        <v>0</v>
      </c>
      <c r="L32" s="63">
        <v>0</v>
      </c>
      <c r="M32" s="246">
        <v>0</v>
      </c>
      <c r="N32" s="63">
        <v>0</v>
      </c>
      <c r="O32" s="63">
        <v>1</v>
      </c>
      <c r="P32" s="178">
        <v>0</v>
      </c>
      <c r="Q32" s="178">
        <v>-0.111</v>
      </c>
      <c r="R32" s="268">
        <f t="shared" si="2"/>
        <v>0.36938461538461542</v>
      </c>
      <c r="S32" s="27">
        <f t="shared" si="1"/>
        <v>0.36938461538461542</v>
      </c>
      <c r="T32" s="51"/>
    </row>
    <row r="33" spans="1:537" s="52" customFormat="1" ht="25.5" x14ac:dyDescent="0.25">
      <c r="A33" s="100">
        <v>28</v>
      </c>
      <c r="B33" s="100" t="s">
        <v>37</v>
      </c>
      <c r="C33" s="112" t="s">
        <v>103</v>
      </c>
      <c r="D33" s="87">
        <v>35</v>
      </c>
      <c r="E33" s="56">
        <v>0.72899999999999998</v>
      </c>
      <c r="F33" s="63">
        <v>1</v>
      </c>
      <c r="G33" s="63">
        <v>0.57599999999999996</v>
      </c>
      <c r="H33" s="63">
        <v>0.63400000000000001</v>
      </c>
      <c r="I33" s="246">
        <v>0.121</v>
      </c>
      <c r="J33" s="246">
        <v>0.121</v>
      </c>
      <c r="K33" s="246">
        <v>0.03</v>
      </c>
      <c r="L33" s="63">
        <v>0</v>
      </c>
      <c r="M33" s="246">
        <v>0</v>
      </c>
      <c r="N33" s="63">
        <v>0</v>
      </c>
      <c r="O33" s="63">
        <v>1</v>
      </c>
      <c r="P33" s="178">
        <v>-0.03</v>
      </c>
      <c r="Q33" s="178">
        <v>-0.33300000000000002</v>
      </c>
      <c r="R33" s="268">
        <f t="shared" si="2"/>
        <v>0.29599999999999999</v>
      </c>
      <c r="S33" s="27">
        <f t="shared" si="1"/>
        <v>0.29599999999999999</v>
      </c>
      <c r="T33" s="51"/>
    </row>
    <row r="34" spans="1:537" s="52" customFormat="1" ht="38.25" x14ac:dyDescent="0.25">
      <c r="A34" s="147">
        <v>29</v>
      </c>
      <c r="B34" s="147" t="s">
        <v>37</v>
      </c>
      <c r="C34" s="112" t="s">
        <v>105</v>
      </c>
      <c r="D34" s="87">
        <v>35</v>
      </c>
      <c r="E34" s="144">
        <v>0.64</v>
      </c>
      <c r="F34" s="148">
        <v>0.98</v>
      </c>
      <c r="G34" s="148">
        <v>0.95</v>
      </c>
      <c r="H34" s="148">
        <v>0.35</v>
      </c>
      <c r="I34" s="255">
        <v>0.18</v>
      </c>
      <c r="J34" s="255">
        <v>0.12</v>
      </c>
      <c r="K34" s="255">
        <v>0</v>
      </c>
      <c r="L34" s="148">
        <v>0</v>
      </c>
      <c r="M34" s="255">
        <v>0</v>
      </c>
      <c r="N34" s="148">
        <v>0</v>
      </c>
      <c r="O34" s="148">
        <v>1</v>
      </c>
      <c r="P34" s="178">
        <v>-0.06</v>
      </c>
      <c r="Q34" s="178">
        <v>-0.12</v>
      </c>
      <c r="R34" s="268">
        <f t="shared" si="2"/>
        <v>0.31076923076923085</v>
      </c>
      <c r="S34" s="27">
        <f t="shared" si="1"/>
        <v>0.31076923076923085</v>
      </c>
      <c r="T34" s="145"/>
    </row>
    <row r="35" spans="1:537" s="8" customFormat="1" x14ac:dyDescent="0.25">
      <c r="A35" s="100">
        <v>30</v>
      </c>
      <c r="B35" s="100" t="s">
        <v>37</v>
      </c>
      <c r="C35" s="112" t="s">
        <v>59</v>
      </c>
      <c r="D35" s="87">
        <v>35</v>
      </c>
      <c r="E35" s="56">
        <v>0.63800000000000001</v>
      </c>
      <c r="F35" s="63">
        <v>0.96699999999999997</v>
      </c>
      <c r="G35" s="63">
        <v>1</v>
      </c>
      <c r="H35" s="63">
        <v>0.46600000000000003</v>
      </c>
      <c r="I35" s="246">
        <v>1</v>
      </c>
      <c r="J35" s="246">
        <v>0.2</v>
      </c>
      <c r="K35" s="246">
        <v>0</v>
      </c>
      <c r="L35" s="63">
        <v>0</v>
      </c>
      <c r="M35" s="246">
        <v>0</v>
      </c>
      <c r="N35" s="63">
        <v>0</v>
      </c>
      <c r="O35" s="63">
        <v>0.5</v>
      </c>
      <c r="P35" s="178">
        <v>-3.3000000000000002E-2</v>
      </c>
      <c r="Q35" s="178">
        <v>-0.13300000000000001</v>
      </c>
      <c r="R35" s="268">
        <f t="shared" si="2"/>
        <v>0.35423076923076918</v>
      </c>
      <c r="S35" s="27">
        <f t="shared" si="1"/>
        <v>0.35423076923076918</v>
      </c>
      <c r="T35" s="43"/>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c r="IX35" s="41"/>
      <c r="IY35" s="41"/>
      <c r="IZ35" s="41"/>
      <c r="JA35" s="41"/>
      <c r="JB35" s="41"/>
      <c r="JC35" s="41"/>
      <c r="JD35" s="41"/>
      <c r="JE35" s="41"/>
      <c r="JF35" s="41"/>
      <c r="JG35" s="41"/>
      <c r="JH35" s="41"/>
      <c r="JI35" s="41"/>
      <c r="JJ35" s="41"/>
      <c r="JK35" s="41"/>
      <c r="JL35" s="41"/>
      <c r="JM35" s="41"/>
      <c r="JN35" s="41"/>
      <c r="JO35" s="41"/>
      <c r="JP35" s="41"/>
      <c r="JQ35" s="41"/>
      <c r="JR35" s="41"/>
      <c r="JS35" s="41"/>
      <c r="JT35" s="41"/>
      <c r="JU35" s="41"/>
      <c r="JV35" s="41"/>
      <c r="JW35" s="41"/>
      <c r="JX35" s="41"/>
      <c r="JY35" s="41"/>
      <c r="JZ35" s="41"/>
      <c r="KA35" s="41"/>
      <c r="KB35" s="41"/>
      <c r="KC35" s="41"/>
      <c r="KD35" s="41"/>
      <c r="KE35" s="41"/>
      <c r="KF35" s="41"/>
      <c r="KG35" s="41"/>
      <c r="KH35" s="41"/>
      <c r="KI35" s="41"/>
      <c r="KJ35" s="41"/>
      <c r="KK35" s="41"/>
      <c r="KL35" s="41"/>
      <c r="KM35" s="41"/>
      <c r="KN35" s="41"/>
      <c r="KO35" s="41"/>
      <c r="KP35" s="41"/>
      <c r="KQ35" s="41"/>
      <c r="KR35" s="41"/>
      <c r="KS35" s="41"/>
      <c r="KT35" s="41"/>
      <c r="KU35" s="41"/>
      <c r="KV35" s="41"/>
      <c r="KW35" s="41"/>
      <c r="KX35" s="41"/>
      <c r="KY35" s="41"/>
      <c r="KZ35" s="41"/>
      <c r="LA35" s="41"/>
      <c r="LB35" s="41"/>
      <c r="LC35" s="41"/>
      <c r="LD35" s="41"/>
      <c r="LE35" s="41"/>
      <c r="LF35" s="41"/>
      <c r="LG35" s="41"/>
      <c r="LH35" s="41"/>
      <c r="LI35" s="41"/>
      <c r="LJ35" s="41"/>
      <c r="LK35" s="41"/>
      <c r="LL35" s="41"/>
      <c r="LM35" s="41"/>
      <c r="LN35" s="41"/>
      <c r="LO35" s="41"/>
      <c r="LP35" s="41"/>
      <c r="LQ35" s="41"/>
      <c r="LR35" s="41"/>
      <c r="LS35" s="41"/>
      <c r="LT35" s="41"/>
      <c r="LU35" s="41"/>
      <c r="LV35" s="41"/>
      <c r="LW35" s="41"/>
      <c r="LX35" s="41"/>
      <c r="LY35" s="41"/>
      <c r="LZ35" s="41"/>
      <c r="MA35" s="41"/>
      <c r="MB35" s="41"/>
      <c r="MC35" s="41"/>
      <c r="MD35" s="41"/>
      <c r="ME35" s="41"/>
      <c r="MF35" s="41"/>
      <c r="MG35" s="41"/>
      <c r="MH35" s="41"/>
      <c r="MI35" s="41"/>
      <c r="MJ35" s="41"/>
      <c r="MK35" s="41"/>
      <c r="ML35" s="41"/>
      <c r="MM35" s="41"/>
      <c r="MN35" s="41"/>
      <c r="MO35" s="41"/>
      <c r="MP35" s="41"/>
      <c r="MQ35" s="41"/>
      <c r="MR35" s="41"/>
      <c r="MS35" s="41"/>
      <c r="MT35" s="41"/>
      <c r="MU35" s="41"/>
      <c r="MV35" s="41"/>
      <c r="MW35" s="41"/>
      <c r="MX35" s="41"/>
      <c r="MY35" s="41"/>
      <c r="MZ35" s="41"/>
      <c r="NA35" s="41"/>
      <c r="NB35" s="41"/>
      <c r="NC35" s="41"/>
      <c r="ND35" s="41"/>
      <c r="NE35" s="41"/>
      <c r="NF35" s="41"/>
      <c r="NG35" s="41"/>
      <c r="NH35" s="41"/>
      <c r="NI35" s="41"/>
      <c r="NJ35" s="41"/>
      <c r="NK35" s="41"/>
      <c r="NL35" s="41"/>
      <c r="NM35" s="41"/>
      <c r="NN35" s="41"/>
      <c r="NO35" s="41"/>
      <c r="NP35" s="41"/>
      <c r="NQ35" s="41"/>
      <c r="NR35" s="41"/>
      <c r="NS35" s="41"/>
      <c r="NT35" s="41"/>
      <c r="NU35" s="41"/>
      <c r="NV35" s="41"/>
      <c r="NW35" s="41"/>
      <c r="NX35" s="41"/>
      <c r="NY35" s="41"/>
      <c r="NZ35" s="41"/>
      <c r="OA35" s="41"/>
      <c r="OB35" s="41"/>
      <c r="OC35" s="41"/>
      <c r="OD35" s="41"/>
      <c r="OE35" s="41"/>
      <c r="OF35" s="41"/>
      <c r="OG35" s="41"/>
      <c r="OH35" s="41"/>
      <c r="OI35" s="41"/>
      <c r="OJ35" s="41"/>
      <c r="OK35" s="41"/>
      <c r="OL35" s="41"/>
      <c r="OM35" s="41"/>
      <c r="ON35" s="41"/>
      <c r="OO35" s="41"/>
      <c r="OP35" s="41"/>
      <c r="OQ35" s="41"/>
      <c r="OR35" s="41"/>
      <c r="OS35" s="41"/>
      <c r="OT35" s="41"/>
      <c r="OU35" s="41"/>
      <c r="OV35" s="41"/>
      <c r="OW35" s="41"/>
      <c r="OX35" s="41"/>
      <c r="OY35" s="41"/>
      <c r="OZ35" s="41"/>
      <c r="PA35" s="41"/>
      <c r="PB35" s="41"/>
      <c r="PC35" s="41"/>
      <c r="PD35" s="41"/>
      <c r="PE35" s="41"/>
      <c r="PF35" s="41"/>
      <c r="PG35" s="41"/>
      <c r="PH35" s="41"/>
      <c r="PI35" s="41"/>
      <c r="PJ35" s="41"/>
      <c r="PK35" s="41"/>
      <c r="PL35" s="41"/>
      <c r="PM35" s="41"/>
      <c r="PN35" s="41"/>
      <c r="PO35" s="41"/>
      <c r="PP35" s="41"/>
      <c r="PQ35" s="41"/>
      <c r="PR35" s="41"/>
      <c r="PS35" s="41"/>
      <c r="PT35" s="41"/>
      <c r="PU35" s="41"/>
      <c r="PV35" s="41"/>
      <c r="PW35" s="41"/>
      <c r="PX35" s="41"/>
      <c r="PY35" s="41"/>
      <c r="PZ35" s="41"/>
      <c r="QA35" s="41"/>
      <c r="QB35" s="41"/>
      <c r="QC35" s="41"/>
      <c r="QD35" s="41"/>
      <c r="QE35" s="41"/>
      <c r="QF35" s="41"/>
      <c r="QG35" s="41"/>
      <c r="QH35" s="41"/>
      <c r="QI35" s="41"/>
      <c r="QJ35" s="41"/>
      <c r="QK35" s="41"/>
      <c r="QL35" s="41"/>
      <c r="QM35" s="41"/>
      <c r="QN35" s="41"/>
      <c r="QO35" s="41"/>
      <c r="QP35" s="41"/>
      <c r="QQ35" s="41"/>
      <c r="QR35" s="41"/>
      <c r="QS35" s="41"/>
      <c r="QT35" s="41"/>
      <c r="QU35" s="41"/>
      <c r="QV35" s="41"/>
      <c r="QW35" s="41"/>
      <c r="QX35" s="41"/>
      <c r="QY35" s="41"/>
      <c r="QZ35" s="41"/>
      <c r="RA35" s="41"/>
      <c r="RB35" s="41"/>
      <c r="RC35" s="41"/>
      <c r="RD35" s="41"/>
      <c r="RE35" s="41"/>
      <c r="RF35" s="41"/>
      <c r="RG35" s="41"/>
      <c r="RH35" s="41"/>
      <c r="RI35" s="41"/>
      <c r="RJ35" s="41"/>
      <c r="RK35" s="41"/>
      <c r="RL35" s="41"/>
      <c r="RM35" s="41"/>
      <c r="RN35" s="41"/>
      <c r="RO35" s="41"/>
      <c r="RP35" s="41"/>
      <c r="RQ35" s="41"/>
      <c r="RR35" s="41"/>
      <c r="RS35" s="41"/>
      <c r="RT35" s="41"/>
      <c r="RU35" s="41"/>
      <c r="RV35" s="41"/>
      <c r="RW35" s="41"/>
      <c r="RX35" s="41"/>
      <c r="RY35" s="41"/>
      <c r="RZ35" s="41"/>
      <c r="SA35" s="41"/>
      <c r="SB35" s="41"/>
      <c r="SC35" s="41"/>
      <c r="SD35" s="41"/>
      <c r="SE35" s="41"/>
      <c r="SF35" s="41"/>
      <c r="SG35" s="41"/>
      <c r="SH35" s="41"/>
      <c r="SI35" s="41"/>
      <c r="SJ35" s="41"/>
      <c r="SK35" s="41"/>
      <c r="SL35" s="41"/>
      <c r="SM35" s="41"/>
      <c r="SN35" s="41"/>
      <c r="SO35" s="41"/>
      <c r="SP35" s="41"/>
      <c r="SQ35" s="41"/>
      <c r="SR35" s="41"/>
      <c r="SS35" s="41"/>
      <c r="ST35" s="41"/>
      <c r="SU35" s="41"/>
      <c r="SV35" s="41"/>
      <c r="SW35" s="41"/>
      <c r="SX35" s="41"/>
      <c r="SY35" s="41"/>
      <c r="SZ35" s="41"/>
      <c r="TA35" s="41"/>
      <c r="TB35" s="41"/>
      <c r="TC35" s="41"/>
      <c r="TD35" s="41"/>
      <c r="TE35" s="41"/>
      <c r="TF35" s="41"/>
      <c r="TG35" s="41"/>
      <c r="TH35" s="41"/>
      <c r="TI35" s="41"/>
      <c r="TJ35" s="41"/>
      <c r="TK35" s="41"/>
      <c r="TL35" s="41"/>
      <c r="TM35" s="41"/>
      <c r="TN35" s="41"/>
      <c r="TO35" s="41"/>
      <c r="TP35" s="41"/>
      <c r="TQ35" s="41"/>
    </row>
    <row r="36" spans="1:537" s="52" customFormat="1" ht="25.5" x14ac:dyDescent="0.25">
      <c r="A36" s="100">
        <v>31</v>
      </c>
      <c r="B36" s="100" t="s">
        <v>37</v>
      </c>
      <c r="C36" s="112" t="s">
        <v>104</v>
      </c>
      <c r="D36" s="87">
        <v>35</v>
      </c>
      <c r="E36" s="244">
        <v>0.93500000000000005</v>
      </c>
      <c r="F36" s="245">
        <v>0.93100000000000005</v>
      </c>
      <c r="G36" s="63">
        <v>1</v>
      </c>
      <c r="H36" s="63">
        <v>0.34399999999999997</v>
      </c>
      <c r="I36" s="246">
        <v>3.4000000000000002E-2</v>
      </c>
      <c r="J36" s="246">
        <v>3.4000000000000002E-2</v>
      </c>
      <c r="K36" s="246">
        <v>0</v>
      </c>
      <c r="L36" s="63">
        <v>0</v>
      </c>
      <c r="M36" s="246">
        <v>0</v>
      </c>
      <c r="N36" s="63">
        <v>0</v>
      </c>
      <c r="O36" s="63">
        <v>1</v>
      </c>
      <c r="P36" s="178">
        <v>0</v>
      </c>
      <c r="Q36" s="178">
        <v>-0.104</v>
      </c>
      <c r="R36" s="268">
        <f t="shared" si="2"/>
        <v>0.32107692307692304</v>
      </c>
      <c r="S36" s="27">
        <f t="shared" si="1"/>
        <v>0.32107692307692304</v>
      </c>
      <c r="T36" s="51"/>
    </row>
    <row r="37" spans="1:537" s="52" customFormat="1" x14ac:dyDescent="0.25">
      <c r="A37" s="100">
        <v>32</v>
      </c>
      <c r="B37" s="100" t="s">
        <v>37</v>
      </c>
      <c r="C37" s="112" t="s">
        <v>60</v>
      </c>
      <c r="D37" s="87">
        <v>35</v>
      </c>
      <c r="E37" s="56">
        <v>0.63100000000000001</v>
      </c>
      <c r="F37" s="63">
        <v>0.83299999999999996</v>
      </c>
      <c r="G37" s="63">
        <v>1</v>
      </c>
      <c r="H37" s="63">
        <v>0.43</v>
      </c>
      <c r="I37" s="246">
        <v>0.1</v>
      </c>
      <c r="J37" s="246">
        <v>0.1</v>
      </c>
      <c r="K37" s="246">
        <v>0</v>
      </c>
      <c r="L37" s="63">
        <v>0</v>
      </c>
      <c r="M37" s="246">
        <v>0</v>
      </c>
      <c r="N37" s="63">
        <v>0</v>
      </c>
      <c r="O37" s="63">
        <v>1</v>
      </c>
      <c r="P37" s="178">
        <v>0</v>
      </c>
      <c r="Q37" s="178">
        <v>-0.1</v>
      </c>
      <c r="R37" s="268">
        <f t="shared" si="2"/>
        <v>0.30723076923076925</v>
      </c>
      <c r="S37" s="27">
        <f t="shared" si="1"/>
        <v>0.30723076923076925</v>
      </c>
      <c r="T37" s="51"/>
    </row>
    <row r="38" spans="1:537" s="52" customFormat="1" ht="25.5" x14ac:dyDescent="0.25">
      <c r="A38" s="100">
        <v>33</v>
      </c>
      <c r="B38" s="100" t="s">
        <v>37</v>
      </c>
      <c r="C38" s="112" t="s">
        <v>61</v>
      </c>
      <c r="D38" s="87">
        <v>35</v>
      </c>
      <c r="E38" s="56">
        <v>0.58199999999999996</v>
      </c>
      <c r="F38" s="63">
        <v>0.95399999999999996</v>
      </c>
      <c r="G38" s="63">
        <v>1</v>
      </c>
      <c r="H38" s="63">
        <v>0.43099999999999999</v>
      </c>
      <c r="I38" s="246">
        <v>1</v>
      </c>
      <c r="J38" s="246">
        <v>0.13600000000000001</v>
      </c>
      <c r="K38" s="246">
        <v>4.4999999999999998E-2</v>
      </c>
      <c r="L38" s="262">
        <v>1</v>
      </c>
      <c r="M38" s="246">
        <v>2.1999999999999999E-2</v>
      </c>
      <c r="N38" s="63">
        <v>0</v>
      </c>
      <c r="O38" s="63">
        <v>1</v>
      </c>
      <c r="P38" s="178">
        <v>-2.1999999999999999E-2</v>
      </c>
      <c r="Q38" s="178">
        <v>-6.8000000000000005E-2</v>
      </c>
      <c r="R38" s="268">
        <f t="shared" si="2"/>
        <v>0.46769230769230768</v>
      </c>
      <c r="S38" s="27">
        <f t="shared" si="1"/>
        <v>0.46769230769230768</v>
      </c>
      <c r="T38" s="51"/>
    </row>
    <row r="39" spans="1:537" s="52" customFormat="1" x14ac:dyDescent="0.25">
      <c r="A39" s="100">
        <v>34</v>
      </c>
      <c r="B39" s="100" t="s">
        <v>37</v>
      </c>
      <c r="C39" s="112" t="s">
        <v>62</v>
      </c>
      <c r="D39" s="87">
        <v>35</v>
      </c>
      <c r="E39" s="56">
        <v>0.86</v>
      </c>
      <c r="F39" s="63">
        <v>1</v>
      </c>
      <c r="G39" s="63">
        <v>1</v>
      </c>
      <c r="H39" s="63">
        <v>0.51</v>
      </c>
      <c r="I39" s="246">
        <v>0</v>
      </c>
      <c r="J39" s="246">
        <v>0.1</v>
      </c>
      <c r="K39" s="246">
        <v>0</v>
      </c>
      <c r="L39" s="63">
        <v>0</v>
      </c>
      <c r="M39" s="246">
        <v>0</v>
      </c>
      <c r="N39" s="63">
        <v>0</v>
      </c>
      <c r="O39" s="63">
        <v>1</v>
      </c>
      <c r="P39" s="178">
        <v>0</v>
      </c>
      <c r="Q39" s="178">
        <v>-0.02</v>
      </c>
      <c r="R39" s="268">
        <f t="shared" si="2"/>
        <v>0.34230769230769237</v>
      </c>
      <c r="S39" s="27">
        <f t="shared" si="1"/>
        <v>0.34230769230769237</v>
      </c>
      <c r="T39" s="51"/>
    </row>
    <row r="40" spans="1:537" s="8" customFormat="1" x14ac:dyDescent="0.25">
      <c r="A40" s="100">
        <v>35</v>
      </c>
      <c r="B40" s="100" t="s">
        <v>37</v>
      </c>
      <c r="C40" s="112" t="s">
        <v>63</v>
      </c>
      <c r="D40" s="87">
        <v>33</v>
      </c>
      <c r="E40" s="56">
        <v>1</v>
      </c>
      <c r="F40" s="63">
        <v>0.92700000000000005</v>
      </c>
      <c r="G40" s="63">
        <v>1</v>
      </c>
      <c r="H40" s="63">
        <v>0.72</v>
      </c>
      <c r="I40" s="246">
        <v>9.6000000000000002E-2</v>
      </c>
      <c r="J40" s="246">
        <v>8.7999999999999995E-2</v>
      </c>
      <c r="K40" s="246">
        <v>0</v>
      </c>
      <c r="L40" s="63">
        <v>0</v>
      </c>
      <c r="M40" s="246">
        <v>0</v>
      </c>
      <c r="N40" s="63">
        <v>0</v>
      </c>
      <c r="O40" s="63">
        <v>1</v>
      </c>
      <c r="P40" s="178">
        <v>0</v>
      </c>
      <c r="Q40" s="178">
        <v>-0.128</v>
      </c>
      <c r="R40" s="268">
        <f t="shared" si="2"/>
        <v>0.36176923076923079</v>
      </c>
      <c r="S40" s="27">
        <f t="shared" si="1"/>
        <v>0.36176923076923079</v>
      </c>
      <c r="T40" s="46"/>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c r="IM40" s="44"/>
      <c r="IN40" s="44"/>
      <c r="IO40" s="44"/>
      <c r="IP40" s="44"/>
      <c r="IQ40" s="44"/>
      <c r="IR40" s="44"/>
      <c r="IS40" s="44"/>
      <c r="IT40" s="44"/>
      <c r="IU40" s="44"/>
      <c r="IV40" s="44"/>
      <c r="IW40" s="44"/>
      <c r="IX40" s="44"/>
      <c r="IY40" s="44"/>
      <c r="IZ40" s="44"/>
      <c r="JA40" s="44"/>
      <c r="JB40" s="44"/>
      <c r="JC40" s="44"/>
      <c r="JD40" s="44"/>
      <c r="JE40" s="44"/>
      <c r="JF40" s="44"/>
      <c r="JG40" s="44"/>
      <c r="JH40" s="44"/>
      <c r="JI40" s="44"/>
      <c r="JJ40" s="44"/>
      <c r="JK40" s="44"/>
      <c r="JL40" s="44"/>
      <c r="JM40" s="44"/>
      <c r="JN40" s="44"/>
      <c r="JO40" s="44"/>
      <c r="JP40" s="44"/>
      <c r="JQ40" s="44"/>
      <c r="JR40" s="44"/>
      <c r="JS40" s="44"/>
      <c r="JT40" s="44"/>
      <c r="JU40" s="44"/>
      <c r="JV40" s="44"/>
      <c r="JW40" s="44"/>
      <c r="JX40" s="44"/>
      <c r="JY40" s="44"/>
      <c r="JZ40" s="44"/>
      <c r="KA40" s="44"/>
      <c r="KB40" s="44"/>
      <c r="KC40" s="44"/>
      <c r="KD40" s="44"/>
      <c r="KE40" s="44"/>
      <c r="KF40" s="44"/>
      <c r="KG40" s="44"/>
      <c r="KH40" s="44"/>
      <c r="KI40" s="44"/>
      <c r="KJ40" s="44"/>
      <c r="KK40" s="44"/>
      <c r="KL40" s="44"/>
      <c r="KM40" s="44"/>
      <c r="KN40" s="44"/>
      <c r="KO40" s="44"/>
      <c r="KP40" s="44"/>
      <c r="KQ40" s="44"/>
      <c r="KR40" s="44"/>
      <c r="KS40" s="44"/>
      <c r="KT40" s="44"/>
      <c r="KU40" s="44"/>
      <c r="KV40" s="44"/>
      <c r="KW40" s="44"/>
      <c r="KX40" s="44"/>
      <c r="KY40" s="44"/>
      <c r="KZ40" s="44"/>
      <c r="LA40" s="44"/>
      <c r="LB40" s="44"/>
      <c r="LC40" s="44"/>
      <c r="LD40" s="44"/>
      <c r="LE40" s="44"/>
      <c r="LF40" s="44"/>
      <c r="LG40" s="44"/>
      <c r="LH40" s="44"/>
      <c r="LI40" s="44"/>
      <c r="LJ40" s="44"/>
      <c r="LK40" s="44"/>
      <c r="LL40" s="44"/>
      <c r="LM40" s="44"/>
      <c r="LN40" s="44"/>
      <c r="LO40" s="44"/>
      <c r="LP40" s="44"/>
      <c r="LQ40" s="44"/>
      <c r="LR40" s="44"/>
      <c r="LS40" s="44"/>
      <c r="LT40" s="44"/>
      <c r="LU40" s="44"/>
      <c r="LV40" s="44"/>
      <c r="LW40" s="44"/>
      <c r="LX40" s="44"/>
      <c r="LY40" s="44"/>
      <c r="LZ40" s="44"/>
      <c r="MA40" s="44"/>
      <c r="MB40" s="44"/>
      <c r="MC40" s="44"/>
      <c r="MD40" s="44"/>
      <c r="ME40" s="44"/>
      <c r="MF40" s="44"/>
      <c r="MG40" s="44"/>
      <c r="MH40" s="44"/>
      <c r="MI40" s="44"/>
      <c r="MJ40" s="44"/>
      <c r="MK40" s="44"/>
      <c r="ML40" s="44"/>
      <c r="MM40" s="44"/>
      <c r="MN40" s="44"/>
      <c r="MO40" s="44"/>
      <c r="MP40" s="44"/>
      <c r="MQ40" s="44"/>
      <c r="MR40" s="44"/>
      <c r="MS40" s="44"/>
      <c r="MT40" s="44"/>
      <c r="MU40" s="44"/>
      <c r="MV40" s="44"/>
      <c r="MW40" s="44"/>
      <c r="MX40" s="44"/>
      <c r="MY40" s="44"/>
      <c r="MZ40" s="44"/>
      <c r="NA40" s="44"/>
      <c r="NB40" s="44"/>
      <c r="NC40" s="44"/>
      <c r="ND40" s="44"/>
      <c r="NE40" s="44"/>
      <c r="NF40" s="44"/>
      <c r="NG40" s="44"/>
      <c r="NH40" s="44"/>
      <c r="NI40" s="44"/>
      <c r="NJ40" s="44"/>
      <c r="NK40" s="44"/>
      <c r="NL40" s="44"/>
      <c r="NM40" s="44"/>
      <c r="NN40" s="44"/>
      <c r="NO40" s="44"/>
      <c r="NP40" s="44"/>
      <c r="NQ40" s="44"/>
      <c r="NR40" s="44"/>
      <c r="NS40" s="44"/>
      <c r="NT40" s="44"/>
      <c r="NU40" s="44"/>
      <c r="NV40" s="44"/>
      <c r="NW40" s="44"/>
      <c r="NX40" s="44"/>
      <c r="NY40" s="44"/>
      <c r="NZ40" s="44"/>
      <c r="OA40" s="44"/>
      <c r="OB40" s="44"/>
      <c r="OC40" s="44"/>
      <c r="OD40" s="44"/>
      <c r="OE40" s="44"/>
      <c r="OF40" s="44"/>
      <c r="OG40" s="44"/>
      <c r="OH40" s="44"/>
      <c r="OI40" s="44"/>
      <c r="OJ40" s="44"/>
      <c r="OK40" s="44"/>
      <c r="OL40" s="44"/>
      <c r="OM40" s="44"/>
      <c r="ON40" s="44"/>
      <c r="OO40" s="44"/>
      <c r="OP40" s="44"/>
      <c r="OQ40" s="44"/>
      <c r="OR40" s="44"/>
      <c r="OS40" s="44"/>
      <c r="OT40" s="44"/>
      <c r="OU40" s="44"/>
      <c r="OV40" s="44"/>
      <c r="OW40" s="44"/>
      <c r="OX40" s="44"/>
      <c r="OY40" s="44"/>
      <c r="OZ40" s="44"/>
      <c r="PA40" s="44"/>
      <c r="PB40" s="44"/>
      <c r="PC40" s="44"/>
      <c r="PD40" s="44"/>
      <c r="PE40" s="44"/>
      <c r="PF40" s="44"/>
      <c r="PG40" s="44"/>
      <c r="PH40" s="44"/>
      <c r="PI40" s="44"/>
      <c r="PJ40" s="44"/>
      <c r="PK40" s="44"/>
      <c r="PL40" s="44"/>
      <c r="PM40" s="44"/>
      <c r="PN40" s="44"/>
      <c r="PO40" s="44"/>
      <c r="PP40" s="44"/>
      <c r="PQ40" s="44"/>
      <c r="PR40" s="44"/>
      <c r="PS40" s="44"/>
      <c r="PT40" s="44"/>
      <c r="PU40" s="44"/>
      <c r="PV40" s="44"/>
      <c r="PW40" s="44"/>
      <c r="PX40" s="44"/>
      <c r="PY40" s="44"/>
      <c r="PZ40" s="44"/>
      <c r="QA40" s="44"/>
      <c r="QB40" s="44"/>
      <c r="QC40" s="44"/>
      <c r="QD40" s="44"/>
      <c r="QE40" s="44"/>
      <c r="QF40" s="44"/>
      <c r="QG40" s="44"/>
      <c r="QH40" s="44"/>
      <c r="QI40" s="44"/>
      <c r="QJ40" s="44"/>
      <c r="QK40" s="44"/>
      <c r="QL40" s="44"/>
      <c r="QM40" s="44"/>
      <c r="QN40" s="44"/>
      <c r="QO40" s="44"/>
      <c r="QP40" s="44"/>
      <c r="QQ40" s="44"/>
      <c r="QR40" s="44"/>
      <c r="QS40" s="44"/>
      <c r="QT40" s="44"/>
      <c r="QU40" s="44"/>
      <c r="QV40" s="44"/>
      <c r="QW40" s="44"/>
      <c r="QX40" s="44"/>
      <c r="QY40" s="44"/>
      <c r="QZ40" s="44"/>
      <c r="RA40" s="44"/>
      <c r="RB40" s="44"/>
      <c r="RC40" s="44"/>
      <c r="RD40" s="44"/>
      <c r="RE40" s="44"/>
      <c r="RF40" s="44"/>
      <c r="RG40" s="44"/>
      <c r="RH40" s="44"/>
      <c r="RI40" s="44"/>
      <c r="RJ40" s="44"/>
      <c r="RK40" s="44"/>
      <c r="RL40" s="44"/>
      <c r="RM40" s="44"/>
      <c r="RN40" s="44"/>
      <c r="RO40" s="44"/>
      <c r="RP40" s="44"/>
      <c r="RQ40" s="44"/>
      <c r="RR40" s="44"/>
      <c r="RS40" s="44"/>
      <c r="RT40" s="44"/>
      <c r="RU40" s="44"/>
      <c r="RV40" s="44"/>
      <c r="RW40" s="44"/>
      <c r="RX40" s="44"/>
      <c r="RY40" s="44"/>
      <c r="RZ40" s="44"/>
      <c r="SA40" s="44"/>
      <c r="SB40" s="44"/>
      <c r="SC40" s="44"/>
      <c r="SD40" s="44"/>
      <c r="SE40" s="44"/>
      <c r="SF40" s="44"/>
      <c r="SG40" s="44"/>
      <c r="SH40" s="44"/>
      <c r="SI40" s="44"/>
      <c r="SJ40" s="44"/>
      <c r="SK40" s="44"/>
      <c r="SL40" s="44"/>
      <c r="SM40" s="44"/>
      <c r="SN40" s="44"/>
      <c r="SO40" s="44"/>
      <c r="SP40" s="44"/>
      <c r="SQ40" s="44"/>
      <c r="SR40" s="44"/>
      <c r="SS40" s="44"/>
      <c r="ST40" s="44"/>
      <c r="SU40" s="44"/>
      <c r="SV40" s="44"/>
      <c r="SW40" s="44"/>
      <c r="SX40" s="44"/>
      <c r="SY40" s="44"/>
      <c r="SZ40" s="44"/>
      <c r="TA40" s="44"/>
      <c r="TB40" s="44"/>
      <c r="TC40" s="44"/>
      <c r="TD40" s="44"/>
      <c r="TE40" s="44"/>
      <c r="TF40" s="44"/>
      <c r="TG40" s="44"/>
      <c r="TH40" s="44"/>
      <c r="TI40" s="44"/>
      <c r="TJ40" s="44"/>
      <c r="TK40" s="44"/>
      <c r="TL40" s="44"/>
      <c r="TM40" s="44"/>
      <c r="TN40" s="44"/>
      <c r="TO40" s="44"/>
      <c r="TP40" s="44"/>
      <c r="TQ40" s="44"/>
    </row>
    <row r="41" spans="1:537" s="52" customFormat="1" x14ac:dyDescent="0.25">
      <c r="A41" s="147">
        <v>36</v>
      </c>
      <c r="B41" s="147" t="s">
        <v>37</v>
      </c>
      <c r="C41" s="112" t="s">
        <v>64</v>
      </c>
      <c r="D41" s="87">
        <v>35</v>
      </c>
      <c r="E41" s="144">
        <v>0.93100000000000005</v>
      </c>
      <c r="F41" s="148">
        <v>0.87</v>
      </c>
      <c r="G41" s="148">
        <v>1</v>
      </c>
      <c r="H41" s="148">
        <v>0.61499999999999999</v>
      </c>
      <c r="I41" s="148">
        <v>0.66600000000000004</v>
      </c>
      <c r="J41" s="255">
        <v>0.10199999999999999</v>
      </c>
      <c r="K41" s="255">
        <v>0</v>
      </c>
      <c r="L41" s="148">
        <v>0</v>
      </c>
      <c r="M41" s="255">
        <v>0</v>
      </c>
      <c r="N41" s="148">
        <v>0</v>
      </c>
      <c r="O41" s="148">
        <v>0</v>
      </c>
      <c r="P41" s="178">
        <v>-2.5000000000000001E-2</v>
      </c>
      <c r="Q41" s="178">
        <v>-0.17899999999999999</v>
      </c>
      <c r="R41" s="268">
        <f t="shared" si="2"/>
        <v>0.30615384615384622</v>
      </c>
      <c r="S41" s="27">
        <f t="shared" si="1"/>
        <v>0.30615384615384622</v>
      </c>
      <c r="T41" s="145"/>
    </row>
    <row r="42" spans="1:537" s="52" customFormat="1" x14ac:dyDescent="0.25">
      <c r="A42" s="100">
        <v>37</v>
      </c>
      <c r="B42" s="100" t="s">
        <v>37</v>
      </c>
      <c r="C42" s="112" t="s">
        <v>65</v>
      </c>
      <c r="D42" s="87">
        <v>35</v>
      </c>
      <c r="E42" s="56">
        <v>0.98</v>
      </c>
      <c r="F42" s="63">
        <v>0.98</v>
      </c>
      <c r="G42" s="63">
        <v>1</v>
      </c>
      <c r="H42" s="63">
        <v>0.56999999999999995</v>
      </c>
      <c r="I42" s="63">
        <v>0.9</v>
      </c>
      <c r="J42" s="246">
        <v>0.9</v>
      </c>
      <c r="K42" s="246">
        <v>0.9</v>
      </c>
      <c r="L42" s="63">
        <v>0</v>
      </c>
      <c r="M42" s="246">
        <v>0</v>
      </c>
      <c r="N42" s="63">
        <v>0</v>
      </c>
      <c r="O42" s="63">
        <v>1</v>
      </c>
      <c r="P42" s="178">
        <v>0</v>
      </c>
      <c r="Q42" s="178">
        <v>-0.25</v>
      </c>
      <c r="R42" s="268">
        <f t="shared" si="2"/>
        <v>0.53692307692307695</v>
      </c>
      <c r="S42" s="27">
        <f t="shared" si="1"/>
        <v>0.53692307692307695</v>
      </c>
      <c r="T42" s="51"/>
    </row>
    <row r="43" spans="1:537" s="52" customFormat="1" x14ac:dyDescent="0.25">
      <c r="A43" s="100">
        <v>38</v>
      </c>
      <c r="B43" s="100" t="s">
        <v>37</v>
      </c>
      <c r="C43" s="112" t="s">
        <v>66</v>
      </c>
      <c r="D43" s="87">
        <v>35</v>
      </c>
      <c r="E43" s="56">
        <v>0.61</v>
      </c>
      <c r="F43" s="63">
        <v>0.9</v>
      </c>
      <c r="G43" s="63">
        <v>1</v>
      </c>
      <c r="H43" s="63">
        <v>0.27</v>
      </c>
      <c r="I43" s="246">
        <v>0.06</v>
      </c>
      <c r="J43" s="246">
        <v>0.06</v>
      </c>
      <c r="K43" s="246">
        <v>0</v>
      </c>
      <c r="L43" s="63">
        <v>0</v>
      </c>
      <c r="M43" s="246">
        <v>0</v>
      </c>
      <c r="N43" s="63">
        <v>0</v>
      </c>
      <c r="O43" s="63">
        <v>1</v>
      </c>
      <c r="P43" s="258">
        <v>0</v>
      </c>
      <c r="Q43" s="258">
        <v>0</v>
      </c>
      <c r="R43" s="268">
        <f t="shared" si="2"/>
        <v>0.3</v>
      </c>
      <c r="S43" s="27">
        <f t="shared" si="1"/>
        <v>0.3</v>
      </c>
      <c r="T43" s="51"/>
    </row>
    <row r="44" spans="1:537" s="52" customFormat="1" ht="25.5" x14ac:dyDescent="0.25">
      <c r="A44" s="100">
        <v>39</v>
      </c>
      <c r="B44" s="100" t="s">
        <v>37</v>
      </c>
      <c r="C44" s="112" t="s">
        <v>106</v>
      </c>
      <c r="D44" s="87">
        <v>35</v>
      </c>
      <c r="E44" s="56">
        <v>0.76800000000000002</v>
      </c>
      <c r="F44" s="63">
        <v>0.91800000000000004</v>
      </c>
      <c r="G44" s="63">
        <v>1</v>
      </c>
      <c r="H44" s="63">
        <v>0.63400000000000001</v>
      </c>
      <c r="I44" s="63">
        <v>0.85699999999999998</v>
      </c>
      <c r="J44" s="246">
        <v>0.122</v>
      </c>
      <c r="K44" s="246">
        <v>2.4E-2</v>
      </c>
      <c r="L44" s="66">
        <v>0</v>
      </c>
      <c r="M44" s="246">
        <v>0</v>
      </c>
      <c r="N44" s="66">
        <v>0</v>
      </c>
      <c r="O44" s="63">
        <v>1</v>
      </c>
      <c r="P44" s="178">
        <v>0</v>
      </c>
      <c r="Q44" s="178">
        <v>-2.4E-2</v>
      </c>
      <c r="R44" s="268">
        <f t="shared" si="2"/>
        <v>0.4076153846153846</v>
      </c>
      <c r="S44" s="27">
        <f t="shared" si="1"/>
        <v>0.4076153846153846</v>
      </c>
      <c r="T44" s="51"/>
    </row>
    <row r="45" spans="1:537" s="95" customFormat="1" x14ac:dyDescent="0.25">
      <c r="A45" s="147">
        <v>40</v>
      </c>
      <c r="B45" s="147" t="s">
        <v>37</v>
      </c>
      <c r="C45" s="112" t="s">
        <v>67</v>
      </c>
      <c r="D45" s="87">
        <v>33</v>
      </c>
      <c r="E45" s="144">
        <v>0.67600000000000005</v>
      </c>
      <c r="F45" s="148">
        <v>0.88500000000000001</v>
      </c>
      <c r="G45" s="148">
        <v>1</v>
      </c>
      <c r="H45" s="148">
        <v>0.308</v>
      </c>
      <c r="I45" s="148">
        <v>0</v>
      </c>
      <c r="J45" s="255">
        <v>7.6999999999999999E-2</v>
      </c>
      <c r="K45" s="255">
        <v>0</v>
      </c>
      <c r="L45" s="148">
        <v>0</v>
      </c>
      <c r="M45" s="255">
        <v>0</v>
      </c>
      <c r="N45" s="148">
        <v>0</v>
      </c>
      <c r="O45" s="148">
        <v>1</v>
      </c>
      <c r="P45" s="178">
        <v>0</v>
      </c>
      <c r="Q45" s="178">
        <v>-0.23100000000000001</v>
      </c>
      <c r="R45" s="268">
        <f t="shared" si="2"/>
        <v>0.28576923076923078</v>
      </c>
      <c r="S45" s="27">
        <f t="shared" si="1"/>
        <v>0.28576923076923078</v>
      </c>
      <c r="T45" s="146"/>
    </row>
    <row r="46" spans="1:537" s="8" customFormat="1" ht="38.25" x14ac:dyDescent="0.25">
      <c r="A46" s="100">
        <v>41</v>
      </c>
      <c r="B46" s="100" t="s">
        <v>37</v>
      </c>
      <c r="C46" s="113" t="s">
        <v>107</v>
      </c>
      <c r="D46" s="87">
        <v>32</v>
      </c>
      <c r="E46" s="73">
        <v>0.87</v>
      </c>
      <c r="F46" s="67">
        <v>0.9</v>
      </c>
      <c r="G46" s="67">
        <v>1</v>
      </c>
      <c r="H46" s="67">
        <v>0.64</v>
      </c>
      <c r="I46" s="526">
        <v>1</v>
      </c>
      <c r="J46" s="256">
        <v>0.13800000000000001</v>
      </c>
      <c r="K46" s="246">
        <v>2.7E-2</v>
      </c>
      <c r="L46" s="63">
        <v>0.5</v>
      </c>
      <c r="M46" s="246">
        <v>0</v>
      </c>
      <c r="N46" s="63">
        <v>0</v>
      </c>
      <c r="O46" s="63">
        <v>0.25</v>
      </c>
      <c r="P46" s="178">
        <v>-1.7000000000000001E-2</v>
      </c>
      <c r="Q46" s="178">
        <v>-3.4000000000000002E-2</v>
      </c>
      <c r="R46" s="268">
        <f t="shared" si="2"/>
        <v>0.40569230769230769</v>
      </c>
      <c r="S46" s="27">
        <f t="shared" si="1"/>
        <v>0.40569230769230769</v>
      </c>
      <c r="T46" s="50"/>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c r="KN46" s="48"/>
      <c r="KO46" s="48"/>
      <c r="KP46" s="48"/>
      <c r="KQ46" s="48"/>
      <c r="KR46" s="48"/>
      <c r="KS46" s="48"/>
      <c r="KT46" s="48"/>
      <c r="KU46" s="48"/>
      <c r="KV46" s="48"/>
      <c r="KW46" s="48"/>
      <c r="KX46" s="48"/>
      <c r="KY46" s="48"/>
      <c r="KZ46" s="48"/>
      <c r="LA46" s="48"/>
      <c r="LB46" s="48"/>
      <c r="LC46" s="48"/>
      <c r="LD46" s="48"/>
      <c r="LE46" s="48"/>
      <c r="LF46" s="48"/>
      <c r="LG46" s="48"/>
      <c r="LH46" s="48"/>
      <c r="LI46" s="48"/>
      <c r="LJ46" s="48"/>
      <c r="LK46" s="48"/>
      <c r="LL46" s="48"/>
      <c r="LM46" s="48"/>
      <c r="LN46" s="48"/>
      <c r="LO46" s="48"/>
      <c r="LP46" s="48"/>
      <c r="LQ46" s="48"/>
      <c r="LR46" s="48"/>
      <c r="LS46" s="48"/>
      <c r="LT46" s="48"/>
      <c r="LU46" s="48"/>
      <c r="LV46" s="48"/>
      <c r="LW46" s="48"/>
      <c r="LX46" s="48"/>
      <c r="LY46" s="48"/>
      <c r="LZ46" s="48"/>
      <c r="MA46" s="48"/>
      <c r="MB46" s="48"/>
      <c r="MC46" s="48"/>
      <c r="MD46" s="48"/>
      <c r="ME46" s="48"/>
      <c r="MF46" s="48"/>
      <c r="MG46" s="48"/>
      <c r="MH46" s="48"/>
      <c r="MI46" s="48"/>
      <c r="MJ46" s="48"/>
      <c r="MK46" s="48"/>
      <c r="ML46" s="48"/>
      <c r="MM46" s="48"/>
      <c r="MN46" s="48"/>
      <c r="MO46" s="48"/>
      <c r="MP46" s="48"/>
      <c r="MQ46" s="48"/>
      <c r="MR46" s="48"/>
      <c r="MS46" s="48"/>
      <c r="MT46" s="48"/>
      <c r="MU46" s="48"/>
      <c r="MV46" s="48"/>
      <c r="MW46" s="48"/>
      <c r="MX46" s="48"/>
      <c r="MY46" s="48"/>
      <c r="MZ46" s="48"/>
      <c r="NA46" s="48"/>
      <c r="NB46" s="48"/>
      <c r="NC46" s="48"/>
      <c r="ND46" s="48"/>
      <c r="NE46" s="48"/>
      <c r="NF46" s="48"/>
      <c r="NG46" s="48"/>
      <c r="NH46" s="48"/>
      <c r="NI46" s="48"/>
      <c r="NJ46" s="48"/>
      <c r="NK46" s="48"/>
      <c r="NL46" s="48"/>
      <c r="NM46" s="48"/>
      <c r="NN46" s="48"/>
      <c r="NO46" s="48"/>
      <c r="NP46" s="48"/>
      <c r="NQ46" s="48"/>
      <c r="NR46" s="48"/>
      <c r="NS46" s="48"/>
      <c r="NT46" s="48"/>
      <c r="NU46" s="48"/>
      <c r="NV46" s="48"/>
      <c r="NW46" s="48"/>
      <c r="NX46" s="48"/>
      <c r="NY46" s="48"/>
      <c r="NZ46" s="48"/>
      <c r="OA46" s="48"/>
      <c r="OB46" s="48"/>
      <c r="OC46" s="48"/>
      <c r="OD46" s="48"/>
      <c r="OE46" s="48"/>
      <c r="OF46" s="48"/>
      <c r="OG46" s="48"/>
      <c r="OH46" s="48"/>
      <c r="OI46" s="48"/>
      <c r="OJ46" s="48"/>
      <c r="OK46" s="48"/>
      <c r="OL46" s="48"/>
      <c r="OM46" s="48"/>
      <c r="ON46" s="48"/>
      <c r="OO46" s="48"/>
      <c r="OP46" s="48"/>
      <c r="OQ46" s="48"/>
      <c r="OR46" s="48"/>
      <c r="OS46" s="48"/>
      <c r="OT46" s="48"/>
      <c r="OU46" s="48"/>
      <c r="OV46" s="48"/>
      <c r="OW46" s="48"/>
      <c r="OX46" s="48"/>
      <c r="OY46" s="48"/>
      <c r="OZ46" s="48"/>
      <c r="PA46" s="48"/>
      <c r="PB46" s="48"/>
      <c r="PC46" s="48"/>
      <c r="PD46" s="48"/>
      <c r="PE46" s="48"/>
      <c r="PF46" s="48"/>
      <c r="PG46" s="48"/>
      <c r="PH46" s="48"/>
      <c r="PI46" s="48"/>
      <c r="PJ46" s="48"/>
      <c r="PK46" s="48"/>
      <c r="PL46" s="48"/>
      <c r="PM46" s="48"/>
      <c r="PN46" s="48"/>
      <c r="PO46" s="48"/>
      <c r="PP46" s="48"/>
      <c r="PQ46" s="48"/>
      <c r="PR46" s="48"/>
      <c r="PS46" s="48"/>
      <c r="PT46" s="48"/>
      <c r="PU46" s="48"/>
      <c r="PV46" s="48"/>
      <c r="PW46" s="48"/>
      <c r="PX46" s="48"/>
      <c r="PY46" s="48"/>
      <c r="PZ46" s="48"/>
      <c r="QA46" s="48"/>
      <c r="QB46" s="48"/>
      <c r="QC46" s="48"/>
      <c r="QD46" s="48"/>
      <c r="QE46" s="48"/>
      <c r="QF46" s="48"/>
      <c r="QG46" s="48"/>
      <c r="QH46" s="48"/>
      <c r="QI46" s="48"/>
      <c r="QJ46" s="48"/>
      <c r="QK46" s="48"/>
      <c r="QL46" s="48"/>
      <c r="QM46" s="48"/>
      <c r="QN46" s="48"/>
      <c r="QO46" s="48"/>
      <c r="QP46" s="48"/>
      <c r="QQ46" s="48"/>
      <c r="QR46" s="48"/>
      <c r="QS46" s="48"/>
      <c r="QT46" s="48"/>
      <c r="QU46" s="48"/>
      <c r="QV46" s="48"/>
      <c r="QW46" s="48"/>
      <c r="QX46" s="48"/>
      <c r="QY46" s="48"/>
      <c r="QZ46" s="48"/>
      <c r="RA46" s="48"/>
      <c r="RB46" s="48"/>
      <c r="RC46" s="48"/>
      <c r="RD46" s="48"/>
      <c r="RE46" s="48"/>
      <c r="RF46" s="48"/>
      <c r="RG46" s="48"/>
      <c r="RH46" s="48"/>
      <c r="RI46" s="48"/>
      <c r="RJ46" s="48"/>
      <c r="RK46" s="48"/>
      <c r="RL46" s="48"/>
      <c r="RM46" s="48"/>
      <c r="RN46" s="48"/>
      <c r="RO46" s="48"/>
      <c r="RP46" s="48"/>
      <c r="RQ46" s="48"/>
      <c r="RR46" s="48"/>
      <c r="RS46" s="48"/>
      <c r="RT46" s="48"/>
      <c r="RU46" s="48"/>
      <c r="RV46" s="48"/>
      <c r="RW46" s="48"/>
      <c r="RX46" s="48"/>
      <c r="RY46" s="48"/>
      <c r="RZ46" s="48"/>
      <c r="SA46" s="48"/>
      <c r="SB46" s="48"/>
      <c r="SC46" s="48"/>
      <c r="SD46" s="48"/>
      <c r="SE46" s="48"/>
      <c r="SF46" s="48"/>
      <c r="SG46" s="48"/>
      <c r="SH46" s="48"/>
      <c r="SI46" s="48"/>
      <c r="SJ46" s="48"/>
      <c r="SK46" s="48"/>
      <c r="SL46" s="48"/>
      <c r="SM46" s="48"/>
      <c r="SN46" s="48"/>
      <c r="SO46" s="48"/>
      <c r="SP46" s="48"/>
      <c r="SQ46" s="48"/>
      <c r="SR46" s="48"/>
      <c r="SS46" s="48"/>
      <c r="ST46" s="48"/>
      <c r="SU46" s="48"/>
      <c r="SV46" s="48"/>
      <c r="SW46" s="48"/>
      <c r="SX46" s="48"/>
      <c r="SY46" s="48"/>
      <c r="SZ46" s="48"/>
      <c r="TA46" s="48"/>
      <c r="TB46" s="48"/>
      <c r="TC46" s="48"/>
      <c r="TD46" s="48"/>
      <c r="TE46" s="48"/>
      <c r="TF46" s="48"/>
      <c r="TG46" s="48"/>
      <c r="TH46" s="48"/>
      <c r="TI46" s="48"/>
      <c r="TJ46" s="48"/>
      <c r="TK46" s="48"/>
      <c r="TL46" s="48"/>
      <c r="TM46" s="48"/>
      <c r="TN46" s="48"/>
      <c r="TO46" s="48"/>
      <c r="TP46" s="48"/>
      <c r="TQ46" s="48"/>
    </row>
    <row r="47" spans="1:537" s="220" customFormat="1" x14ac:dyDescent="0.25">
      <c r="A47" s="221">
        <v>42</v>
      </c>
      <c r="B47" s="222" t="s">
        <v>37</v>
      </c>
      <c r="C47" s="210" t="s">
        <v>68</v>
      </c>
      <c r="D47" s="211">
        <v>33</v>
      </c>
      <c r="E47" s="223">
        <v>0.60699999999999998</v>
      </c>
      <c r="F47" s="224">
        <v>0.95</v>
      </c>
      <c r="G47" s="224">
        <v>1</v>
      </c>
      <c r="H47" s="224">
        <v>0.7</v>
      </c>
      <c r="I47" s="224">
        <v>0</v>
      </c>
      <c r="J47" s="257">
        <v>0.15</v>
      </c>
      <c r="K47" s="257">
        <v>0.05</v>
      </c>
      <c r="L47" s="264">
        <v>0</v>
      </c>
      <c r="M47" s="257">
        <v>0</v>
      </c>
      <c r="N47" s="224">
        <v>0</v>
      </c>
      <c r="O47" s="224">
        <v>1</v>
      </c>
      <c r="P47" s="259">
        <v>0</v>
      </c>
      <c r="Q47" s="259">
        <v>-0.1</v>
      </c>
      <c r="R47" s="268">
        <f t="shared" si="2"/>
        <v>0.33515384615384608</v>
      </c>
      <c r="S47" s="27">
        <f t="shared" si="1"/>
        <v>0.33515384615384608</v>
      </c>
      <c r="T47" s="225"/>
    </row>
    <row r="48" spans="1:537" s="52" customFormat="1" ht="25.5" x14ac:dyDescent="0.25">
      <c r="A48" s="146">
        <v>43</v>
      </c>
      <c r="B48" s="147" t="s">
        <v>37</v>
      </c>
      <c r="C48" s="112" t="s">
        <v>98</v>
      </c>
      <c r="D48" s="87">
        <v>35</v>
      </c>
      <c r="E48" s="144">
        <v>0.84599999999999997</v>
      </c>
      <c r="F48" s="148">
        <v>0.94499999999999995</v>
      </c>
      <c r="G48" s="148">
        <v>1</v>
      </c>
      <c r="H48" s="148">
        <v>0.47299999999999998</v>
      </c>
      <c r="I48" s="148">
        <v>1</v>
      </c>
      <c r="J48" s="255">
        <v>5.3999999999999999E-2</v>
      </c>
      <c r="K48" s="255">
        <v>1.7999999999999999E-2</v>
      </c>
      <c r="L48" s="527">
        <v>1.7999999999999999E-2</v>
      </c>
      <c r="M48" s="528">
        <v>1</v>
      </c>
      <c r="N48" s="527">
        <v>1</v>
      </c>
      <c r="O48" s="148">
        <v>1</v>
      </c>
      <c r="P48" s="178">
        <v>-0.109</v>
      </c>
      <c r="Q48" s="178">
        <v>-0.109</v>
      </c>
      <c r="R48" s="268">
        <f t="shared" si="2"/>
        <v>0.54892307692307685</v>
      </c>
      <c r="S48" s="27">
        <f t="shared" si="1"/>
        <v>0.54892307692307685</v>
      </c>
      <c r="T48" s="145"/>
    </row>
    <row r="49" spans="1:20" s="52" customFormat="1" ht="38.25" x14ac:dyDescent="0.25">
      <c r="A49" s="230">
        <v>44</v>
      </c>
      <c r="B49" s="147" t="s">
        <v>37</v>
      </c>
      <c r="C49" s="112" t="s">
        <v>146</v>
      </c>
      <c r="D49" s="87"/>
      <c r="E49" s="56">
        <v>0.6</v>
      </c>
      <c r="F49" s="63">
        <v>0.94</v>
      </c>
      <c r="G49" s="63">
        <v>1</v>
      </c>
      <c r="H49" s="63">
        <v>0.34</v>
      </c>
      <c r="I49" s="63">
        <v>0</v>
      </c>
      <c r="J49" s="246">
        <v>0</v>
      </c>
      <c r="K49" s="246">
        <v>1</v>
      </c>
      <c r="L49" s="63">
        <v>0</v>
      </c>
      <c r="M49" s="246">
        <v>0</v>
      </c>
      <c r="N49" s="63">
        <v>0</v>
      </c>
      <c r="O49" s="63">
        <v>1</v>
      </c>
      <c r="P49" s="178">
        <v>-5.7000000000000002E-2</v>
      </c>
      <c r="Q49" s="178">
        <v>-5.7000000000000002E-2</v>
      </c>
      <c r="R49" s="268">
        <f t="shared" si="2"/>
        <v>0.36661538461538457</v>
      </c>
      <c r="S49" s="27">
        <f t="shared" si="1"/>
        <v>0.36661538461538457</v>
      </c>
      <c r="T49" s="145"/>
    </row>
    <row r="50" spans="1:20" x14ac:dyDescent="0.25">
      <c r="A50" s="11" t="s">
        <v>69</v>
      </c>
      <c r="B50" s="24" t="s">
        <v>37</v>
      </c>
      <c r="C50" s="12"/>
      <c r="D50" s="90"/>
      <c r="E50" s="12">
        <f>AVERAGE(E6:E49)</f>
        <v>0.78507142857142853</v>
      </c>
      <c r="F50" s="12">
        <f t="shared" ref="F50:S50" si="3">AVERAGE(F6:F49)</f>
        <v>0.93163809523809504</v>
      </c>
      <c r="G50" s="12">
        <f t="shared" si="3"/>
        <v>0.97764285714285715</v>
      </c>
      <c r="H50" s="12">
        <f t="shared" si="3"/>
        <v>0.51267418546365906</v>
      </c>
      <c r="I50" s="12">
        <f t="shared" si="3"/>
        <v>0.50373809523809521</v>
      </c>
      <c r="J50" s="12">
        <f t="shared" si="3"/>
        <v>0.14211654135338347</v>
      </c>
      <c r="K50" s="12">
        <f t="shared" si="3"/>
        <v>8.8666666666666658E-2</v>
      </c>
      <c r="L50" s="12">
        <f t="shared" si="3"/>
        <v>0.13138095238095238</v>
      </c>
      <c r="M50" s="12">
        <f t="shared" si="3"/>
        <v>4.8428571428571425E-2</v>
      </c>
      <c r="N50" s="12">
        <f t="shared" si="3"/>
        <v>2.3809523809523808E-2</v>
      </c>
      <c r="O50" s="12">
        <f t="shared" si="3"/>
        <v>0.89880952380952384</v>
      </c>
      <c r="P50" s="12">
        <f t="shared" si="3"/>
        <v>-2.183333333333334E-2</v>
      </c>
      <c r="Q50" s="12">
        <f t="shared" si="3"/>
        <v>-0.11907142857142861</v>
      </c>
      <c r="R50" s="12">
        <f t="shared" si="3"/>
        <v>0.37715935993830729</v>
      </c>
      <c r="S50" s="12">
        <f t="shared" si="3"/>
        <v>0.37715935993830729</v>
      </c>
      <c r="T50" s="23"/>
    </row>
    <row r="51" spans="1:20" x14ac:dyDescent="0.25">
      <c r="R51" s="94"/>
      <c r="S51" s="94"/>
    </row>
  </sheetData>
  <sheetProtection algorithmName="SHA-512" hashValue="x0puk1sVnZhNtsxyfFuJlw084JRyQ6qB8I92+XUxG3sURDZKKxhyzmXphRPIT+6csCguu1wBVQtAipEUpAvVug==" saltValue="onBrsjAYgMjinjBN8hYxTw==" spinCount="100000" sheet="1" objects="1" scenarios="1" selectLockedCells="1" selectUnlockedCells="1"/>
  <sortState ref="A7:T34">
    <sortCondition ref="A7:A34"/>
  </sortState>
  <mergeCells count="14">
    <mergeCell ref="T3:T5"/>
    <mergeCell ref="A3:A5"/>
    <mergeCell ref="B3:B5"/>
    <mergeCell ref="C3:C5"/>
    <mergeCell ref="E3:E5"/>
    <mergeCell ref="F3:F5"/>
    <mergeCell ref="G3:G5"/>
    <mergeCell ref="H3:H5"/>
    <mergeCell ref="I3:I5"/>
    <mergeCell ref="J3:J5"/>
    <mergeCell ref="K3:N3"/>
    <mergeCell ref="O3:O5"/>
    <mergeCell ref="P3:Q3"/>
    <mergeCell ref="R3:R5"/>
  </mergeCells>
  <pageMargins left="0" right="0" top="0" bottom="0" header="0" footer="0"/>
  <pageSetup paperSize="9" scale="40" firstPageNumber="2147483648" fitToWidth="2" orientation="landscape" r:id="rId1"/>
  <ignoredErrors>
    <ignoredError sqref="R6 R8:R9 R1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50"/>
  <sheetViews>
    <sheetView zoomScale="110" zoomScaleNormal="110" workbookViewId="0">
      <selection activeCell="L18" sqref="L18"/>
    </sheetView>
  </sheetViews>
  <sheetFormatPr defaultColWidth="8.85546875" defaultRowHeight="15" x14ac:dyDescent="0.25"/>
  <cols>
    <col min="1" max="1" width="8.85546875" style="14"/>
    <col min="2" max="2" width="24.7109375" style="14" customWidth="1"/>
    <col min="3" max="3" width="30.85546875" style="14" customWidth="1"/>
    <col min="4" max="4" width="11.28515625" style="36" customWidth="1"/>
    <col min="5" max="5" width="22.5703125" style="14" customWidth="1"/>
    <col min="6" max="6" width="18.42578125" style="14" customWidth="1"/>
    <col min="7" max="7" width="8.42578125" style="14" customWidth="1"/>
    <col min="8" max="8" width="7.7109375" style="14" customWidth="1"/>
    <col min="9" max="9" width="8.140625" style="14" customWidth="1"/>
    <col min="10" max="10" width="20.85546875" style="14" customWidth="1"/>
    <col min="11" max="11" width="17.28515625" style="14" customWidth="1"/>
    <col min="12" max="12" width="8.140625" style="14" customWidth="1"/>
    <col min="13" max="16384" width="8.85546875" style="14"/>
  </cols>
  <sheetData>
    <row r="1" spans="1:13" ht="15.75" customHeight="1" x14ac:dyDescent="0.25">
      <c r="A1" s="687" t="s">
        <v>84</v>
      </c>
      <c r="B1" s="687"/>
      <c r="C1" s="687"/>
      <c r="D1" s="687"/>
      <c r="E1" s="687"/>
      <c r="F1" s="687"/>
      <c r="G1" s="687"/>
      <c r="H1" s="687"/>
      <c r="I1" s="687"/>
      <c r="J1" s="687"/>
      <c r="K1" s="687"/>
      <c r="L1" s="687"/>
    </row>
    <row r="2" spans="1:13" ht="15.75" customHeight="1" x14ac:dyDescent="0.25">
      <c r="A2" s="687"/>
      <c r="B2" s="687"/>
      <c r="C2" s="688"/>
      <c r="D2" s="688"/>
      <c r="E2" s="688"/>
      <c r="F2" s="688"/>
      <c r="G2" s="688"/>
      <c r="H2" s="688"/>
      <c r="I2" s="688"/>
      <c r="J2" s="688"/>
      <c r="K2" s="688"/>
      <c r="L2" s="688"/>
    </row>
    <row r="3" spans="1:13" ht="54" customHeight="1" x14ac:dyDescent="0.25">
      <c r="A3" s="666" t="s">
        <v>3</v>
      </c>
      <c r="B3" s="654" t="s">
        <v>4</v>
      </c>
      <c r="C3" s="655" t="s">
        <v>5</v>
      </c>
      <c r="D3" s="83" t="s">
        <v>110</v>
      </c>
      <c r="E3" s="656" t="s">
        <v>85</v>
      </c>
      <c r="F3" s="690"/>
      <c r="G3" s="691" t="s">
        <v>86</v>
      </c>
      <c r="H3" s="692"/>
      <c r="I3" s="693"/>
      <c r="J3" s="694" t="s">
        <v>87</v>
      </c>
      <c r="K3" s="694" t="s">
        <v>88</v>
      </c>
      <c r="L3" s="20" t="s">
        <v>89</v>
      </c>
    </row>
    <row r="4" spans="1:13" ht="30.75" customHeight="1" x14ac:dyDescent="0.25">
      <c r="A4" s="666"/>
      <c r="B4" s="654"/>
      <c r="C4" s="655"/>
      <c r="D4" s="85"/>
      <c r="E4" s="26" t="s">
        <v>90</v>
      </c>
      <c r="F4" s="15" t="s">
        <v>91</v>
      </c>
      <c r="G4" s="15" t="s">
        <v>92</v>
      </c>
      <c r="H4" s="25" t="s">
        <v>93</v>
      </c>
      <c r="I4" s="25" t="s">
        <v>94</v>
      </c>
      <c r="J4" s="695"/>
      <c r="K4" s="695"/>
      <c r="L4" s="21"/>
    </row>
    <row r="5" spans="1:13" ht="51" x14ac:dyDescent="0.25">
      <c r="A5" s="667"/>
      <c r="B5" s="668"/>
      <c r="C5" s="689"/>
      <c r="D5" s="86"/>
      <c r="E5" s="16" t="s">
        <v>95</v>
      </c>
      <c r="F5" s="17" t="s">
        <v>96</v>
      </c>
      <c r="G5" s="15" t="s">
        <v>15</v>
      </c>
      <c r="H5" s="25" t="s">
        <v>16</v>
      </c>
      <c r="I5" s="25" t="s">
        <v>17</v>
      </c>
      <c r="J5" s="696"/>
      <c r="K5" s="696"/>
      <c r="L5" s="21" t="s">
        <v>83</v>
      </c>
    </row>
    <row r="6" spans="1:13" s="36" customFormat="1" ht="25.5" x14ac:dyDescent="0.25">
      <c r="A6" s="100">
        <v>1</v>
      </c>
      <c r="B6" s="100" t="s">
        <v>37</v>
      </c>
      <c r="C6" s="108" t="s">
        <v>38</v>
      </c>
      <c r="D6" s="91">
        <v>1</v>
      </c>
      <c r="E6" s="142"/>
      <c r="F6" s="142"/>
      <c r="G6" s="142">
        <v>0.5</v>
      </c>
      <c r="H6" s="142"/>
      <c r="I6" s="142"/>
      <c r="J6" s="142">
        <v>0.76</v>
      </c>
      <c r="K6" s="63"/>
      <c r="L6" s="538">
        <f>AVERAGE(E6:K6)</f>
        <v>0.63</v>
      </c>
    </row>
    <row r="7" spans="1:13" s="8" customFormat="1" ht="25.5" x14ac:dyDescent="0.25">
      <c r="A7" s="60">
        <v>2</v>
      </c>
      <c r="B7" s="60" t="s">
        <v>37</v>
      </c>
      <c r="C7" s="68" t="s">
        <v>39</v>
      </c>
      <c r="D7" s="88"/>
      <c r="E7" s="76"/>
      <c r="F7" s="76"/>
      <c r="G7" s="76"/>
      <c r="H7" s="76"/>
      <c r="I7" s="76"/>
      <c r="J7" s="76"/>
      <c r="K7" s="62"/>
      <c r="L7" s="77"/>
    </row>
    <row r="8" spans="1:13" s="52" customFormat="1" ht="25.5" x14ac:dyDescent="0.25">
      <c r="A8" s="100">
        <v>3</v>
      </c>
      <c r="B8" s="100" t="s">
        <v>37</v>
      </c>
      <c r="C8" s="108" t="s">
        <v>40</v>
      </c>
      <c r="D8" s="87">
        <v>1</v>
      </c>
      <c r="E8" s="142"/>
      <c r="F8" s="142"/>
      <c r="G8" s="142">
        <v>1</v>
      </c>
      <c r="H8" s="142"/>
      <c r="I8" s="142"/>
      <c r="J8" s="142">
        <v>0.95499999999999996</v>
      </c>
      <c r="K8" s="63"/>
      <c r="L8" s="538">
        <f t="shared" ref="L8" si="0">AVERAGE(E8:K8)</f>
        <v>0.97750000000000004</v>
      </c>
    </row>
    <row r="9" spans="1:13" s="52" customFormat="1" ht="25.5" x14ac:dyDescent="0.25">
      <c r="A9" s="100">
        <v>4</v>
      </c>
      <c r="B9" s="100" t="s">
        <v>37</v>
      </c>
      <c r="C9" s="111" t="s">
        <v>41</v>
      </c>
      <c r="D9" s="87">
        <v>2</v>
      </c>
      <c r="E9" s="142"/>
      <c r="F9" s="142"/>
      <c r="G9" s="142">
        <v>0.57499999999999996</v>
      </c>
      <c r="H9" s="142">
        <v>0.84</v>
      </c>
      <c r="I9" s="142"/>
      <c r="J9" s="142">
        <v>0.94</v>
      </c>
      <c r="K9" s="121"/>
      <c r="L9" s="538">
        <f>AVERAGE(E9:K9)</f>
        <v>0.78500000000000003</v>
      </c>
    </row>
    <row r="10" spans="1:13" s="8" customFormat="1" ht="26.25" customHeight="1" x14ac:dyDescent="0.25">
      <c r="A10" s="60">
        <v>5</v>
      </c>
      <c r="B10" s="60" t="s">
        <v>37</v>
      </c>
      <c r="C10" s="69" t="s">
        <v>42</v>
      </c>
      <c r="D10" s="88"/>
      <c r="E10" s="76"/>
      <c r="F10" s="76"/>
      <c r="G10" s="76"/>
      <c r="H10" s="76"/>
      <c r="I10" s="76"/>
      <c r="J10" s="76"/>
      <c r="K10" s="78"/>
      <c r="L10" s="77"/>
    </row>
    <row r="11" spans="1:13" s="52" customFormat="1" x14ac:dyDescent="0.25">
      <c r="A11" s="139">
        <v>6</v>
      </c>
      <c r="B11" s="139" t="s">
        <v>37</v>
      </c>
      <c r="C11" s="112" t="s">
        <v>43</v>
      </c>
      <c r="D11" s="87">
        <v>33</v>
      </c>
      <c r="E11" s="142"/>
      <c r="F11" s="142"/>
      <c r="G11" s="142">
        <v>0.875</v>
      </c>
      <c r="H11" s="142">
        <v>0.66700000000000004</v>
      </c>
      <c r="I11" s="142"/>
      <c r="J11" s="142">
        <v>1</v>
      </c>
      <c r="K11" s="142"/>
      <c r="L11" s="538">
        <f>AVERAGE(E11:K11)</f>
        <v>0.84733333333333327</v>
      </c>
    </row>
    <row r="12" spans="1:13" s="52" customFormat="1" x14ac:dyDescent="0.25">
      <c r="A12" s="139">
        <v>7</v>
      </c>
      <c r="B12" s="139" t="s">
        <v>37</v>
      </c>
      <c r="C12" s="112" t="s">
        <v>44</v>
      </c>
      <c r="D12" s="87">
        <v>35</v>
      </c>
      <c r="E12" s="142">
        <v>0</v>
      </c>
      <c r="F12" s="142">
        <v>1</v>
      </c>
      <c r="G12" s="142">
        <v>0.57999999999999996</v>
      </c>
      <c r="H12" s="142">
        <v>0.77500000000000002</v>
      </c>
      <c r="I12" s="142">
        <v>0.55000000000000004</v>
      </c>
      <c r="J12" s="142">
        <v>1</v>
      </c>
      <c r="K12" s="142">
        <v>1</v>
      </c>
      <c r="L12" s="538">
        <f t="shared" ref="L12:L49" si="1">AVERAGE(E12:K12)</f>
        <v>0.70071428571428573</v>
      </c>
      <c r="M12" s="242"/>
    </row>
    <row r="13" spans="1:13" s="52" customFormat="1" x14ac:dyDescent="0.25">
      <c r="A13" s="139">
        <v>8</v>
      </c>
      <c r="B13" s="139" t="s">
        <v>37</v>
      </c>
      <c r="C13" s="112" t="s">
        <v>45</v>
      </c>
      <c r="D13" s="87">
        <v>35</v>
      </c>
      <c r="E13" s="142">
        <v>0</v>
      </c>
      <c r="F13" s="142">
        <v>1</v>
      </c>
      <c r="G13" s="142">
        <v>0.81399999999999995</v>
      </c>
      <c r="H13" s="142">
        <v>0.497</v>
      </c>
      <c r="I13" s="142">
        <v>0.9</v>
      </c>
      <c r="J13" s="142">
        <v>0.67800000000000005</v>
      </c>
      <c r="K13" s="142">
        <v>0.67800000000000005</v>
      </c>
      <c r="L13" s="538">
        <f t="shared" si="1"/>
        <v>0.65242857142857147</v>
      </c>
      <c r="M13" s="242"/>
    </row>
    <row r="14" spans="1:13" s="52" customFormat="1" ht="25.5" x14ac:dyDescent="0.25">
      <c r="A14" s="139">
        <v>9</v>
      </c>
      <c r="B14" s="139" t="s">
        <v>37</v>
      </c>
      <c r="C14" s="112" t="s">
        <v>46</v>
      </c>
      <c r="D14" s="87">
        <v>35</v>
      </c>
      <c r="E14" s="142">
        <v>1</v>
      </c>
      <c r="F14" s="142">
        <v>0</v>
      </c>
      <c r="G14" s="142">
        <v>0.55000000000000004</v>
      </c>
      <c r="H14" s="142">
        <v>0.39</v>
      </c>
      <c r="I14" s="142">
        <v>0.7</v>
      </c>
      <c r="J14" s="142">
        <v>0.875</v>
      </c>
      <c r="K14" s="142">
        <v>0.875</v>
      </c>
      <c r="L14" s="538">
        <f t="shared" si="1"/>
        <v>0.62714285714285711</v>
      </c>
      <c r="M14" s="242"/>
    </row>
    <row r="15" spans="1:13" s="188" customFormat="1" ht="25.5" x14ac:dyDescent="0.25">
      <c r="A15" s="184">
        <v>10</v>
      </c>
      <c r="B15" s="184" t="s">
        <v>37</v>
      </c>
      <c r="C15" s="184" t="s">
        <v>47</v>
      </c>
      <c r="D15" s="184">
        <v>35</v>
      </c>
      <c r="E15" s="189">
        <v>0.52800000000000002</v>
      </c>
      <c r="F15" s="189">
        <v>0.47199999999999998</v>
      </c>
      <c r="G15" s="189">
        <v>0.6</v>
      </c>
      <c r="H15" s="189">
        <v>0.71</v>
      </c>
      <c r="I15" s="189">
        <v>0.7</v>
      </c>
      <c r="J15" s="189">
        <v>0.88</v>
      </c>
      <c r="K15" s="189">
        <v>0.89</v>
      </c>
      <c r="L15" s="538">
        <f t="shared" si="1"/>
        <v>0.68285714285714272</v>
      </c>
      <c r="M15" s="242"/>
    </row>
    <row r="16" spans="1:13" s="8" customFormat="1" x14ac:dyDescent="0.25">
      <c r="A16" s="100">
        <v>11</v>
      </c>
      <c r="B16" s="100" t="s">
        <v>37</v>
      </c>
      <c r="C16" s="112" t="s">
        <v>48</v>
      </c>
      <c r="D16" s="87">
        <v>35</v>
      </c>
      <c r="E16" s="120">
        <v>0</v>
      </c>
      <c r="F16" s="120">
        <v>1</v>
      </c>
      <c r="G16" s="120">
        <v>0.8</v>
      </c>
      <c r="H16" s="120">
        <v>0.8</v>
      </c>
      <c r="I16" s="120">
        <v>0.75</v>
      </c>
      <c r="J16" s="120">
        <v>0.85</v>
      </c>
      <c r="K16" s="121">
        <v>1</v>
      </c>
      <c r="L16" s="538">
        <f t="shared" si="1"/>
        <v>0.74285714285714288</v>
      </c>
      <c r="M16" s="242"/>
    </row>
    <row r="17" spans="1:14" s="175" customFormat="1" ht="25.5" x14ac:dyDescent="0.25">
      <c r="A17" s="176">
        <v>12</v>
      </c>
      <c r="B17" s="176" t="s">
        <v>37</v>
      </c>
      <c r="C17" s="167" t="s">
        <v>49</v>
      </c>
      <c r="D17" s="168">
        <v>32</v>
      </c>
      <c r="E17" s="182">
        <v>0.187</v>
      </c>
      <c r="F17" s="182">
        <v>0.81299999999999994</v>
      </c>
      <c r="G17" s="182">
        <v>1</v>
      </c>
      <c r="H17" s="182">
        <v>1</v>
      </c>
      <c r="I17" s="182">
        <v>1</v>
      </c>
      <c r="J17" s="182">
        <v>1</v>
      </c>
      <c r="K17" s="182">
        <v>1</v>
      </c>
      <c r="L17" s="538">
        <f t="shared" si="1"/>
        <v>0.8571428571428571</v>
      </c>
      <c r="M17" s="242"/>
      <c r="N17" s="183"/>
    </row>
    <row r="18" spans="1:14" s="52" customFormat="1" ht="25.5" x14ac:dyDescent="0.25">
      <c r="A18" s="139">
        <v>13</v>
      </c>
      <c r="B18" s="139" t="s">
        <v>37</v>
      </c>
      <c r="C18" s="112" t="s">
        <v>97</v>
      </c>
      <c r="D18" s="89">
        <v>35</v>
      </c>
      <c r="E18" s="142">
        <v>0.41</v>
      </c>
      <c r="F18" s="142">
        <v>0.59</v>
      </c>
      <c r="G18" s="142">
        <v>0.6</v>
      </c>
      <c r="H18" s="142">
        <v>0.56000000000000005</v>
      </c>
      <c r="I18" s="142">
        <v>0.65</v>
      </c>
      <c r="J18" s="142">
        <v>0.88</v>
      </c>
      <c r="K18" s="142">
        <v>0.9</v>
      </c>
      <c r="L18" s="538">
        <f t="shared" si="1"/>
        <v>0.65571428571428569</v>
      </c>
      <c r="M18" s="242"/>
    </row>
    <row r="19" spans="1:14" s="52" customFormat="1" x14ac:dyDescent="0.25">
      <c r="A19" s="139">
        <v>14</v>
      </c>
      <c r="B19" s="139" t="s">
        <v>37</v>
      </c>
      <c r="C19" s="112" t="s">
        <v>50</v>
      </c>
      <c r="D19" s="89">
        <v>35</v>
      </c>
      <c r="E19" s="142">
        <v>0</v>
      </c>
      <c r="F19" s="142">
        <v>1</v>
      </c>
      <c r="G19" s="142">
        <v>0.6</v>
      </c>
      <c r="H19" s="142">
        <v>0.57999999999999996</v>
      </c>
      <c r="I19" s="142">
        <v>0.7</v>
      </c>
      <c r="J19" s="142">
        <v>0.85</v>
      </c>
      <c r="K19" s="142">
        <v>1</v>
      </c>
      <c r="L19" s="538">
        <f t="shared" si="1"/>
        <v>0.67571428571428582</v>
      </c>
      <c r="M19" s="242"/>
    </row>
    <row r="20" spans="1:14" s="52" customFormat="1" ht="25.5" x14ac:dyDescent="0.25">
      <c r="A20" s="139">
        <v>15</v>
      </c>
      <c r="B20" s="139" t="s">
        <v>37</v>
      </c>
      <c r="C20" s="112" t="s">
        <v>99</v>
      </c>
      <c r="D20" s="89">
        <v>35</v>
      </c>
      <c r="E20" s="142">
        <v>0</v>
      </c>
      <c r="F20" s="142">
        <v>1</v>
      </c>
      <c r="G20" s="142">
        <v>0.92500000000000004</v>
      </c>
      <c r="H20" s="142">
        <v>0.76</v>
      </c>
      <c r="I20" s="142">
        <v>0.77500000000000002</v>
      </c>
      <c r="J20" s="142">
        <v>0.76500000000000001</v>
      </c>
      <c r="K20" s="142">
        <v>1</v>
      </c>
      <c r="L20" s="538">
        <f t="shared" si="1"/>
        <v>0.74642857142857133</v>
      </c>
      <c r="M20" s="242"/>
    </row>
    <row r="21" spans="1:14" s="52" customFormat="1" ht="38.25" x14ac:dyDescent="0.25">
      <c r="A21" s="139">
        <v>16</v>
      </c>
      <c r="B21" s="139" t="s">
        <v>37</v>
      </c>
      <c r="C21" s="112" t="s">
        <v>51</v>
      </c>
      <c r="D21" s="89">
        <v>35</v>
      </c>
      <c r="E21" s="142">
        <v>0</v>
      </c>
      <c r="F21" s="142">
        <v>1</v>
      </c>
      <c r="G21" s="142">
        <v>0.45</v>
      </c>
      <c r="H21" s="142">
        <v>0.56999999999999995</v>
      </c>
      <c r="I21" s="142">
        <v>0.8</v>
      </c>
      <c r="J21" s="142">
        <v>0.88</v>
      </c>
      <c r="K21" s="142">
        <v>0.88</v>
      </c>
      <c r="L21" s="538">
        <f t="shared" si="1"/>
        <v>0.65428571428571425</v>
      </c>
      <c r="M21" s="242"/>
    </row>
    <row r="22" spans="1:14" s="52" customFormat="1" x14ac:dyDescent="0.25">
      <c r="A22" s="100">
        <v>17</v>
      </c>
      <c r="B22" s="100" t="s">
        <v>37</v>
      </c>
      <c r="C22" s="112" t="s">
        <v>108</v>
      </c>
      <c r="D22" s="89">
        <v>35</v>
      </c>
      <c r="E22" s="142">
        <v>0.5</v>
      </c>
      <c r="F22" s="142">
        <v>0.5</v>
      </c>
      <c r="G22" s="142">
        <v>0.92</v>
      </c>
      <c r="H22" s="142">
        <v>0.71399999999999997</v>
      </c>
      <c r="I22" s="142">
        <v>0.9</v>
      </c>
      <c r="J22" s="142">
        <v>0.92500000000000004</v>
      </c>
      <c r="K22" s="121">
        <v>0.97299999999999998</v>
      </c>
      <c r="L22" s="538">
        <f t="shared" si="1"/>
        <v>0.77599999999999991</v>
      </c>
      <c r="M22" s="242"/>
    </row>
    <row r="23" spans="1:14" s="8" customFormat="1" ht="25.5" x14ac:dyDescent="0.25">
      <c r="A23" s="118">
        <v>18</v>
      </c>
      <c r="B23" s="118" t="s">
        <v>37</v>
      </c>
      <c r="C23" s="53" t="s">
        <v>100</v>
      </c>
      <c r="D23" s="87">
        <v>33</v>
      </c>
      <c r="E23" s="120">
        <v>0.57099999999999995</v>
      </c>
      <c r="F23" s="120">
        <v>0.42899999999999999</v>
      </c>
      <c r="G23" s="120">
        <v>0.6</v>
      </c>
      <c r="H23" s="120">
        <v>0.46</v>
      </c>
      <c r="I23" s="120">
        <v>0.45</v>
      </c>
      <c r="J23" s="120">
        <v>0.98</v>
      </c>
      <c r="K23" s="122">
        <v>1</v>
      </c>
      <c r="L23" s="538">
        <f t="shared" si="1"/>
        <v>0.64142857142857146</v>
      </c>
      <c r="M23" s="242"/>
    </row>
    <row r="24" spans="1:14" s="8" customFormat="1" x14ac:dyDescent="0.25">
      <c r="A24" s="100">
        <v>19</v>
      </c>
      <c r="B24" s="100" t="s">
        <v>37</v>
      </c>
      <c r="C24" s="53" t="s">
        <v>101</v>
      </c>
      <c r="D24" s="87">
        <v>32</v>
      </c>
      <c r="E24" s="120">
        <v>0.61099999999999999</v>
      </c>
      <c r="F24" s="120">
        <v>0.38900000000000001</v>
      </c>
      <c r="G24" s="120">
        <v>0.42399999999999999</v>
      </c>
      <c r="H24" s="120">
        <v>0.254</v>
      </c>
      <c r="I24" s="120">
        <v>0.41299999999999998</v>
      </c>
      <c r="J24" s="120">
        <v>0.85</v>
      </c>
      <c r="K24" s="121">
        <v>0.9</v>
      </c>
      <c r="L24" s="538">
        <f t="shared" si="1"/>
        <v>0.54871428571428571</v>
      </c>
      <c r="M24" s="242"/>
    </row>
    <row r="25" spans="1:14" s="36" customFormat="1" x14ac:dyDescent="0.25">
      <c r="A25" s="119">
        <v>20</v>
      </c>
      <c r="B25" s="119" t="s">
        <v>37</v>
      </c>
      <c r="C25" s="112" t="s">
        <v>52</v>
      </c>
      <c r="D25" s="87">
        <v>35</v>
      </c>
      <c r="E25" s="142">
        <v>0</v>
      </c>
      <c r="F25" s="142">
        <v>1</v>
      </c>
      <c r="G25" s="142">
        <v>0.56299999999999994</v>
      </c>
      <c r="H25" s="142">
        <v>0.45</v>
      </c>
      <c r="I25" s="142">
        <v>1</v>
      </c>
      <c r="J25" s="142">
        <v>0.85</v>
      </c>
      <c r="K25" s="121">
        <v>0.85</v>
      </c>
      <c r="L25" s="538">
        <f t="shared" si="1"/>
        <v>0.67328571428571427</v>
      </c>
      <c r="M25" s="242"/>
    </row>
    <row r="26" spans="1:14" s="163" customFormat="1" x14ac:dyDescent="0.25">
      <c r="A26" s="193">
        <v>21</v>
      </c>
      <c r="B26" s="193" t="s">
        <v>37</v>
      </c>
      <c r="C26" s="193" t="s">
        <v>53</v>
      </c>
      <c r="D26" s="194">
        <v>35</v>
      </c>
      <c r="E26" s="205">
        <v>0.5</v>
      </c>
      <c r="F26" s="205">
        <v>0.5</v>
      </c>
      <c r="G26" s="205">
        <v>0.438</v>
      </c>
      <c r="H26" s="205">
        <v>0.41299999999999998</v>
      </c>
      <c r="I26" s="205">
        <v>0.5</v>
      </c>
      <c r="J26" s="205">
        <v>0.8</v>
      </c>
      <c r="K26" s="206">
        <v>0.81</v>
      </c>
      <c r="L26" s="538">
        <f t="shared" si="1"/>
        <v>0.56585714285714284</v>
      </c>
      <c r="M26" s="242"/>
    </row>
    <row r="27" spans="1:14" s="163" customFormat="1" x14ac:dyDescent="0.25">
      <c r="A27" s="164">
        <v>22</v>
      </c>
      <c r="B27" s="164" t="s">
        <v>37</v>
      </c>
      <c r="C27" s="152" t="s">
        <v>54</v>
      </c>
      <c r="D27" s="153">
        <v>35</v>
      </c>
      <c r="E27" s="166">
        <v>0</v>
      </c>
      <c r="F27" s="166">
        <v>1</v>
      </c>
      <c r="G27" s="166">
        <v>0.76</v>
      </c>
      <c r="H27" s="166">
        <v>0.7</v>
      </c>
      <c r="I27" s="166">
        <v>0.55000000000000004</v>
      </c>
      <c r="J27" s="166">
        <v>0.93</v>
      </c>
      <c r="K27" s="159">
        <v>0.97</v>
      </c>
      <c r="L27" s="538">
        <f t="shared" si="1"/>
        <v>0.7014285714285714</v>
      </c>
      <c r="M27" s="242"/>
    </row>
    <row r="28" spans="1:14" s="52" customFormat="1" x14ac:dyDescent="0.25">
      <c r="A28" s="100">
        <v>23</v>
      </c>
      <c r="B28" s="100" t="s">
        <v>37</v>
      </c>
      <c r="C28" s="112" t="s">
        <v>55</v>
      </c>
      <c r="D28" s="87">
        <v>35</v>
      </c>
      <c r="E28" s="142">
        <v>0.26700000000000002</v>
      </c>
      <c r="F28" s="142">
        <v>0.73299999999999998</v>
      </c>
      <c r="G28" s="142">
        <v>0.82499999999999996</v>
      </c>
      <c r="H28" s="142">
        <v>0.71</v>
      </c>
      <c r="I28" s="142">
        <v>0.55000000000000004</v>
      </c>
      <c r="J28" s="142">
        <v>0.87</v>
      </c>
      <c r="K28" s="121">
        <v>0.9</v>
      </c>
      <c r="L28" s="538">
        <f t="shared" si="1"/>
        <v>0.69357142857142862</v>
      </c>
      <c r="M28" s="242"/>
    </row>
    <row r="29" spans="1:14" s="52" customFormat="1" ht="25.5" x14ac:dyDescent="0.25">
      <c r="A29" s="100">
        <v>24</v>
      </c>
      <c r="B29" s="100" t="s">
        <v>37</v>
      </c>
      <c r="C29" s="112" t="s">
        <v>56</v>
      </c>
      <c r="D29" s="87">
        <v>35</v>
      </c>
      <c r="E29" s="142">
        <v>0.40500000000000003</v>
      </c>
      <c r="F29" s="142">
        <v>0.59499999999999997</v>
      </c>
      <c r="G29" s="142">
        <v>0.56000000000000005</v>
      </c>
      <c r="H29" s="142">
        <v>0.45</v>
      </c>
      <c r="I29" s="142">
        <v>0.6</v>
      </c>
      <c r="J29" s="142">
        <v>0.85</v>
      </c>
      <c r="K29" s="121">
        <v>0.94599999999999995</v>
      </c>
      <c r="L29" s="538">
        <f t="shared" si="1"/>
        <v>0.62942857142857156</v>
      </c>
      <c r="M29" s="242"/>
    </row>
    <row r="30" spans="1:14" s="8" customFormat="1" x14ac:dyDescent="0.25">
      <c r="A30" s="100">
        <v>25</v>
      </c>
      <c r="B30" s="100" t="s">
        <v>37</v>
      </c>
      <c r="C30" s="112" t="s">
        <v>57</v>
      </c>
      <c r="D30" s="87">
        <v>35</v>
      </c>
      <c r="E30" s="120">
        <v>0</v>
      </c>
      <c r="F30" s="120">
        <v>1</v>
      </c>
      <c r="G30" s="120">
        <v>0.83</v>
      </c>
      <c r="H30" s="120">
        <v>0.96</v>
      </c>
      <c r="I30" s="120">
        <v>0.85</v>
      </c>
      <c r="J30" s="120">
        <v>0.95</v>
      </c>
      <c r="K30" s="121">
        <v>1</v>
      </c>
      <c r="L30" s="538">
        <f t="shared" si="1"/>
        <v>0.7985714285714286</v>
      </c>
      <c r="M30" s="242"/>
    </row>
    <row r="31" spans="1:14" s="52" customFormat="1" ht="25.5" x14ac:dyDescent="0.25">
      <c r="A31" s="100">
        <v>26</v>
      </c>
      <c r="B31" s="100" t="s">
        <v>37</v>
      </c>
      <c r="C31" s="112" t="s">
        <v>102</v>
      </c>
      <c r="D31" s="87">
        <v>35</v>
      </c>
      <c r="E31" s="142">
        <v>0</v>
      </c>
      <c r="F31" s="142">
        <v>1</v>
      </c>
      <c r="G31" s="142">
        <v>1</v>
      </c>
      <c r="H31" s="142">
        <v>1</v>
      </c>
      <c r="I31" s="142">
        <v>1</v>
      </c>
      <c r="J31" s="142">
        <v>0.84</v>
      </c>
      <c r="K31" s="121">
        <v>1</v>
      </c>
      <c r="L31" s="538">
        <f t="shared" si="1"/>
        <v>0.8342857142857143</v>
      </c>
      <c r="M31" s="242"/>
    </row>
    <row r="32" spans="1:14" s="52" customFormat="1" x14ac:dyDescent="0.25">
      <c r="A32" s="100">
        <v>27</v>
      </c>
      <c r="B32" s="100" t="s">
        <v>37</v>
      </c>
      <c r="C32" s="112" t="s">
        <v>58</v>
      </c>
      <c r="D32" s="87">
        <v>33</v>
      </c>
      <c r="E32" s="142">
        <v>0</v>
      </c>
      <c r="F32" s="142">
        <v>1</v>
      </c>
      <c r="G32" s="142">
        <v>0.55000000000000004</v>
      </c>
      <c r="H32" s="142">
        <v>0.5</v>
      </c>
      <c r="I32" s="142">
        <v>0.45</v>
      </c>
      <c r="J32" s="142">
        <v>0.9</v>
      </c>
      <c r="K32" s="121">
        <v>0.9</v>
      </c>
      <c r="L32" s="538">
        <f t="shared" si="1"/>
        <v>0.61428571428571421</v>
      </c>
      <c r="M32" s="242"/>
    </row>
    <row r="33" spans="1:13" s="52" customFormat="1" ht="25.5" x14ac:dyDescent="0.25">
      <c r="A33" s="100">
        <v>28</v>
      </c>
      <c r="B33" s="100" t="s">
        <v>37</v>
      </c>
      <c r="C33" s="112" t="s">
        <v>103</v>
      </c>
      <c r="D33" s="87">
        <v>35</v>
      </c>
      <c r="E33" s="142">
        <v>0</v>
      </c>
      <c r="F33" s="142">
        <v>1</v>
      </c>
      <c r="G33" s="142">
        <v>0.73799999999999999</v>
      </c>
      <c r="H33" s="142">
        <v>0.56000000000000005</v>
      </c>
      <c r="I33" s="142">
        <v>0.65</v>
      </c>
      <c r="J33" s="142">
        <v>0.91</v>
      </c>
      <c r="K33" s="121">
        <v>1</v>
      </c>
      <c r="L33" s="538">
        <f t="shared" si="1"/>
        <v>0.69400000000000006</v>
      </c>
      <c r="M33" s="242"/>
    </row>
    <row r="34" spans="1:13" s="52" customFormat="1" ht="38.25" x14ac:dyDescent="0.25">
      <c r="A34" s="147">
        <v>29</v>
      </c>
      <c r="B34" s="147" t="s">
        <v>37</v>
      </c>
      <c r="C34" s="112" t="s">
        <v>105</v>
      </c>
      <c r="D34" s="87">
        <v>35</v>
      </c>
      <c r="E34" s="142">
        <v>1</v>
      </c>
      <c r="F34" s="142">
        <v>0</v>
      </c>
      <c r="G34" s="142">
        <v>0.71</v>
      </c>
      <c r="H34" s="142">
        <v>0.45</v>
      </c>
      <c r="I34" s="142">
        <v>0.4</v>
      </c>
      <c r="J34" s="142">
        <v>0.7</v>
      </c>
      <c r="K34" s="150">
        <v>0.79</v>
      </c>
      <c r="L34" s="538">
        <f t="shared" si="1"/>
        <v>0.57857142857142851</v>
      </c>
      <c r="M34" s="242"/>
    </row>
    <row r="35" spans="1:13" s="8" customFormat="1" x14ac:dyDescent="0.25">
      <c r="A35" s="100">
        <v>30</v>
      </c>
      <c r="B35" s="100" t="s">
        <v>37</v>
      </c>
      <c r="C35" s="112" t="s">
        <v>59</v>
      </c>
      <c r="D35" s="87">
        <v>35</v>
      </c>
      <c r="E35" s="120">
        <v>0</v>
      </c>
      <c r="F35" s="120">
        <v>1</v>
      </c>
      <c r="G35" s="120">
        <v>0.25700000000000001</v>
      </c>
      <c r="H35" s="120">
        <v>0.65</v>
      </c>
      <c r="I35" s="120">
        <v>0</v>
      </c>
      <c r="J35" s="120">
        <v>0.97</v>
      </c>
      <c r="K35" s="121">
        <v>1</v>
      </c>
      <c r="L35" s="538">
        <f t="shared" si="1"/>
        <v>0.55385714285714283</v>
      </c>
      <c r="M35" s="242"/>
    </row>
    <row r="36" spans="1:13" s="52" customFormat="1" ht="25.5" x14ac:dyDescent="0.25">
      <c r="A36" s="100">
        <v>31</v>
      </c>
      <c r="B36" s="100" t="s">
        <v>37</v>
      </c>
      <c r="C36" s="112" t="s">
        <v>104</v>
      </c>
      <c r="D36" s="87">
        <v>35</v>
      </c>
      <c r="E36" s="142"/>
      <c r="F36" s="142"/>
      <c r="G36" s="142">
        <v>1</v>
      </c>
      <c r="H36" s="142">
        <v>1</v>
      </c>
      <c r="I36" s="142"/>
      <c r="J36" s="142">
        <v>1</v>
      </c>
      <c r="K36" s="208"/>
      <c r="L36" s="538">
        <f t="shared" si="1"/>
        <v>1</v>
      </c>
      <c r="M36" s="242"/>
    </row>
    <row r="37" spans="1:13" s="52" customFormat="1" x14ac:dyDescent="0.25">
      <c r="A37" s="100">
        <v>32</v>
      </c>
      <c r="B37" s="100" t="s">
        <v>37</v>
      </c>
      <c r="C37" s="112" t="s">
        <v>60</v>
      </c>
      <c r="D37" s="87">
        <v>35</v>
      </c>
      <c r="E37" s="142">
        <v>0</v>
      </c>
      <c r="F37" s="142">
        <v>1</v>
      </c>
      <c r="G37" s="142">
        <v>0.47799999999999998</v>
      </c>
      <c r="H37" s="142">
        <v>0.156</v>
      </c>
      <c r="I37" s="142">
        <v>0.10299999999999999</v>
      </c>
      <c r="J37" s="142">
        <v>0.95</v>
      </c>
      <c r="K37" s="121">
        <v>0.98</v>
      </c>
      <c r="L37" s="538">
        <f t="shared" si="1"/>
        <v>0.5238571428571428</v>
      </c>
      <c r="M37" s="242"/>
    </row>
    <row r="38" spans="1:13" s="52" customFormat="1" ht="25.5" x14ac:dyDescent="0.25">
      <c r="A38" s="100">
        <v>33</v>
      </c>
      <c r="B38" s="100" t="s">
        <v>37</v>
      </c>
      <c r="C38" s="112" t="s">
        <v>61</v>
      </c>
      <c r="D38" s="87">
        <v>35</v>
      </c>
      <c r="E38" s="260">
        <v>0</v>
      </c>
      <c r="F38" s="260">
        <v>1</v>
      </c>
      <c r="G38" s="142">
        <v>0.5</v>
      </c>
      <c r="H38" s="142">
        <v>0.59299999999999997</v>
      </c>
      <c r="I38" s="142">
        <v>0.6</v>
      </c>
      <c r="J38" s="142">
        <v>0.81499999999999995</v>
      </c>
      <c r="K38" s="121">
        <v>0.98199999999999998</v>
      </c>
      <c r="L38" s="538">
        <f t="shared" si="1"/>
        <v>0.64142857142857146</v>
      </c>
      <c r="M38" s="242"/>
    </row>
    <row r="39" spans="1:13" s="52" customFormat="1" x14ac:dyDescent="0.25">
      <c r="A39" s="100">
        <v>34</v>
      </c>
      <c r="B39" s="100" t="s">
        <v>37</v>
      </c>
      <c r="C39" s="112" t="s">
        <v>62</v>
      </c>
      <c r="D39" s="87">
        <v>35</v>
      </c>
      <c r="E39" s="142">
        <v>1</v>
      </c>
      <c r="F39" s="142">
        <v>0</v>
      </c>
      <c r="G39" s="142">
        <v>0.8</v>
      </c>
      <c r="H39" s="142">
        <v>1</v>
      </c>
      <c r="I39" s="142">
        <v>1</v>
      </c>
      <c r="J39" s="142">
        <v>0.91</v>
      </c>
      <c r="K39" s="121">
        <v>1</v>
      </c>
      <c r="L39" s="538">
        <f t="shared" si="1"/>
        <v>0.81571428571428573</v>
      </c>
      <c r="M39" s="242"/>
    </row>
    <row r="40" spans="1:13" s="8" customFormat="1" x14ac:dyDescent="0.25">
      <c r="A40" s="100">
        <v>35</v>
      </c>
      <c r="B40" s="100" t="s">
        <v>37</v>
      </c>
      <c r="C40" s="112" t="s">
        <v>63</v>
      </c>
      <c r="D40" s="87">
        <v>33</v>
      </c>
      <c r="E40" s="120">
        <v>1</v>
      </c>
      <c r="F40" s="120">
        <v>0</v>
      </c>
      <c r="G40" s="120">
        <v>1</v>
      </c>
      <c r="H40" s="120">
        <v>1</v>
      </c>
      <c r="I40" s="120">
        <v>1</v>
      </c>
      <c r="J40" s="120">
        <v>1</v>
      </c>
      <c r="K40" s="121">
        <v>1</v>
      </c>
      <c r="L40" s="538">
        <f t="shared" si="1"/>
        <v>0.8571428571428571</v>
      </c>
      <c r="M40" s="242"/>
    </row>
    <row r="41" spans="1:13" s="52" customFormat="1" x14ac:dyDescent="0.25">
      <c r="A41" s="147">
        <v>36</v>
      </c>
      <c r="B41" s="147" t="s">
        <v>37</v>
      </c>
      <c r="C41" s="112" t="s">
        <v>64</v>
      </c>
      <c r="D41" s="87">
        <v>35</v>
      </c>
      <c r="E41" s="260"/>
      <c r="F41" s="260"/>
      <c r="G41" s="142">
        <v>0.75</v>
      </c>
      <c r="H41" s="142">
        <v>0.61099999999999999</v>
      </c>
      <c r="I41" s="142">
        <v>0</v>
      </c>
      <c r="J41" s="142">
        <v>0.80700000000000005</v>
      </c>
      <c r="K41" s="261"/>
      <c r="L41" s="538">
        <f t="shared" si="1"/>
        <v>0.54200000000000004</v>
      </c>
      <c r="M41" s="242"/>
    </row>
    <row r="42" spans="1:13" s="52" customFormat="1" x14ac:dyDescent="0.25">
      <c r="A42" s="100">
        <v>37</v>
      </c>
      <c r="B42" s="100" t="s">
        <v>37</v>
      </c>
      <c r="C42" s="112" t="s">
        <v>65</v>
      </c>
      <c r="D42" s="87">
        <v>35</v>
      </c>
      <c r="E42" s="142">
        <v>1</v>
      </c>
      <c r="F42" s="142">
        <v>0</v>
      </c>
      <c r="G42" s="142">
        <v>1</v>
      </c>
      <c r="H42" s="142">
        <v>1</v>
      </c>
      <c r="I42" s="142">
        <v>1</v>
      </c>
      <c r="J42" s="142">
        <v>0.98</v>
      </c>
      <c r="K42" s="121">
        <v>0.99</v>
      </c>
      <c r="L42" s="538">
        <f t="shared" si="1"/>
        <v>0.85285714285714298</v>
      </c>
      <c r="M42" s="242"/>
    </row>
    <row r="43" spans="1:13" s="52" customFormat="1" x14ac:dyDescent="0.25">
      <c r="A43" s="100">
        <v>38</v>
      </c>
      <c r="B43" s="100" t="s">
        <v>37</v>
      </c>
      <c r="C43" s="112" t="s">
        <v>66</v>
      </c>
      <c r="D43" s="87">
        <v>35</v>
      </c>
      <c r="E43" s="142">
        <v>1</v>
      </c>
      <c r="F43" s="142">
        <v>0</v>
      </c>
      <c r="G43" s="142">
        <v>0.55000000000000004</v>
      </c>
      <c r="H43" s="142">
        <v>0.7</v>
      </c>
      <c r="I43" s="142">
        <v>0.75</v>
      </c>
      <c r="J43" s="142">
        <v>1</v>
      </c>
      <c r="K43" s="121">
        <v>1</v>
      </c>
      <c r="L43" s="538">
        <f t="shared" si="1"/>
        <v>0.7142857142857143</v>
      </c>
      <c r="M43" s="242"/>
    </row>
    <row r="44" spans="1:13" s="52" customFormat="1" ht="25.5" x14ac:dyDescent="0.25">
      <c r="A44" s="100">
        <v>39</v>
      </c>
      <c r="B44" s="100" t="s">
        <v>37</v>
      </c>
      <c r="C44" s="112" t="s">
        <v>106</v>
      </c>
      <c r="D44" s="87">
        <v>35</v>
      </c>
      <c r="E44" s="142">
        <v>0</v>
      </c>
      <c r="F44" s="142">
        <v>1</v>
      </c>
      <c r="G44" s="142">
        <v>0.54</v>
      </c>
      <c r="H44" s="142">
        <v>0.52500000000000002</v>
      </c>
      <c r="I44" s="142">
        <v>0.5</v>
      </c>
      <c r="J44" s="142">
        <v>0.875</v>
      </c>
      <c r="K44" s="121">
        <v>0.875</v>
      </c>
      <c r="L44" s="538">
        <f t="shared" si="1"/>
        <v>0.61642857142857133</v>
      </c>
      <c r="M44" s="242"/>
    </row>
    <row r="45" spans="1:13" s="95" customFormat="1" x14ac:dyDescent="0.25">
      <c r="A45" s="147">
        <v>40</v>
      </c>
      <c r="B45" s="147" t="s">
        <v>37</v>
      </c>
      <c r="C45" s="112" t="s">
        <v>67</v>
      </c>
      <c r="D45" s="87">
        <v>33</v>
      </c>
      <c r="E45" s="142">
        <v>0</v>
      </c>
      <c r="F45" s="142">
        <v>1</v>
      </c>
      <c r="G45" s="142">
        <v>0.66700000000000004</v>
      </c>
      <c r="H45" s="142">
        <v>0.98299999999999998</v>
      </c>
      <c r="I45" s="142">
        <v>0.8</v>
      </c>
      <c r="J45" s="142">
        <v>0.98</v>
      </c>
      <c r="K45" s="150">
        <v>1</v>
      </c>
      <c r="L45" s="538">
        <f t="shared" si="1"/>
        <v>0.77571428571428569</v>
      </c>
      <c r="M45" s="242"/>
    </row>
    <row r="46" spans="1:13" s="236" customFormat="1" ht="51" x14ac:dyDescent="0.25">
      <c r="A46" s="231">
        <v>41</v>
      </c>
      <c r="B46" s="231" t="s">
        <v>37</v>
      </c>
      <c r="C46" s="232" t="s">
        <v>107</v>
      </c>
      <c r="D46" s="233">
        <v>32</v>
      </c>
      <c r="E46" s="234">
        <v>0.58499999999999996</v>
      </c>
      <c r="F46" s="234">
        <v>0.41499999999999998</v>
      </c>
      <c r="G46" s="234">
        <v>0.53100000000000003</v>
      </c>
      <c r="H46" s="234">
        <v>0.86699999999999999</v>
      </c>
      <c r="I46" s="234">
        <v>0.77500000000000002</v>
      </c>
      <c r="J46" s="234">
        <v>1</v>
      </c>
      <c r="K46" s="235">
        <v>1</v>
      </c>
      <c r="L46" s="538">
        <f t="shared" si="1"/>
        <v>0.73899999999999999</v>
      </c>
      <c r="M46" s="242"/>
    </row>
    <row r="47" spans="1:13" s="220" customFormat="1" x14ac:dyDescent="0.25">
      <c r="A47" s="222">
        <v>42</v>
      </c>
      <c r="B47" s="222" t="s">
        <v>37</v>
      </c>
      <c r="C47" s="210" t="s">
        <v>68</v>
      </c>
      <c r="D47" s="211">
        <v>33</v>
      </c>
      <c r="E47" s="226">
        <v>0</v>
      </c>
      <c r="F47" s="226">
        <v>1</v>
      </c>
      <c r="G47" s="226">
        <v>0.75</v>
      </c>
      <c r="H47" s="226">
        <v>0.84</v>
      </c>
      <c r="I47" s="226">
        <v>0.7</v>
      </c>
      <c r="J47" s="226">
        <v>0.82199999999999995</v>
      </c>
      <c r="K47" s="227">
        <v>0.85</v>
      </c>
      <c r="L47" s="538">
        <f t="shared" si="1"/>
        <v>0.70885714285714285</v>
      </c>
      <c r="M47" s="242"/>
    </row>
    <row r="48" spans="1:13" s="52" customFormat="1" ht="25.5" x14ac:dyDescent="0.25">
      <c r="A48" s="149">
        <v>43</v>
      </c>
      <c r="B48" s="147" t="s">
        <v>37</v>
      </c>
      <c r="C48" s="112" t="s">
        <v>98</v>
      </c>
      <c r="D48" s="87">
        <v>35</v>
      </c>
      <c r="E48" s="142">
        <v>1</v>
      </c>
      <c r="F48" s="142">
        <v>0</v>
      </c>
      <c r="G48" s="142">
        <v>0.73499999999999999</v>
      </c>
      <c r="H48" s="142">
        <v>0.81799999999999995</v>
      </c>
      <c r="I48" s="142">
        <v>1</v>
      </c>
      <c r="J48" s="142">
        <v>0.97499999999999998</v>
      </c>
      <c r="K48" s="150">
        <v>1</v>
      </c>
      <c r="L48" s="538">
        <f t="shared" si="1"/>
        <v>0.7897142857142857</v>
      </c>
      <c r="M48" s="242"/>
    </row>
    <row r="49" spans="1:13" s="52" customFormat="1" ht="38.25" x14ac:dyDescent="0.25">
      <c r="A49" s="230">
        <v>44</v>
      </c>
      <c r="B49" s="147" t="s">
        <v>37</v>
      </c>
      <c r="C49" s="112" t="s">
        <v>146</v>
      </c>
      <c r="D49" s="87"/>
      <c r="E49" s="142">
        <v>0.72</v>
      </c>
      <c r="F49" s="142">
        <v>0.28000000000000003</v>
      </c>
      <c r="G49" s="142">
        <v>0.46</v>
      </c>
      <c r="H49" s="142">
        <v>0.7</v>
      </c>
      <c r="I49" s="142">
        <v>0.36</v>
      </c>
      <c r="J49" s="142">
        <v>1</v>
      </c>
      <c r="K49" s="63">
        <v>1</v>
      </c>
      <c r="L49" s="538">
        <f t="shared" si="1"/>
        <v>0.64571428571428569</v>
      </c>
      <c r="M49" s="242"/>
    </row>
    <row r="50" spans="1:13" x14ac:dyDescent="0.25">
      <c r="A50" s="11" t="s">
        <v>69</v>
      </c>
      <c r="B50" s="24" t="s">
        <v>37</v>
      </c>
      <c r="C50" s="24"/>
      <c r="D50" s="90"/>
      <c r="E50" s="12">
        <f>AVERAGE(E6:E49)</f>
        <v>0.34122222222222226</v>
      </c>
      <c r="F50" s="12">
        <f t="shared" ref="F50:L50" si="2">AVERAGE(F6:F49)</f>
        <v>0.6587777777777778</v>
      </c>
      <c r="G50" s="12">
        <f t="shared" si="2"/>
        <v>0.68583333333333352</v>
      </c>
      <c r="H50" s="12">
        <f t="shared" si="2"/>
        <v>0.68032500000000007</v>
      </c>
      <c r="I50" s="12">
        <f t="shared" si="2"/>
        <v>0.66016216216216217</v>
      </c>
      <c r="J50" s="12">
        <f t="shared" si="2"/>
        <v>0.8988571428571428</v>
      </c>
      <c r="K50" s="12">
        <f t="shared" si="2"/>
        <v>0.94274999999999998</v>
      </c>
      <c r="L50" s="12">
        <f t="shared" si="2"/>
        <v>0.70859807256235829</v>
      </c>
    </row>
  </sheetData>
  <sheetProtection algorithmName="SHA-512" hashValue="PRl5pYKlgCSpaNt+IfMS4aGtLjAuSoC1u9m7Gh8vTbK/9snutSigluQDGvq248NiS2qF7NAE++a1cSFXzFWpog==" saltValue="Q3r+6PUtRm9Nri3ldolcTw==" spinCount="100000" sheet="1" objects="1" scenarios="1" selectLockedCells="1" selectUnlockedCells="1"/>
  <sortState ref="A7:H34">
    <sortCondition ref="A7:A34"/>
  </sortState>
  <mergeCells count="9">
    <mergeCell ref="A1:L1"/>
    <mergeCell ref="A2:L2"/>
    <mergeCell ref="A3:A5"/>
    <mergeCell ref="B3:B5"/>
    <mergeCell ref="C3:C5"/>
    <mergeCell ref="E3:F3"/>
    <mergeCell ref="G3:I3"/>
    <mergeCell ref="J3:J5"/>
    <mergeCell ref="K3:K5"/>
  </mergeCells>
  <pageMargins left="0.70866141732283472" right="0.70866141732283472" top="0.74803149606299213" bottom="0.74803149606299213" header="0.31496062992125984" footer="0.31496062992125984"/>
  <pageSetup paperSize="9" scale="56" firstPageNumber="2147483648" fitToWidth="2" orientation="landscape" r:id="rId1"/>
  <ignoredErrors>
    <ignoredError sqref="L43:L4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ПРИМЕЧАНИЯ 2024</vt:lpstr>
      <vt:lpstr>КЛАСТЕР </vt:lpstr>
      <vt:lpstr>ИТОГ</vt:lpstr>
      <vt:lpstr>Итог 1</vt:lpstr>
      <vt:lpstr>Итог 2</vt:lpstr>
      <vt:lpstr>Лист1</vt:lpstr>
      <vt:lpstr>1.1.</vt:lpstr>
      <vt:lpstr>1.2.</vt:lpstr>
      <vt:lpstr>1.3.</vt:lpstr>
      <vt:lpstr>2.1.</vt:lpstr>
      <vt:lpstr>2.2.</vt:lpstr>
      <vt:lpstr>2.3.</vt:lpstr>
      <vt:lpstr>2.5</vt:lpstr>
      <vt:lpstr>Справка</vt:lpstr>
    </vt:vector>
  </TitlesOfParts>
  <Company>Krokoz™</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YSL-W7</dc:creator>
  <cp:lastModifiedBy>Лаврушкина</cp:lastModifiedBy>
  <cp:revision>15</cp:revision>
  <cp:lastPrinted>2024-09-06T09:02:24Z</cp:lastPrinted>
  <dcterms:created xsi:type="dcterms:W3CDTF">2018-02-04T20:59:32Z</dcterms:created>
  <dcterms:modified xsi:type="dcterms:W3CDTF">2024-09-23T12:12:50Z</dcterms:modified>
</cp:coreProperties>
</file>