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Тарификация\штатное\2024\"/>
    </mc:Choice>
  </mc:AlternateContent>
  <bookViews>
    <workbookView xWindow="0" yWindow="0" windowWidth="28800" windowHeight="12030"/>
  </bookViews>
  <sheets>
    <sheet name="стр1" sheetId="1" r:id="rId1"/>
    <sheet name="Лист1" sheetId="2" r:id="rId2"/>
  </sheets>
  <definedNames>
    <definedName name="_xlnm.Print_Area" localSheetId="0">стр1!$A$1:$FG$59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T22" i="1" l="1"/>
  <c r="BD36" i="1"/>
  <c r="DT36" i="1"/>
  <c r="DT48" i="1"/>
  <c r="DT41" i="1" l="1"/>
  <c r="DT30" i="1" l="1"/>
  <c r="CV54" i="1"/>
  <c r="CH53" i="1" l="1"/>
  <c r="CH13" i="1" l="1"/>
  <c r="DT15" i="1" l="1"/>
  <c r="DT42" i="1"/>
  <c r="DT37" i="1"/>
  <c r="DT33" i="1" l="1"/>
  <c r="DT14" i="1" l="1"/>
  <c r="DT13" i="1"/>
  <c r="DT19" i="1"/>
  <c r="DT44" i="1"/>
  <c r="DT40" i="1"/>
  <c r="DT39" i="1"/>
  <c r="DT38" i="1"/>
  <c r="DT52" i="1"/>
  <c r="DT51" i="1"/>
  <c r="DT47" i="1"/>
  <c r="DT29" i="1" l="1"/>
  <c r="DT49" i="1" l="1"/>
  <c r="DT46" i="1"/>
  <c r="DT28" i="1" l="1"/>
  <c r="CX20" i="1" l="1"/>
  <c r="DT20" i="1" s="1"/>
  <c r="DI46" i="1" l="1"/>
  <c r="CJ46" i="1"/>
  <c r="CI46" i="1"/>
  <c r="CH46" i="1"/>
  <c r="CW46" i="1"/>
  <c r="CW17" i="1"/>
  <c r="CW26" i="1"/>
  <c r="CW36" i="1"/>
  <c r="CW53" i="1"/>
  <c r="CW54" i="1" l="1"/>
  <c r="CH36" i="1"/>
  <c r="DI53" i="1" l="1"/>
  <c r="CJ53" i="1"/>
  <c r="CI53" i="1"/>
  <c r="BD53" i="1"/>
  <c r="CK53" i="1"/>
  <c r="DT50" i="1"/>
  <c r="BD46" i="1"/>
  <c r="DT45" i="1"/>
  <c r="DT43" i="1"/>
  <c r="DI36" i="1"/>
  <c r="CK36" i="1"/>
  <c r="CJ36" i="1"/>
  <c r="CI36" i="1"/>
  <c r="DT35" i="1"/>
  <c r="DI26" i="1"/>
  <c r="CK26" i="1"/>
  <c r="CJ26" i="1"/>
  <c r="CI26" i="1"/>
  <c r="CH26" i="1"/>
  <c r="BD26" i="1"/>
  <c r="DT25" i="1"/>
  <c r="DT24" i="1"/>
  <c r="DT23" i="1"/>
  <c r="DT21" i="1"/>
  <c r="DT18" i="1"/>
  <c r="DI17" i="1"/>
  <c r="CK17" i="1"/>
  <c r="CJ17" i="1"/>
  <c r="CI17" i="1"/>
  <c r="CH17" i="1"/>
  <c r="BD17" i="1"/>
  <c r="DT16" i="1"/>
  <c r="CK54" i="1" l="1"/>
  <c r="CH54" i="1"/>
  <c r="BD54" i="1"/>
  <c r="CJ54" i="1"/>
  <c r="CX46" i="1"/>
  <c r="DI54" i="1"/>
  <c r="CK46" i="1"/>
  <c r="CI54" i="1"/>
  <c r="DT26" i="1"/>
  <c r="DT17" i="1"/>
  <c r="DT53" i="1"/>
  <c r="DT54" i="1" s="1"/>
  <c r="DX9" i="1" l="1"/>
  <c r="L13" i="2"/>
  <c r="CX53" i="1"/>
  <c r="CX26" i="1"/>
  <c r="CX17" i="1"/>
  <c r="CX36" i="1"/>
  <c r="CX54" i="1" l="1"/>
</calcChain>
</file>

<file path=xl/sharedStrings.xml><?xml version="1.0" encoding="utf-8"?>
<sst xmlns="http://schemas.openxmlformats.org/spreadsheetml/2006/main" count="132" uniqueCount="90">
  <si>
    <t>Унифицированная форма № Т-3
Утверждена Постановлением Госкомстата России
от 05.01.2004 № 1</t>
  </si>
  <si>
    <t>Код</t>
  </si>
  <si>
    <t>0301017</t>
  </si>
  <si>
    <t>(наименование организации)</t>
  </si>
  <si>
    <t>Номер документа</t>
  </si>
  <si>
    <t>Дата составления</t>
  </si>
  <si>
    <t>ШТАТНОЕ РАСПИСАНИЕ</t>
  </si>
  <si>
    <t>УТВЕРЖДЕНО</t>
  </si>
  <si>
    <t>Дейлид А.М.</t>
  </si>
  <si>
    <t>Приказом организации от "</t>
  </si>
  <si>
    <t>"</t>
  </si>
  <si>
    <t xml:space="preserve">г. № </t>
  </si>
  <si>
    <t>на период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</si>
  <si>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</si>
  <si>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</si>
  <si>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</si>
  <si>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</si>
  <si>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</si>
  <si>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</si>
  <si>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</si>
  <si>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</si>
  <si>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масштаб управления</t>
  </si>
  <si>
    <t>Надбавки, руб.</t>
  </si>
  <si>
    <t>Всего в месяц, руб.
((гр. 5 + гр. 6 + гр. 7 + гр. 8) х гр. 4)</t>
  </si>
  <si>
    <t>Примечание</t>
  </si>
  <si>
    <t>код</t>
  </si>
  <si>
    <t>специфика работы</t>
  </si>
  <si>
    <t>молодой специалист</t>
  </si>
  <si>
    <t>выслуга лет; непрерывный стаж</t>
  </si>
  <si>
    <t>квалифи-кационная категория</t>
  </si>
  <si>
    <t xml:space="preserve">Административно-управленческий персонал </t>
  </si>
  <si>
    <t>Директор</t>
  </si>
  <si>
    <t>1</t>
  </si>
  <si>
    <t>Главный бухгалтер</t>
  </si>
  <si>
    <t>Заместитель директора по УВР</t>
  </si>
  <si>
    <t>Заместитель директора по ВР</t>
  </si>
  <si>
    <t>ИТОГО</t>
  </si>
  <si>
    <t>Служащие</t>
  </si>
  <si>
    <t>2</t>
  </si>
  <si>
    <t>Секретарь</t>
  </si>
  <si>
    <t>Специалист по кадрам</t>
  </si>
  <si>
    <t>Заведющий хозяйством</t>
  </si>
  <si>
    <t>Бухгалтер</t>
  </si>
  <si>
    <t>Специалист по охране труда</t>
  </si>
  <si>
    <t>Системный администратор</t>
  </si>
  <si>
    <t>Библиотекарь</t>
  </si>
  <si>
    <t>Педагогический персонал</t>
  </si>
  <si>
    <t>3</t>
  </si>
  <si>
    <t>Учителя</t>
  </si>
  <si>
    <t>Учитель-логопед</t>
  </si>
  <si>
    <t>Педагог-психолог</t>
  </si>
  <si>
    <t>Педагог-оргнизатор</t>
  </si>
  <si>
    <t>Педагог дополнительного образования</t>
  </si>
  <si>
    <t>Обслуживающий персонал</t>
  </si>
  <si>
    <t>4</t>
  </si>
  <si>
    <t>Повар, 3 разряд</t>
  </si>
  <si>
    <t>Подсобный работник кухни, 2 разряд</t>
  </si>
  <si>
    <t>Машинист по стирке и ремонту белья, 2 разряд</t>
  </si>
  <si>
    <t>Кладовщик, 2 разряд</t>
  </si>
  <si>
    <t>Рабочий по комплексному обслуживанию и
ремонту здания, 3 разряд</t>
  </si>
  <si>
    <t>Уборщик служебных помещений, 2 разряд</t>
  </si>
  <si>
    <t>Дворник,1 разряд</t>
  </si>
  <si>
    <t>Сторож, 2 разряд</t>
  </si>
  <si>
    <t>Электромонтер, 2 разряд</t>
  </si>
  <si>
    <t>Дошкольное отделение</t>
  </si>
  <si>
    <t>Воспитатель</t>
  </si>
  <si>
    <t>Музыкальный руководитель</t>
  </si>
  <si>
    <t>Инструктор по физическому воспитанию</t>
  </si>
  <si>
    <t>Помощник воспитателя</t>
  </si>
  <si>
    <t>Повар, 2 разряд</t>
  </si>
  <si>
    <t>Всего</t>
  </si>
  <si>
    <t>ххх</t>
  </si>
  <si>
    <t>(личная подпись)</t>
  </si>
  <si>
    <t>(расшифровка подписи)</t>
  </si>
  <si>
    <t>надбавка за интенси-вность</t>
  </si>
  <si>
    <t>за раб.в условиях откл от норм (занятым на работах с вредными условиями,работа в ночное время)</t>
  </si>
  <si>
    <t>Социальный педагог</t>
  </si>
  <si>
    <t>Е.А. Кайданенко</t>
  </si>
  <si>
    <t xml:space="preserve"> </t>
  </si>
  <si>
    <t>Советник директора по воспитанию и взаимодействию с детскими общественными объединениями</t>
  </si>
  <si>
    <t>Л.А. Каменских</t>
  </si>
  <si>
    <t>Муниципальное бюджетное  общеобразовательное учреждение "Оленевская средняя школа имени Моцаря Даниила Андреевича" муниципального образования Черноморский район Республики Крым</t>
  </si>
  <si>
    <t>24</t>
  </si>
  <si>
    <t>надбавка за звание</t>
  </si>
  <si>
    <t>сентября</t>
  </si>
  <si>
    <t>Тьютор</t>
  </si>
  <si>
    <t>Воспитатель группы продленного дня</t>
  </si>
  <si>
    <t>Старший воспитетель</t>
  </si>
  <si>
    <t>Медицинская сестра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</si>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</sst>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4" fontId="5" fillId="0" borderId="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3" borderId="0" xfId="0" applyFont="1" applyFill="1"/>
    <xf numFmtId="4" fontId="5" fillId="3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0" borderId="0" xfId="0" applyFont="1" applyBorder="1"/>
    <xf numFmtId="4" fontId="1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1" fillId="0" borderId="0" xfId="0" applyFont="1" applyBorder="1" applyAlignment="1"/>
    <xf numFmtId="4" fontId="5" fillId="0" borderId="1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4" fontId="5" fillId="3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/>
    </xf>
    <xf numFmtId="4" fontId="5" fillId="3" borderId="7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/>
    <xf numFmtId="2" fontId="0" fillId="0" borderId="0" xfId="0" applyNumberFormat="1"/>
    <xf numFmtId="4" fontId="5" fillId="4" borderId="8" xfId="0" applyNumberFormat="1" applyFont="1" applyFill="1" applyBorder="1" applyAlignment="1"/>
    <xf numFmtId="4" fontId="5" fillId="4" borderId="6" xfId="0" applyNumberFormat="1" applyFont="1" applyFill="1" applyBorder="1" applyAlignment="1"/>
    <xf numFmtId="4" fontId="5" fillId="4" borderId="8" xfId="0" applyNumberFormat="1" applyFont="1" applyFill="1" applyBorder="1" applyAlignment="1">
      <alignment vertical="center"/>
    </xf>
    <xf numFmtId="4" fontId="5" fillId="4" borderId="6" xfId="0" applyNumberFormat="1" applyFont="1" applyFill="1" applyBorder="1" applyAlignment="1">
      <alignment vertical="center"/>
    </xf>
    <xf numFmtId="4" fontId="5" fillId="4" borderId="0" xfId="0" applyNumberFormat="1" applyFont="1" applyFill="1" applyBorder="1" applyAlignment="1"/>
    <xf numFmtId="4" fontId="5" fillId="3" borderId="7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59"/>
  <sheetViews>
    <sheetView tabSelected="1" view="pageBreakPreview" zoomScale="80" zoomScaleNormal="80" zoomScaleSheetLayoutView="80" workbookViewId="0">
      <selection activeCell="AQ8" sqref="AQ8:DD8"/>
    </sheetView>
  </sheetViews>
  <sheetFormatPr defaultRowHeight="12.75" x14ac:dyDescent="0.2"/>
  <cols>
    <col min="1" max="2" width="0.85546875" style="1" customWidth="1"/>
    <col min="3" max="6" width="0.85546875" style="1" hidden="1" customWidth="1"/>
    <col min="7" max="7" width="25.140625" style="1" customWidth="1"/>
    <col min="8" max="14" width="0.85546875" style="1" hidden="1" customWidth="1"/>
    <col min="15" max="15" width="2.5703125" style="1" hidden="1" customWidth="1"/>
    <col min="16" max="22" width="0.85546875" style="1" customWidth="1"/>
    <col min="23" max="23" width="0.42578125" style="1" customWidth="1"/>
    <col min="24" max="24" width="0.85546875" style="1" hidden="1" customWidth="1"/>
    <col min="25" max="25" width="5.140625" style="1" customWidth="1"/>
    <col min="26" max="47" width="0.85546875" style="1" customWidth="1"/>
    <col min="48" max="49" width="2.140625" style="1" customWidth="1"/>
    <col min="50" max="50" width="3" style="1" customWidth="1"/>
    <col min="51" max="51" width="2.7109375" style="1" customWidth="1"/>
    <col min="52" max="52" width="2.42578125" style="1" customWidth="1"/>
    <col min="53" max="53" width="1.7109375" style="1" customWidth="1"/>
    <col min="54" max="54" width="1.85546875" style="1" customWidth="1"/>
    <col min="55" max="55" width="8.7109375" style="1" customWidth="1"/>
    <col min="56" max="85" width="0.85546875" style="1" customWidth="1"/>
    <col min="86" max="86" width="13" style="1" customWidth="1"/>
    <col min="87" max="87" width="11.85546875" style="1" customWidth="1"/>
    <col min="88" max="88" width="11.140625" style="1" customWidth="1"/>
    <col min="89" max="98" width="0.85546875" style="1" customWidth="1"/>
    <col min="99" max="99" width="4.85546875" style="1" customWidth="1"/>
    <col min="100" max="101" width="11.42578125" style="1" customWidth="1"/>
    <col min="102" max="111" width="0.85546875" style="1" customWidth="1"/>
    <col min="112" max="112" width="3.28515625" style="1" customWidth="1"/>
    <col min="113" max="121" width="0.85546875" style="1" customWidth="1"/>
    <col min="122" max="122" width="3.7109375" style="1" customWidth="1"/>
    <col min="123" max="123" width="0.85546875" style="1" hidden="1" customWidth="1"/>
    <col min="124" max="125" width="0.85546875" style="1" customWidth="1"/>
    <col min="126" max="126" width="1" style="1" customWidth="1"/>
    <col min="127" max="127" width="2" style="1" customWidth="1"/>
    <col min="128" max="138" width="0.85546875" style="1" customWidth="1"/>
    <col min="139" max="139" width="2.140625" style="1" customWidth="1"/>
    <col min="140" max="145" width="0.85546875" style="1" customWidth="1"/>
    <col min="146" max="147" width="0.85546875" style="1" hidden="1" customWidth="1"/>
    <col min="148" max="148" width="0.85546875" style="1" customWidth="1"/>
    <col min="149" max="149" width="1" style="1" customWidth="1"/>
    <col min="150" max="150" width="2.5703125" style="1" customWidth="1"/>
    <col min="151" max="155" width="0.85546875" style="1" customWidth="1"/>
    <col min="156" max="156" width="1.5703125" style="1" customWidth="1"/>
    <col min="157" max="160" width="0.85546875" style="1" customWidth="1"/>
    <col min="161" max="161" width="1.42578125" style="1" customWidth="1"/>
    <col min="162" max="259" width="0.85546875" style="1" customWidth="1"/>
    <col min="260" max="1027" width="0.85546875" customWidth="1"/>
  </cols>
  <sheetData>
    <row r="1" spans="1:161" s="3" customFormat="1" ht="36.75" customHeight="1" x14ac:dyDescent="0.15">
      <c r="A1" s="2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6" t="s">
        <v>0</v>
      </c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</row>
    <row r="2" spans="1:161" x14ac:dyDescent="0.2">
      <c r="A2" s="2"/>
      <c r="B2" s="2"/>
      <c r="C2" s="2"/>
      <c r="D2" s="2"/>
      <c r="E2" s="2"/>
      <c r="F2" s="2"/>
      <c r="G2" s="4"/>
      <c r="P2" s="2"/>
      <c r="Q2" s="2"/>
      <c r="R2" s="2"/>
      <c r="S2" s="2"/>
      <c r="T2" s="2"/>
      <c r="U2" s="2"/>
      <c r="V2" s="2"/>
      <c r="W2" s="2"/>
      <c r="X2" s="2"/>
      <c r="Y2" s="2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Q2" s="129" t="s">
        <v>1</v>
      </c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</row>
    <row r="3" spans="1:161" x14ac:dyDescent="0.2">
      <c r="A3" s="2"/>
      <c r="B3" s="2"/>
      <c r="C3" s="2"/>
      <c r="D3" s="2"/>
      <c r="E3" s="2"/>
      <c r="F3" s="2"/>
      <c r="G3" s="4"/>
      <c r="P3" s="2"/>
      <c r="Q3" s="2"/>
      <c r="R3" s="2"/>
      <c r="S3" s="2"/>
      <c r="T3" s="2"/>
      <c r="U3" s="2"/>
      <c r="V3" s="2"/>
      <c r="W3" s="2"/>
      <c r="X3" s="2"/>
      <c r="Y3" s="2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Q3" s="129" t="s">
        <v>2</v>
      </c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</row>
    <row r="4" spans="1:161" x14ac:dyDescent="0.2">
      <c r="A4" s="133" t="s">
        <v>81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1"/>
      <c r="EK4" s="131"/>
      <c r="EL4" s="131"/>
      <c r="EM4" s="131"/>
      <c r="EN4" s="131"/>
      <c r="EO4" s="131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</row>
    <row r="5" spans="1:161" s="3" customFormat="1" ht="10.5" x14ac:dyDescent="0.15">
      <c r="A5" s="137" t="s">
        <v>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1"/>
      <c r="EK5" s="131"/>
      <c r="EL5" s="131"/>
      <c r="EM5" s="131"/>
      <c r="EN5" s="131"/>
      <c r="EO5" s="131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</row>
    <row r="6" spans="1:161" ht="13.5" customHeight="1" x14ac:dyDescent="0.2">
      <c r="A6" s="131"/>
      <c r="B6" s="131"/>
      <c r="C6" s="131"/>
      <c r="D6" s="131"/>
      <c r="E6" s="131"/>
      <c r="F6" s="131"/>
      <c r="G6" s="131"/>
      <c r="H6" s="4"/>
      <c r="I6" s="4"/>
      <c r="J6" s="4"/>
      <c r="K6" s="4"/>
      <c r="L6" s="4"/>
      <c r="M6" s="4"/>
      <c r="N6" s="4"/>
      <c r="O6" s="4"/>
      <c r="P6" s="42"/>
      <c r="Q6" s="42"/>
      <c r="R6" s="42"/>
      <c r="S6" s="42"/>
      <c r="T6" s="42"/>
      <c r="U6" s="42"/>
      <c r="V6" s="42"/>
      <c r="W6" s="42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128" t="s">
        <v>4</v>
      </c>
      <c r="CE6" s="128"/>
      <c r="CF6" s="128"/>
      <c r="CG6" s="128"/>
      <c r="CH6" s="128"/>
      <c r="CI6" s="128"/>
      <c r="CJ6" s="128" t="s">
        <v>5</v>
      </c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52"/>
      <c r="CW6" s="34"/>
      <c r="CX6" s="34"/>
      <c r="CY6" s="34"/>
      <c r="CZ6" s="34"/>
      <c r="DA6" s="131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31"/>
      <c r="EK6" s="131"/>
      <c r="EL6" s="131"/>
      <c r="EM6" s="131"/>
      <c r="EN6" s="131"/>
      <c r="EO6" s="131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</row>
    <row r="7" spans="1:161" ht="15" customHeight="1" x14ac:dyDescent="0.25">
      <c r="A7" s="131"/>
      <c r="B7" s="131"/>
      <c r="C7" s="131"/>
      <c r="D7" s="131"/>
      <c r="E7" s="131"/>
      <c r="F7" s="131"/>
      <c r="G7" s="131"/>
      <c r="H7" s="4"/>
      <c r="I7" s="4"/>
      <c r="J7" s="4"/>
      <c r="K7" s="4"/>
      <c r="L7" s="4"/>
      <c r="M7" s="4"/>
      <c r="N7" s="4"/>
      <c r="O7" s="4"/>
      <c r="P7" s="42"/>
      <c r="Q7" s="42"/>
      <c r="R7" s="42"/>
      <c r="S7" s="42"/>
      <c r="T7" s="42"/>
      <c r="U7" s="42"/>
      <c r="V7" s="42"/>
      <c r="W7" s="42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48" t="s">
        <v>6</v>
      </c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29" t="s">
        <v>54</v>
      </c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67"/>
      <c r="CW7" s="40"/>
      <c r="CX7" s="40"/>
      <c r="CY7" s="40"/>
      <c r="CZ7" s="40"/>
      <c r="DA7" s="131"/>
      <c r="DB7" s="147"/>
      <c r="DC7" s="147"/>
      <c r="DD7" s="147"/>
      <c r="DE7" s="1" t="s">
        <v>7</v>
      </c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130" t="s">
        <v>8</v>
      </c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</row>
    <row r="8" spans="1:161" x14ac:dyDescent="0.2">
      <c r="A8" s="131"/>
      <c r="B8" s="131"/>
      <c r="C8" s="131"/>
      <c r="D8" s="131"/>
      <c r="E8" s="131"/>
      <c r="F8" s="131"/>
      <c r="G8" s="131"/>
      <c r="H8" s="4"/>
      <c r="I8" s="4"/>
      <c r="J8" s="4"/>
      <c r="K8" s="4"/>
      <c r="L8" s="4"/>
      <c r="M8" s="4"/>
      <c r="N8" s="4"/>
      <c r="O8" s="4"/>
      <c r="P8" s="42"/>
      <c r="Q8" s="42"/>
      <c r="R8" s="42"/>
      <c r="S8" s="42"/>
      <c r="T8" s="42"/>
      <c r="U8" s="42"/>
      <c r="V8" s="42"/>
      <c r="W8" s="42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" t="s">
        <v>9</v>
      </c>
      <c r="DX8" s="5" t="s">
        <v>10</v>
      </c>
      <c r="DY8" s="5"/>
      <c r="DZ8" s="6"/>
      <c r="EA8" s="6"/>
      <c r="EB8" s="6"/>
      <c r="EC8" s="6"/>
      <c r="ED8" s="6"/>
      <c r="EE8" s="132"/>
      <c r="EF8" s="132"/>
      <c r="EG8" s="132"/>
      <c r="EH8" s="1" t="s">
        <v>10</v>
      </c>
      <c r="EJ8" s="133"/>
      <c r="EK8" s="133"/>
      <c r="EL8" s="133"/>
      <c r="EM8" s="133"/>
      <c r="EN8" s="133"/>
      <c r="EO8" s="133"/>
      <c r="EP8" s="134"/>
      <c r="EQ8" s="134"/>
      <c r="ER8" s="135"/>
      <c r="ES8" s="135"/>
      <c r="ET8" s="135"/>
      <c r="EV8" s="1" t="s">
        <v>11</v>
      </c>
      <c r="FA8" s="132"/>
      <c r="FB8" s="132"/>
      <c r="FC8" s="132"/>
      <c r="FD8" s="132"/>
      <c r="FE8" s="132"/>
    </row>
    <row r="9" spans="1:161" x14ac:dyDescent="0.2">
      <c r="A9" s="131"/>
      <c r="B9" s="131"/>
      <c r="C9" s="131"/>
      <c r="D9" s="131"/>
      <c r="E9" s="131"/>
      <c r="F9" s="131"/>
      <c r="G9" s="131"/>
      <c r="H9" s="4"/>
      <c r="I9" s="4"/>
      <c r="J9" s="4"/>
      <c r="K9" s="4"/>
      <c r="L9" s="4"/>
      <c r="M9" s="4"/>
      <c r="N9" s="4"/>
      <c r="O9" s="4"/>
      <c r="P9" s="6"/>
      <c r="Q9" s="6"/>
      <c r="R9" s="6"/>
      <c r="S9" s="6"/>
      <c r="T9" s="6"/>
      <c r="U9" s="6"/>
      <c r="V9" s="6"/>
      <c r="W9" s="6"/>
      <c r="AC9" s="7" t="s">
        <v>12</v>
      </c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R9" s="1" t="s">
        <v>13</v>
      </c>
      <c r="AU9" s="132" t="s">
        <v>89</v>
      </c>
      <c r="AV9" s="132"/>
      <c r="AW9" s="132"/>
      <c r="AX9" s="1" t="s">
        <v>10</v>
      </c>
      <c r="AZ9" s="133" t="s">
        <v>84</v>
      </c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4">
        <v>20</v>
      </c>
      <c r="BM9" s="134"/>
      <c r="BN9" s="134"/>
      <c r="BO9" s="134"/>
      <c r="BP9" s="135" t="s">
        <v>82</v>
      </c>
      <c r="BQ9" s="135"/>
      <c r="BR9" s="135"/>
      <c r="BT9" s="1" t="s">
        <v>14</v>
      </c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" t="s">
        <v>15</v>
      </c>
      <c r="DT9" s="4"/>
      <c r="DU9" s="4"/>
      <c r="DV9" s="4"/>
      <c r="DW9" s="4"/>
      <c r="DX9" s="136">
        <f>BD54</f>
        <v>66.114999999999995</v>
      </c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FE9" s="7" t="s">
        <v>16</v>
      </c>
    </row>
    <row r="10" spans="1:161" ht="5.25" customHeight="1" x14ac:dyDescent="0.2">
      <c r="A10" s="133"/>
      <c r="B10" s="133"/>
      <c r="C10" s="133"/>
      <c r="D10" s="133"/>
      <c r="E10" s="133"/>
      <c r="F10" s="133"/>
      <c r="G10" s="13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T10" s="6"/>
      <c r="DU10" s="6"/>
      <c r="DV10" s="6"/>
      <c r="DW10" s="6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</row>
    <row r="11" spans="1:161" ht="12.75" customHeight="1" x14ac:dyDescent="0.2">
      <c r="A11" s="124" t="s">
        <v>17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 t="s">
        <v>18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 t="s">
        <v>19</v>
      </c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 t="s">
        <v>20</v>
      </c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 t="s">
        <v>21</v>
      </c>
      <c r="CI11" s="125" t="s">
        <v>22</v>
      </c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7"/>
      <c r="DT11" s="100" t="s">
        <v>23</v>
      </c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2"/>
      <c r="EQ11" s="100" t="s">
        <v>24</v>
      </c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2"/>
    </row>
    <row r="12" spans="1:161" ht="111" customHeight="1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 t="s">
        <v>25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41" t="s">
        <v>26</v>
      </c>
      <c r="CJ12" s="41" t="s">
        <v>27</v>
      </c>
      <c r="CK12" s="149" t="s">
        <v>75</v>
      </c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55" t="s">
        <v>83</v>
      </c>
      <c r="CW12" s="41" t="s">
        <v>74</v>
      </c>
      <c r="CX12" s="150" t="s">
        <v>28</v>
      </c>
      <c r="CY12" s="151"/>
      <c r="CZ12" s="151"/>
      <c r="DA12" s="151"/>
      <c r="DB12" s="151"/>
      <c r="DC12" s="151"/>
      <c r="DD12" s="151"/>
      <c r="DE12" s="151"/>
      <c r="DF12" s="151"/>
      <c r="DG12" s="151"/>
      <c r="DH12" s="152"/>
      <c r="DI12" s="149" t="s">
        <v>29</v>
      </c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03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5"/>
      <c r="EQ12" s="103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5"/>
    </row>
    <row r="13" spans="1:161" ht="26.25" customHeight="1" x14ac:dyDescent="0.2">
      <c r="A13" s="161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2">
        <v>1</v>
      </c>
      <c r="Q13" s="162"/>
      <c r="R13" s="162"/>
      <c r="S13" s="162"/>
      <c r="T13" s="162"/>
      <c r="U13" s="162"/>
      <c r="V13" s="162"/>
      <c r="W13" s="162"/>
      <c r="X13" s="162"/>
      <c r="Y13" s="162"/>
      <c r="Z13" s="154" t="s">
        <v>31</v>
      </c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5">
        <v>1</v>
      </c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6">
        <v>41051</v>
      </c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9">
        <f>BS13*7%</f>
        <v>2873.57</v>
      </c>
      <c r="CI13" s="8"/>
      <c r="CJ13" s="8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56"/>
      <c r="CW13" s="35"/>
      <c r="CX13" s="157">
        <v>2873.57</v>
      </c>
      <c r="CY13" s="158"/>
      <c r="CZ13" s="158"/>
      <c r="DA13" s="158"/>
      <c r="DB13" s="158"/>
      <c r="DC13" s="158"/>
      <c r="DD13" s="158"/>
      <c r="DE13" s="158"/>
      <c r="DF13" s="158"/>
      <c r="DG13" s="158"/>
      <c r="DH13" s="159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60">
        <f>BS13*BD13+CK13+CX13+DI13+CH13</f>
        <v>46798.14</v>
      </c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</row>
    <row r="14" spans="1:161" ht="12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53" t="s">
        <v>32</v>
      </c>
      <c r="Q14" s="153"/>
      <c r="R14" s="153"/>
      <c r="S14" s="153"/>
      <c r="T14" s="153"/>
      <c r="U14" s="153"/>
      <c r="V14" s="153"/>
      <c r="W14" s="153"/>
      <c r="X14" s="153"/>
      <c r="Y14" s="153"/>
      <c r="Z14" s="154" t="s">
        <v>33</v>
      </c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5">
        <v>1</v>
      </c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6">
        <v>32840.800000000003</v>
      </c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9"/>
      <c r="CI14" s="8"/>
      <c r="CJ14" s="8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56"/>
      <c r="CW14" s="35"/>
      <c r="CX14" s="157">
        <v>985.22</v>
      </c>
      <c r="CY14" s="158"/>
      <c r="CZ14" s="158"/>
      <c r="DA14" s="158"/>
      <c r="DB14" s="158"/>
      <c r="DC14" s="158"/>
      <c r="DD14" s="158"/>
      <c r="DE14" s="158"/>
      <c r="DF14" s="158"/>
      <c r="DG14" s="158"/>
      <c r="DH14" s="159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60">
        <f>BS14*BD14+CK14+CX14+DI14</f>
        <v>33826.020000000004</v>
      </c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</row>
    <row r="15" spans="1:161" ht="12.75" customHeight="1" x14ac:dyDescent="0.2">
      <c r="A15" s="125"/>
      <c r="B15" s="125"/>
      <c r="C15" s="125"/>
      <c r="D15" s="125"/>
      <c r="E15" s="125"/>
      <c r="F15" s="125"/>
      <c r="G15" s="125"/>
      <c r="H15" s="10"/>
      <c r="I15" s="10"/>
      <c r="J15" s="10"/>
      <c r="K15" s="10"/>
      <c r="L15" s="10"/>
      <c r="M15" s="10"/>
      <c r="N15" s="10"/>
      <c r="O15" s="11"/>
      <c r="P15" s="153" t="s">
        <v>32</v>
      </c>
      <c r="Q15" s="153"/>
      <c r="R15" s="153"/>
      <c r="S15" s="153"/>
      <c r="T15" s="153"/>
      <c r="U15" s="153"/>
      <c r="V15" s="153"/>
      <c r="W15" s="153"/>
      <c r="X15" s="153"/>
      <c r="Y15" s="153"/>
      <c r="Z15" s="154" t="s">
        <v>34</v>
      </c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5">
        <v>1</v>
      </c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6">
        <v>34893.35</v>
      </c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9"/>
      <c r="CI15" s="8"/>
      <c r="CJ15" s="8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56"/>
      <c r="CW15" s="35"/>
      <c r="CX15" s="157">
        <v>3489.34</v>
      </c>
      <c r="CY15" s="158"/>
      <c r="CZ15" s="158"/>
      <c r="DA15" s="158"/>
      <c r="DB15" s="158"/>
      <c r="DC15" s="158"/>
      <c r="DD15" s="158"/>
      <c r="DE15" s="158"/>
      <c r="DF15" s="158"/>
      <c r="DG15" s="158"/>
      <c r="DH15" s="159"/>
      <c r="DI15" s="156">
        <v>3489.34</v>
      </c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60">
        <f>BS15*BD15+CX15+DI15-0.01</f>
        <v>41872.019999999997</v>
      </c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</row>
    <row r="16" spans="1:161" ht="12.75" customHeight="1" x14ac:dyDescent="0.2">
      <c r="A16" s="125"/>
      <c r="B16" s="125"/>
      <c r="C16" s="125"/>
      <c r="D16" s="125"/>
      <c r="E16" s="125"/>
      <c r="F16" s="125"/>
      <c r="G16" s="125"/>
      <c r="H16" s="10"/>
      <c r="I16" s="10"/>
      <c r="J16" s="10"/>
      <c r="K16" s="10"/>
      <c r="L16" s="10"/>
      <c r="M16" s="10"/>
      <c r="N16" s="10"/>
      <c r="O16" s="11"/>
      <c r="P16" s="153" t="s">
        <v>32</v>
      </c>
      <c r="Q16" s="153"/>
      <c r="R16" s="153"/>
      <c r="S16" s="153"/>
      <c r="T16" s="153"/>
      <c r="U16" s="153"/>
      <c r="V16" s="153"/>
      <c r="W16" s="153"/>
      <c r="X16" s="153"/>
      <c r="Y16" s="153"/>
      <c r="Z16" s="154" t="s">
        <v>35</v>
      </c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5">
        <v>1</v>
      </c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6">
        <v>34893.35</v>
      </c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9"/>
      <c r="CI16" s="8"/>
      <c r="CJ16" s="8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56"/>
      <c r="CW16" s="35"/>
      <c r="CX16" s="157">
        <v>3489.34</v>
      </c>
      <c r="CY16" s="158"/>
      <c r="CZ16" s="158"/>
      <c r="DA16" s="158"/>
      <c r="DB16" s="158"/>
      <c r="DC16" s="158"/>
      <c r="DD16" s="158"/>
      <c r="DE16" s="158"/>
      <c r="DF16" s="158"/>
      <c r="DG16" s="158"/>
      <c r="DH16" s="159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60">
        <f>BS16*BD16+CX16</f>
        <v>38382.69</v>
      </c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</row>
    <row r="17" spans="1:161" s="15" customFormat="1" ht="12" customHeight="1" x14ac:dyDescent="0.2">
      <c r="A17" s="167" t="s">
        <v>36</v>
      </c>
      <c r="B17" s="167"/>
      <c r="C17" s="167"/>
      <c r="D17" s="167"/>
      <c r="E17" s="167"/>
      <c r="F17" s="167"/>
      <c r="G17" s="167"/>
      <c r="H17" s="12"/>
      <c r="I17" s="12"/>
      <c r="J17" s="12"/>
      <c r="K17" s="12"/>
      <c r="L17" s="12"/>
      <c r="M17" s="12"/>
      <c r="N17" s="12"/>
      <c r="O17" s="13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43">
        <f>SUM(BD13:BR16)</f>
        <v>4</v>
      </c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4">
        <f>SUM(CH13:CH16)</f>
        <v>2873.57</v>
      </c>
      <c r="CI17" s="14">
        <f>SUM(CI13:CI16)</f>
        <v>0</v>
      </c>
      <c r="CJ17" s="14">
        <f>SUM(CJ13:CJ16)</f>
        <v>0</v>
      </c>
      <c r="CK17" s="118">
        <f>SUM(CK13:CU16)</f>
        <v>0</v>
      </c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54">
        <v>0</v>
      </c>
      <c r="CW17" s="37">
        <f>SUM(CW13:CW16)</f>
        <v>0</v>
      </c>
      <c r="CX17" s="119">
        <f>SUM(CX13:DH16)</f>
        <v>10837.470000000001</v>
      </c>
      <c r="CY17" s="120"/>
      <c r="CZ17" s="120"/>
      <c r="DA17" s="120"/>
      <c r="DB17" s="120"/>
      <c r="DC17" s="120"/>
      <c r="DD17" s="120"/>
      <c r="DE17" s="120"/>
      <c r="DF17" s="120"/>
      <c r="DG17" s="120"/>
      <c r="DH17" s="121"/>
      <c r="DI17" s="118">
        <f>SUM(DI13:DS16)</f>
        <v>3489.34</v>
      </c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22">
        <f>SUM(DT13:EP16)</f>
        <v>160878.87</v>
      </c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</row>
    <row r="18" spans="1:161" s="15" customFormat="1" ht="12.75" customHeight="1" x14ac:dyDescent="0.2">
      <c r="A18" s="163" t="s">
        <v>37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4" t="s">
        <v>38</v>
      </c>
      <c r="Q18" s="164"/>
      <c r="R18" s="164"/>
      <c r="S18" s="164"/>
      <c r="T18" s="164"/>
      <c r="U18" s="164"/>
      <c r="V18" s="164"/>
      <c r="W18" s="164"/>
      <c r="X18" s="164"/>
      <c r="Y18" s="164"/>
      <c r="Z18" s="165" t="s">
        <v>39</v>
      </c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6">
        <v>1</v>
      </c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41">
        <v>16303</v>
      </c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7"/>
      <c r="CI18" s="16"/>
      <c r="CJ18" s="16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53"/>
      <c r="CW18" s="36"/>
      <c r="CX18" s="83"/>
      <c r="CY18" s="84"/>
      <c r="CZ18" s="84"/>
      <c r="DA18" s="84"/>
      <c r="DB18" s="84"/>
      <c r="DC18" s="84"/>
      <c r="DD18" s="84"/>
      <c r="DE18" s="84"/>
      <c r="DF18" s="84"/>
      <c r="DG18" s="84"/>
      <c r="DH18" s="85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2">
        <f>BS18*BD18+CX18</f>
        <v>16303</v>
      </c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</row>
    <row r="19" spans="1:161" s="15" customFormat="1" ht="12.75" customHeight="1" x14ac:dyDescent="0.2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4" t="s">
        <v>38</v>
      </c>
      <c r="Q19" s="164"/>
      <c r="R19" s="164"/>
      <c r="S19" s="164"/>
      <c r="T19" s="164"/>
      <c r="U19" s="164"/>
      <c r="V19" s="164"/>
      <c r="W19" s="164"/>
      <c r="X19" s="164"/>
      <c r="Y19" s="164"/>
      <c r="Z19" s="165" t="s">
        <v>40</v>
      </c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6">
        <v>1</v>
      </c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41">
        <v>17919</v>
      </c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7"/>
      <c r="CI19" s="16"/>
      <c r="CJ19" s="16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53"/>
      <c r="CW19" s="36"/>
      <c r="CX19" s="83">
        <v>537.57000000000005</v>
      </c>
      <c r="CY19" s="84"/>
      <c r="CZ19" s="84"/>
      <c r="DA19" s="84"/>
      <c r="DB19" s="84"/>
      <c r="DC19" s="84"/>
      <c r="DD19" s="84"/>
      <c r="DE19" s="84"/>
      <c r="DF19" s="84"/>
      <c r="DG19" s="84"/>
      <c r="DH19" s="85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2">
        <f>BS19*BD19+CX19</f>
        <v>18456.57</v>
      </c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</row>
    <row r="20" spans="1:161" s="15" customFormat="1" ht="12.75" customHeight="1" x14ac:dyDescent="0.2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4" t="s">
        <v>38</v>
      </c>
      <c r="Q20" s="164"/>
      <c r="R20" s="164"/>
      <c r="S20" s="164"/>
      <c r="T20" s="164"/>
      <c r="U20" s="164"/>
      <c r="V20" s="164"/>
      <c r="W20" s="164"/>
      <c r="X20" s="164"/>
      <c r="Y20" s="164"/>
      <c r="Z20" s="165" t="s">
        <v>41</v>
      </c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6">
        <v>1</v>
      </c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41">
        <v>17181</v>
      </c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7"/>
      <c r="CI20" s="16"/>
      <c r="CJ20" s="16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53"/>
      <c r="CW20" s="36"/>
      <c r="CX20" s="83">
        <f>BS20*3%</f>
        <v>515.42999999999995</v>
      </c>
      <c r="CY20" s="84"/>
      <c r="CZ20" s="84"/>
      <c r="DA20" s="84"/>
      <c r="DB20" s="84"/>
      <c r="DC20" s="84"/>
      <c r="DD20" s="84"/>
      <c r="DE20" s="84"/>
      <c r="DF20" s="84"/>
      <c r="DG20" s="84"/>
      <c r="DH20" s="85"/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2">
        <f>BS20*BD20+CX20</f>
        <v>17696.43</v>
      </c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</row>
    <row r="21" spans="1:161" s="15" customFormat="1" ht="12.75" customHeight="1" x14ac:dyDescent="0.2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 t="s">
        <v>38</v>
      </c>
      <c r="Q21" s="164"/>
      <c r="R21" s="164"/>
      <c r="S21" s="164"/>
      <c r="T21" s="164"/>
      <c r="U21" s="164"/>
      <c r="V21" s="164"/>
      <c r="W21" s="164"/>
      <c r="X21" s="164"/>
      <c r="Y21" s="164"/>
      <c r="Z21" s="165" t="s">
        <v>42</v>
      </c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6">
        <v>0.5</v>
      </c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41">
        <v>17919</v>
      </c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7"/>
      <c r="CI21" s="16"/>
      <c r="CJ21" s="16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53"/>
      <c r="CW21" s="36"/>
      <c r="CX21" s="83"/>
      <c r="CY21" s="84"/>
      <c r="CZ21" s="84"/>
      <c r="DA21" s="84"/>
      <c r="DB21" s="84"/>
      <c r="DC21" s="84"/>
      <c r="DD21" s="84"/>
      <c r="DE21" s="84"/>
      <c r="DF21" s="84"/>
      <c r="DG21" s="84"/>
      <c r="DH21" s="85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2">
        <f>BS21*BD21</f>
        <v>8959.5</v>
      </c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</row>
    <row r="22" spans="1:161" s="15" customFormat="1" ht="12.75" customHeight="1" x14ac:dyDescent="0.2">
      <c r="A22" s="88"/>
      <c r="B22" s="89"/>
      <c r="C22" s="89"/>
      <c r="D22" s="89"/>
      <c r="E22" s="89"/>
      <c r="F22" s="89"/>
      <c r="G22" s="89"/>
      <c r="H22" s="68"/>
      <c r="I22" s="68"/>
      <c r="J22" s="68"/>
      <c r="K22" s="68"/>
      <c r="L22" s="68"/>
      <c r="M22" s="68"/>
      <c r="N22" s="68"/>
      <c r="O22" s="69"/>
      <c r="P22" s="90" t="s">
        <v>38</v>
      </c>
      <c r="Q22" s="91"/>
      <c r="R22" s="91"/>
      <c r="S22" s="91"/>
      <c r="T22" s="91"/>
      <c r="U22" s="91"/>
      <c r="V22" s="91"/>
      <c r="W22" s="91"/>
      <c r="X22" s="91"/>
      <c r="Y22" s="92"/>
      <c r="Z22" s="93" t="s">
        <v>88</v>
      </c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5"/>
      <c r="BD22" s="96">
        <v>1</v>
      </c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8"/>
      <c r="BS22" s="83">
        <v>12304</v>
      </c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5"/>
      <c r="CH22" s="72"/>
      <c r="CI22" s="73"/>
      <c r="CJ22" s="73"/>
      <c r="CK22" s="83"/>
      <c r="CL22" s="84"/>
      <c r="CM22" s="84"/>
      <c r="CN22" s="84"/>
      <c r="CO22" s="84"/>
      <c r="CP22" s="84"/>
      <c r="CQ22" s="84"/>
      <c r="CR22" s="84"/>
      <c r="CS22" s="84"/>
      <c r="CT22" s="84"/>
      <c r="CU22" s="85"/>
      <c r="CV22" s="73"/>
      <c r="CW22" s="73"/>
      <c r="CX22" s="70"/>
      <c r="CY22" s="71"/>
      <c r="CZ22" s="71"/>
      <c r="DA22" s="71"/>
      <c r="DB22" s="71"/>
      <c r="DC22" s="71"/>
      <c r="DD22" s="71"/>
      <c r="DE22" s="71"/>
      <c r="DF22" s="71"/>
      <c r="DG22" s="71"/>
      <c r="DH22" s="72"/>
      <c r="DI22" s="83"/>
      <c r="DJ22" s="84"/>
      <c r="DK22" s="84"/>
      <c r="DL22" s="84"/>
      <c r="DM22" s="84"/>
      <c r="DN22" s="84"/>
      <c r="DO22" s="84"/>
      <c r="DP22" s="84"/>
      <c r="DQ22" s="84"/>
      <c r="DR22" s="85"/>
      <c r="DS22" s="73"/>
      <c r="DT22" s="86">
        <f>BS22</f>
        <v>12304</v>
      </c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9"/>
    </row>
    <row r="23" spans="1:161" s="15" customFormat="1" ht="12.75" customHeight="1" x14ac:dyDescent="0.2">
      <c r="A23" s="88"/>
      <c r="B23" s="88"/>
      <c r="C23" s="88"/>
      <c r="D23" s="88"/>
      <c r="E23" s="88"/>
      <c r="F23" s="88"/>
      <c r="G23" s="88"/>
      <c r="H23" s="19"/>
      <c r="I23" s="19"/>
      <c r="J23" s="19"/>
      <c r="K23" s="19"/>
      <c r="L23" s="19"/>
      <c r="M23" s="19"/>
      <c r="N23" s="19"/>
      <c r="O23" s="20"/>
      <c r="P23" s="164" t="s">
        <v>38</v>
      </c>
      <c r="Q23" s="164"/>
      <c r="R23" s="164"/>
      <c r="S23" s="164"/>
      <c r="T23" s="164"/>
      <c r="U23" s="164"/>
      <c r="V23" s="164"/>
      <c r="W23" s="164"/>
      <c r="X23" s="164"/>
      <c r="Y23" s="164"/>
      <c r="Z23" s="165" t="s">
        <v>43</v>
      </c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6">
        <v>0.5</v>
      </c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41">
        <v>17919</v>
      </c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7"/>
      <c r="CI23" s="16"/>
      <c r="CJ23" s="16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53"/>
      <c r="CW23" s="36"/>
      <c r="CX23" s="83"/>
      <c r="CY23" s="84"/>
      <c r="CZ23" s="84"/>
      <c r="DA23" s="84"/>
      <c r="DB23" s="84"/>
      <c r="DC23" s="84"/>
      <c r="DD23" s="84"/>
      <c r="DE23" s="84"/>
      <c r="DF23" s="84"/>
      <c r="DG23" s="84"/>
      <c r="DH23" s="85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2">
        <f>BS23*BD23</f>
        <v>8959.5</v>
      </c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</row>
    <row r="24" spans="1:161" s="15" customFormat="1" ht="12.75" customHeight="1" x14ac:dyDescent="0.2">
      <c r="A24" s="88"/>
      <c r="B24" s="88"/>
      <c r="C24" s="88"/>
      <c r="D24" s="88"/>
      <c r="E24" s="88"/>
      <c r="F24" s="88"/>
      <c r="G24" s="88"/>
      <c r="H24" s="19"/>
      <c r="I24" s="19"/>
      <c r="J24" s="19"/>
      <c r="K24" s="19"/>
      <c r="L24" s="19"/>
      <c r="M24" s="19"/>
      <c r="N24" s="19"/>
      <c r="O24" s="20"/>
      <c r="P24" s="164" t="s">
        <v>38</v>
      </c>
      <c r="Q24" s="164"/>
      <c r="R24" s="164"/>
      <c r="S24" s="164"/>
      <c r="T24" s="164"/>
      <c r="U24" s="164"/>
      <c r="V24" s="164"/>
      <c r="W24" s="164"/>
      <c r="X24" s="164"/>
      <c r="Y24" s="164"/>
      <c r="Z24" s="165" t="s">
        <v>44</v>
      </c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6">
        <v>0.5</v>
      </c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41">
        <v>17919</v>
      </c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7"/>
      <c r="CI24" s="16"/>
      <c r="CJ24" s="16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53"/>
      <c r="CW24" s="36"/>
      <c r="CX24" s="83"/>
      <c r="CY24" s="84"/>
      <c r="CZ24" s="84"/>
      <c r="DA24" s="84"/>
      <c r="DB24" s="84"/>
      <c r="DC24" s="84"/>
      <c r="DD24" s="84"/>
      <c r="DE24" s="84"/>
      <c r="DF24" s="84"/>
      <c r="DG24" s="84"/>
      <c r="DH24" s="85"/>
      <c r="DI24" s="141"/>
      <c r="DJ24" s="141"/>
      <c r="DK24" s="141"/>
      <c r="DL24" s="141"/>
      <c r="DM24" s="141"/>
      <c r="DN24" s="141"/>
      <c r="DO24" s="141"/>
      <c r="DP24" s="141"/>
      <c r="DQ24" s="141"/>
      <c r="DR24" s="141"/>
      <c r="DS24" s="141"/>
      <c r="DT24" s="142">
        <f>BS24*BD24</f>
        <v>8959.5</v>
      </c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</row>
    <row r="25" spans="1:161" s="15" customFormat="1" ht="12.75" customHeight="1" x14ac:dyDescent="0.2">
      <c r="A25" s="88"/>
      <c r="B25" s="88"/>
      <c r="C25" s="88"/>
      <c r="D25" s="88"/>
      <c r="E25" s="88"/>
      <c r="F25" s="88"/>
      <c r="G25" s="88"/>
      <c r="H25" s="19"/>
      <c r="I25" s="19"/>
      <c r="J25" s="19"/>
      <c r="K25" s="19"/>
      <c r="L25" s="19"/>
      <c r="M25" s="19"/>
      <c r="N25" s="19"/>
      <c r="O25" s="20"/>
      <c r="P25" s="164" t="s">
        <v>38</v>
      </c>
      <c r="Q25" s="164"/>
      <c r="R25" s="164"/>
      <c r="S25" s="164"/>
      <c r="T25" s="164"/>
      <c r="U25" s="164"/>
      <c r="V25" s="164"/>
      <c r="W25" s="164"/>
      <c r="X25" s="164"/>
      <c r="Y25" s="164"/>
      <c r="Z25" s="165" t="s">
        <v>45</v>
      </c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6">
        <v>0.5</v>
      </c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41">
        <v>13408</v>
      </c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7"/>
      <c r="CI25" s="16"/>
      <c r="CJ25" s="16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53"/>
      <c r="CW25" s="36"/>
      <c r="CX25" s="83"/>
      <c r="CY25" s="84"/>
      <c r="CZ25" s="84"/>
      <c r="DA25" s="84"/>
      <c r="DB25" s="84"/>
      <c r="DC25" s="84"/>
      <c r="DD25" s="84"/>
      <c r="DE25" s="84"/>
      <c r="DF25" s="84"/>
      <c r="DG25" s="84"/>
      <c r="DH25" s="85"/>
      <c r="DI25" s="141"/>
      <c r="DJ25" s="141"/>
      <c r="DK25" s="141"/>
      <c r="DL25" s="141"/>
      <c r="DM25" s="141"/>
      <c r="DN25" s="141"/>
      <c r="DO25" s="141"/>
      <c r="DP25" s="141"/>
      <c r="DQ25" s="141"/>
      <c r="DR25" s="141"/>
      <c r="DS25" s="141"/>
      <c r="DT25" s="142">
        <f>BS25*BD25+CX25</f>
        <v>6704</v>
      </c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</row>
    <row r="26" spans="1:161" s="15" customFormat="1" ht="12.75" customHeight="1" x14ac:dyDescent="0.2">
      <c r="A26" s="171" t="s">
        <v>36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43">
        <f>SUM(BD18:BR25)</f>
        <v>6</v>
      </c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4">
        <f>SUM(CH18:CH25)</f>
        <v>0</v>
      </c>
      <c r="CI26" s="14">
        <f>SUM(CI18:CI25)</f>
        <v>0</v>
      </c>
      <c r="CJ26" s="14">
        <f>SUM(CJ18:CJ25)</f>
        <v>0</v>
      </c>
      <c r="CK26" s="118">
        <f>SUM(CK18:CU25)</f>
        <v>0</v>
      </c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54">
        <v>0</v>
      </c>
      <c r="CW26" s="37">
        <f>SUM(CW18:CW25)</f>
        <v>0</v>
      </c>
      <c r="CX26" s="119">
        <f>SUM(CX18:DH25)</f>
        <v>1053</v>
      </c>
      <c r="CY26" s="120"/>
      <c r="CZ26" s="120"/>
      <c r="DA26" s="120"/>
      <c r="DB26" s="120"/>
      <c r="DC26" s="120"/>
      <c r="DD26" s="120"/>
      <c r="DE26" s="120"/>
      <c r="DF26" s="120"/>
      <c r="DG26" s="120"/>
      <c r="DH26" s="121"/>
      <c r="DI26" s="118">
        <f>SUM(DI18:DS25)</f>
        <v>0</v>
      </c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22">
        <f>SUM(DT18:EP25)</f>
        <v>98342.5</v>
      </c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</row>
    <row r="27" spans="1:161" s="15" customFormat="1" ht="12.75" customHeight="1" x14ac:dyDescent="0.2">
      <c r="A27" s="163" t="s">
        <v>46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4" t="s">
        <v>47</v>
      </c>
      <c r="Q27" s="164"/>
      <c r="R27" s="164"/>
      <c r="S27" s="164"/>
      <c r="T27" s="164"/>
      <c r="U27" s="164"/>
      <c r="V27" s="164"/>
      <c r="W27" s="164"/>
      <c r="X27" s="164"/>
      <c r="Y27" s="164"/>
      <c r="Z27" s="165" t="s">
        <v>48</v>
      </c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74">
        <v>23.22</v>
      </c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41">
        <v>16074</v>
      </c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7"/>
      <c r="CI27" s="45">
        <v>127475.75</v>
      </c>
      <c r="CJ27" s="16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53">
        <v>6429.6</v>
      </c>
      <c r="CW27" s="36"/>
      <c r="CX27" s="83">
        <v>20092.5</v>
      </c>
      <c r="CY27" s="84"/>
      <c r="CZ27" s="84"/>
      <c r="DA27" s="84"/>
      <c r="DB27" s="84"/>
      <c r="DC27" s="84"/>
      <c r="DD27" s="84"/>
      <c r="DE27" s="84"/>
      <c r="DF27" s="84"/>
      <c r="DG27" s="84"/>
      <c r="DH27" s="85"/>
      <c r="DI27" s="141">
        <v>16877.7</v>
      </c>
      <c r="DJ27" s="141"/>
      <c r="DK27" s="141"/>
      <c r="DL27" s="141"/>
      <c r="DM27" s="141"/>
      <c r="DN27" s="141"/>
      <c r="DO27" s="141"/>
      <c r="DP27" s="141"/>
      <c r="DQ27" s="141"/>
      <c r="DR27" s="141"/>
      <c r="DS27" s="141"/>
      <c r="DT27" s="142">
        <v>544149.55000000005</v>
      </c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</row>
    <row r="28" spans="1:161" s="15" customFormat="1" ht="12.75" customHeight="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 t="s">
        <v>47</v>
      </c>
      <c r="Q28" s="164"/>
      <c r="R28" s="164"/>
      <c r="S28" s="164"/>
      <c r="T28" s="164"/>
      <c r="U28" s="164"/>
      <c r="V28" s="164"/>
      <c r="W28" s="164"/>
      <c r="X28" s="164"/>
      <c r="Y28" s="164"/>
      <c r="Z28" s="165" t="s">
        <v>49</v>
      </c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6">
        <v>1</v>
      </c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41">
        <v>16074</v>
      </c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7"/>
      <c r="CI28" s="16">
        <v>2411.1</v>
      </c>
      <c r="CJ28" s="16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53"/>
      <c r="CW28" s="36"/>
      <c r="CX28" s="83"/>
      <c r="CY28" s="84"/>
      <c r="CZ28" s="84"/>
      <c r="DA28" s="84"/>
      <c r="DB28" s="84"/>
      <c r="DC28" s="84"/>
      <c r="DD28" s="84"/>
      <c r="DE28" s="84"/>
      <c r="DF28" s="84"/>
      <c r="DG28" s="84"/>
      <c r="DH28" s="85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2">
        <f>BS28*BD28+CX28+DI28+CI28</f>
        <v>18485.099999999999</v>
      </c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</row>
    <row r="29" spans="1:161" s="15" customFormat="1" ht="12.75" customHeight="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4" t="s">
        <v>47</v>
      </c>
      <c r="Q29" s="164"/>
      <c r="R29" s="164"/>
      <c r="S29" s="164"/>
      <c r="T29" s="164"/>
      <c r="U29" s="164"/>
      <c r="V29" s="164"/>
      <c r="W29" s="164"/>
      <c r="X29" s="164"/>
      <c r="Y29" s="164"/>
      <c r="Z29" s="165" t="s">
        <v>50</v>
      </c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6">
        <v>1</v>
      </c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41">
        <v>16064</v>
      </c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7"/>
      <c r="CI29" s="16"/>
      <c r="CJ29" s="16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53"/>
      <c r="CW29" s="36"/>
      <c r="CX29" s="83">
        <v>803.2</v>
      </c>
      <c r="CY29" s="84"/>
      <c r="CZ29" s="84"/>
      <c r="DA29" s="84"/>
      <c r="DB29" s="84"/>
      <c r="DC29" s="84"/>
      <c r="DD29" s="84"/>
      <c r="DE29" s="84"/>
      <c r="DF29" s="84"/>
      <c r="DG29" s="84"/>
      <c r="DH29" s="85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2">
        <f>BS29*BD29+CX29+CI29</f>
        <v>16867.2</v>
      </c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</row>
    <row r="30" spans="1:161" s="15" customFormat="1" ht="12.75" customHeight="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4" t="s">
        <v>47</v>
      </c>
      <c r="Q30" s="164"/>
      <c r="R30" s="164"/>
      <c r="S30" s="164"/>
      <c r="T30" s="164"/>
      <c r="U30" s="164"/>
      <c r="V30" s="164"/>
      <c r="W30" s="164"/>
      <c r="X30" s="164"/>
      <c r="Y30" s="164"/>
      <c r="Z30" s="165" t="s">
        <v>51</v>
      </c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6">
        <v>1</v>
      </c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41">
        <v>16053</v>
      </c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7"/>
      <c r="CI30" s="16"/>
      <c r="CJ30" s="16">
        <v>5700</v>
      </c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53"/>
      <c r="CW30" s="36"/>
      <c r="CX30" s="83"/>
      <c r="CY30" s="84"/>
      <c r="CZ30" s="84"/>
      <c r="DA30" s="84"/>
      <c r="DB30" s="84"/>
      <c r="DC30" s="84"/>
      <c r="DD30" s="84"/>
      <c r="DE30" s="84"/>
      <c r="DF30" s="84"/>
      <c r="DG30" s="84"/>
      <c r="DH30" s="85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2">
        <f>BS30*BD30+CX30+CJ30</f>
        <v>21753</v>
      </c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</row>
    <row r="31" spans="1:161" s="15" customFormat="1" ht="12.75" customHeight="1" x14ac:dyDescent="0.2">
      <c r="A31" s="88"/>
      <c r="B31" s="89"/>
      <c r="C31" s="89"/>
      <c r="D31" s="89"/>
      <c r="E31" s="89"/>
      <c r="F31" s="89"/>
      <c r="G31" s="99"/>
      <c r="H31" s="74"/>
      <c r="I31" s="74"/>
      <c r="J31" s="74"/>
      <c r="K31" s="74"/>
      <c r="L31" s="74"/>
      <c r="M31" s="74"/>
      <c r="N31" s="74"/>
      <c r="O31" s="74"/>
      <c r="P31" s="90" t="s">
        <v>47</v>
      </c>
      <c r="Q31" s="91"/>
      <c r="R31" s="91"/>
      <c r="S31" s="91"/>
      <c r="T31" s="91"/>
      <c r="U31" s="91"/>
      <c r="V31" s="91"/>
      <c r="W31" s="91"/>
      <c r="X31" s="91"/>
      <c r="Y31" s="92"/>
      <c r="Z31" s="93" t="s">
        <v>86</v>
      </c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5"/>
      <c r="BD31" s="96">
        <v>1</v>
      </c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8"/>
      <c r="BS31" s="83">
        <v>16064</v>
      </c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5"/>
      <c r="CH31" s="72"/>
      <c r="CI31" s="73"/>
      <c r="CJ31" s="73"/>
      <c r="CK31" s="83"/>
      <c r="CL31" s="84"/>
      <c r="CM31" s="84"/>
      <c r="CN31" s="84"/>
      <c r="CO31" s="84"/>
      <c r="CP31" s="84"/>
      <c r="CQ31" s="84"/>
      <c r="CR31" s="84"/>
      <c r="CS31" s="84"/>
      <c r="CT31" s="84"/>
      <c r="CU31" s="85"/>
      <c r="CV31" s="73"/>
      <c r="CW31" s="73"/>
      <c r="CX31" s="70"/>
      <c r="CY31" s="71"/>
      <c r="CZ31" s="71"/>
      <c r="DA31" s="71"/>
      <c r="DB31" s="71"/>
      <c r="DC31" s="71"/>
      <c r="DD31" s="71"/>
      <c r="DE31" s="71"/>
      <c r="DF31" s="71"/>
      <c r="DG31" s="71"/>
      <c r="DH31" s="72"/>
      <c r="DI31" s="83"/>
      <c r="DJ31" s="84"/>
      <c r="DK31" s="84"/>
      <c r="DL31" s="84"/>
      <c r="DM31" s="84"/>
      <c r="DN31" s="84"/>
      <c r="DO31" s="84"/>
      <c r="DP31" s="84"/>
      <c r="DQ31" s="84"/>
      <c r="DR31" s="85"/>
      <c r="DS31" s="73"/>
      <c r="DT31" s="86">
        <v>16064</v>
      </c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9"/>
    </row>
    <row r="32" spans="1:161" s="15" customFormat="1" ht="12.75" customHeight="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4" t="s">
        <v>47</v>
      </c>
      <c r="Q32" s="164"/>
      <c r="R32" s="164"/>
      <c r="S32" s="164"/>
      <c r="T32" s="164"/>
      <c r="U32" s="164"/>
      <c r="V32" s="164"/>
      <c r="W32" s="164"/>
      <c r="X32" s="164"/>
      <c r="Y32" s="164"/>
      <c r="Z32" s="165" t="s">
        <v>52</v>
      </c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6">
        <v>1.77</v>
      </c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41">
        <v>16053</v>
      </c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44"/>
      <c r="CI32" s="43"/>
      <c r="CJ32" s="43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53"/>
      <c r="CW32" s="43"/>
      <c r="CX32" s="83"/>
      <c r="CY32" s="84"/>
      <c r="CZ32" s="84"/>
      <c r="DA32" s="84"/>
      <c r="DB32" s="84"/>
      <c r="DC32" s="84"/>
      <c r="DD32" s="84"/>
      <c r="DE32" s="84"/>
      <c r="DF32" s="84"/>
      <c r="DG32" s="84"/>
      <c r="DH32" s="85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2">
        <v>28574.34</v>
      </c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</row>
    <row r="33" spans="1:162" s="15" customFormat="1" ht="37.5" customHeight="1" x14ac:dyDescent="0.2">
      <c r="A33" s="88"/>
      <c r="B33" s="89"/>
      <c r="C33" s="89"/>
      <c r="D33" s="89"/>
      <c r="E33" s="89"/>
      <c r="F33" s="89"/>
      <c r="G33" s="99"/>
      <c r="H33" s="46"/>
      <c r="I33" s="46"/>
      <c r="J33" s="46"/>
      <c r="K33" s="46"/>
      <c r="L33" s="46"/>
      <c r="M33" s="46"/>
      <c r="N33" s="46"/>
      <c r="O33" s="46"/>
      <c r="P33" s="106" t="s">
        <v>47</v>
      </c>
      <c r="Q33" s="107"/>
      <c r="R33" s="107"/>
      <c r="S33" s="107"/>
      <c r="T33" s="107"/>
      <c r="U33" s="107"/>
      <c r="V33" s="107"/>
      <c r="W33" s="107"/>
      <c r="X33" s="107"/>
      <c r="Y33" s="108"/>
      <c r="Z33" s="93" t="s">
        <v>79</v>
      </c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5"/>
      <c r="BD33" s="109">
        <v>0.5</v>
      </c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1"/>
      <c r="BS33" s="112">
        <v>16074</v>
      </c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4"/>
      <c r="CH33" s="48"/>
      <c r="CI33" s="47"/>
      <c r="CJ33" s="47"/>
      <c r="CK33" s="83"/>
      <c r="CL33" s="84"/>
      <c r="CM33" s="84"/>
      <c r="CN33" s="84"/>
      <c r="CO33" s="84"/>
      <c r="CP33" s="84"/>
      <c r="CQ33" s="84"/>
      <c r="CR33" s="84"/>
      <c r="CS33" s="84"/>
      <c r="CT33" s="84"/>
      <c r="CU33" s="85"/>
      <c r="CV33" s="51"/>
      <c r="CW33" s="47">
        <v>2000</v>
      </c>
      <c r="CX33" s="83">
        <v>1607.4</v>
      </c>
      <c r="CY33" s="84"/>
      <c r="CZ33" s="84"/>
      <c r="DA33" s="84"/>
      <c r="DB33" s="84"/>
      <c r="DC33" s="84"/>
      <c r="DD33" s="84"/>
      <c r="DE33" s="84"/>
      <c r="DF33" s="84"/>
      <c r="DG33" s="84"/>
      <c r="DH33" s="85"/>
      <c r="DI33" s="83">
        <v>1607.4</v>
      </c>
      <c r="DJ33" s="84"/>
      <c r="DK33" s="84"/>
      <c r="DL33" s="84"/>
      <c r="DM33" s="84"/>
      <c r="DN33" s="84"/>
      <c r="DO33" s="84"/>
      <c r="DP33" s="84"/>
      <c r="DQ33" s="84"/>
      <c r="DR33" s="85"/>
      <c r="DS33" s="47"/>
      <c r="DT33" s="115">
        <f>BS33*BD33+CW33+CX33+DI33</f>
        <v>13251.8</v>
      </c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1"/>
    </row>
    <row r="34" spans="1:162" s="15" customFormat="1" x14ac:dyDescent="0.2">
      <c r="A34" s="64"/>
      <c r="B34" s="65"/>
      <c r="C34" s="65"/>
      <c r="D34" s="65"/>
      <c r="E34" s="65"/>
      <c r="F34" s="65"/>
      <c r="G34" s="66"/>
      <c r="H34" s="59"/>
      <c r="I34" s="59"/>
      <c r="J34" s="59"/>
      <c r="K34" s="59"/>
      <c r="L34" s="59"/>
      <c r="M34" s="59"/>
      <c r="N34" s="59"/>
      <c r="O34" s="59"/>
      <c r="P34" s="106" t="s">
        <v>47</v>
      </c>
      <c r="Q34" s="107"/>
      <c r="R34" s="107"/>
      <c r="S34" s="107"/>
      <c r="T34" s="107"/>
      <c r="U34" s="107"/>
      <c r="V34" s="107"/>
      <c r="W34" s="107"/>
      <c r="X34" s="107"/>
      <c r="Y34" s="108"/>
      <c r="Z34" s="186" t="s">
        <v>85</v>
      </c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8"/>
      <c r="BD34" s="109">
        <v>0.5</v>
      </c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1"/>
      <c r="BS34" s="112">
        <v>16074</v>
      </c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4"/>
      <c r="CH34" s="63"/>
      <c r="CI34" s="60"/>
      <c r="CJ34" s="60"/>
      <c r="CK34" s="61"/>
      <c r="CL34" s="62"/>
      <c r="CM34" s="62"/>
      <c r="CN34" s="62"/>
      <c r="CO34" s="62"/>
      <c r="CP34" s="62"/>
      <c r="CQ34" s="62"/>
      <c r="CR34" s="62"/>
      <c r="CS34" s="62"/>
      <c r="CT34" s="62"/>
      <c r="CU34" s="63"/>
      <c r="CV34" s="63"/>
      <c r="CW34" s="60"/>
      <c r="CX34" s="61"/>
      <c r="CY34" s="62"/>
      <c r="CZ34" s="62"/>
      <c r="DA34" s="62"/>
      <c r="DB34" s="62"/>
      <c r="DC34" s="62"/>
      <c r="DD34" s="62"/>
      <c r="DE34" s="62"/>
      <c r="DF34" s="62"/>
      <c r="DG34" s="62"/>
      <c r="DH34" s="63"/>
      <c r="DI34" s="61"/>
      <c r="DJ34" s="62"/>
      <c r="DK34" s="62"/>
      <c r="DL34" s="62"/>
      <c r="DM34" s="62"/>
      <c r="DN34" s="62"/>
      <c r="DO34" s="62"/>
      <c r="DP34" s="62"/>
      <c r="DQ34" s="62"/>
      <c r="DR34" s="63"/>
      <c r="DS34" s="60"/>
      <c r="DT34" s="115">
        <v>8037</v>
      </c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1"/>
    </row>
    <row r="35" spans="1:162" s="15" customFormat="1" ht="12" customHeight="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4" t="s">
        <v>47</v>
      </c>
      <c r="Q35" s="164"/>
      <c r="R35" s="164"/>
      <c r="S35" s="164"/>
      <c r="T35" s="164"/>
      <c r="U35" s="164"/>
      <c r="V35" s="164"/>
      <c r="W35" s="164"/>
      <c r="X35" s="164"/>
      <c r="Y35" s="164"/>
      <c r="Z35" s="165" t="s">
        <v>76</v>
      </c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6">
        <v>1</v>
      </c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41">
        <v>16053</v>
      </c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7"/>
      <c r="CI35" s="16"/>
      <c r="CJ35" s="16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53"/>
      <c r="CW35" s="36"/>
      <c r="CX35" s="83"/>
      <c r="CY35" s="84"/>
      <c r="CZ35" s="84"/>
      <c r="DA35" s="84"/>
      <c r="DB35" s="84"/>
      <c r="DC35" s="84"/>
      <c r="DD35" s="84"/>
      <c r="DE35" s="84"/>
      <c r="DF35" s="84"/>
      <c r="DG35" s="84"/>
      <c r="DH35" s="85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2">
        <f>BS35*BD35</f>
        <v>16053</v>
      </c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</row>
    <row r="36" spans="1:162" s="15" customFormat="1" ht="12.75" customHeight="1" x14ac:dyDescent="0.2">
      <c r="A36" s="171" t="s">
        <v>36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5">
        <f>SUM(BD27:BR35)</f>
        <v>30.99</v>
      </c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4">
        <f>SUM(CH27:CH35)</f>
        <v>0</v>
      </c>
      <c r="CI36" s="14">
        <f>SUM(CI27:CI35)</f>
        <v>129886.85</v>
      </c>
      <c r="CJ36" s="14">
        <f>SUM(CJ27:CJ35)</f>
        <v>5700</v>
      </c>
      <c r="CK36" s="118">
        <f>SUM(CK27:CU35)</f>
        <v>0</v>
      </c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54">
        <v>3214.8</v>
      </c>
      <c r="CW36" s="37">
        <f>SUM(CW27:CW35)</f>
        <v>2000</v>
      </c>
      <c r="CX36" s="119">
        <f>SUM(CX27:DH35)</f>
        <v>22503.100000000002</v>
      </c>
      <c r="CY36" s="120"/>
      <c r="CZ36" s="120"/>
      <c r="DA36" s="120"/>
      <c r="DB36" s="120"/>
      <c r="DC36" s="120"/>
      <c r="DD36" s="120"/>
      <c r="DE36" s="120"/>
      <c r="DF36" s="120"/>
      <c r="DG36" s="120"/>
      <c r="DH36" s="121"/>
      <c r="DI36" s="118">
        <f>SUM(DI27:DS35)</f>
        <v>18485.100000000002</v>
      </c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22">
        <f>SUM(DT27:EP35)</f>
        <v>683234.99</v>
      </c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0"/>
    </row>
    <row r="37" spans="1:162" s="21" customFormat="1" ht="12.75" customHeight="1" x14ac:dyDescent="0.2">
      <c r="A37" s="163" t="s">
        <v>53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 t="s">
        <v>54</v>
      </c>
      <c r="Q37" s="164"/>
      <c r="R37" s="164"/>
      <c r="S37" s="164"/>
      <c r="T37" s="164"/>
      <c r="U37" s="164"/>
      <c r="V37" s="164"/>
      <c r="W37" s="164"/>
      <c r="X37" s="164"/>
      <c r="Y37" s="164"/>
      <c r="Z37" s="165" t="s">
        <v>55</v>
      </c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6">
        <v>1.5</v>
      </c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41">
        <v>10593</v>
      </c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7"/>
      <c r="CI37" s="16"/>
      <c r="CJ37" s="16"/>
      <c r="CK37" s="141">
        <v>635.58000000000004</v>
      </c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53"/>
      <c r="CW37" s="36">
        <v>7500</v>
      </c>
      <c r="CX37" s="83">
        <v>317.79000000000002</v>
      </c>
      <c r="CY37" s="84"/>
      <c r="CZ37" s="84"/>
      <c r="DA37" s="84"/>
      <c r="DB37" s="84"/>
      <c r="DC37" s="84"/>
      <c r="DD37" s="84"/>
      <c r="DE37" s="84"/>
      <c r="DF37" s="84"/>
      <c r="DG37" s="84"/>
      <c r="DH37" s="85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2">
        <f>BS37*BD37+CK37+CW37+CX37</f>
        <v>24342.870000000003</v>
      </c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23" t="s">
        <v>78</v>
      </c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</row>
    <row r="38" spans="1:162" s="15" customFormat="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 t="s">
        <v>54</v>
      </c>
      <c r="Q38" s="164"/>
      <c r="R38" s="164"/>
      <c r="S38" s="164"/>
      <c r="T38" s="164"/>
      <c r="U38" s="164"/>
      <c r="V38" s="164"/>
      <c r="W38" s="164"/>
      <c r="X38" s="164"/>
      <c r="Y38" s="164"/>
      <c r="Z38" s="165" t="s">
        <v>56</v>
      </c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6">
        <v>2</v>
      </c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41">
        <v>10418</v>
      </c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7"/>
      <c r="CI38" s="16"/>
      <c r="CJ38" s="16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53"/>
      <c r="CW38" s="36"/>
      <c r="CX38" s="83"/>
      <c r="CY38" s="84"/>
      <c r="CZ38" s="84"/>
      <c r="DA38" s="84"/>
      <c r="DB38" s="84"/>
      <c r="DC38" s="84"/>
      <c r="DD38" s="84"/>
      <c r="DE38" s="84"/>
      <c r="DF38" s="84"/>
      <c r="DG38" s="84"/>
      <c r="DH38" s="85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2">
        <f>BS38*BD38+CW38</f>
        <v>20836</v>
      </c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</row>
    <row r="39" spans="1:162" s="15" customFormat="1" ht="12.75" customHeight="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4" t="s">
        <v>54</v>
      </c>
      <c r="Q39" s="164"/>
      <c r="R39" s="164"/>
      <c r="S39" s="164"/>
      <c r="T39" s="164"/>
      <c r="U39" s="164"/>
      <c r="V39" s="164"/>
      <c r="W39" s="164"/>
      <c r="X39" s="164"/>
      <c r="Y39" s="164"/>
      <c r="Z39" s="176" t="s">
        <v>57</v>
      </c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66">
        <v>0.25</v>
      </c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41">
        <v>10418</v>
      </c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7"/>
      <c r="CI39" s="16"/>
      <c r="CJ39" s="16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53"/>
      <c r="CW39" s="36"/>
      <c r="CX39" s="83">
        <v>78.14</v>
      </c>
      <c r="CY39" s="84"/>
      <c r="CZ39" s="84"/>
      <c r="DA39" s="84"/>
      <c r="DB39" s="84"/>
      <c r="DC39" s="84"/>
      <c r="DD39" s="84"/>
      <c r="DE39" s="84"/>
      <c r="DF39" s="84"/>
      <c r="DG39" s="84"/>
      <c r="DH39" s="85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2">
        <f>BS39*BD39+CX39</f>
        <v>2682.64</v>
      </c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</row>
    <row r="40" spans="1:162" s="15" customFormat="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 t="s">
        <v>54</v>
      </c>
      <c r="Q40" s="164"/>
      <c r="R40" s="164"/>
      <c r="S40" s="164"/>
      <c r="T40" s="164"/>
      <c r="U40" s="164"/>
      <c r="V40" s="164"/>
      <c r="W40" s="164"/>
      <c r="X40" s="164"/>
      <c r="Y40" s="164"/>
      <c r="Z40" s="165" t="s">
        <v>58</v>
      </c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6">
        <v>1</v>
      </c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41">
        <v>10418</v>
      </c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7"/>
      <c r="CI40" s="16"/>
      <c r="CJ40" s="16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53"/>
      <c r="CW40" s="36"/>
      <c r="CX40" s="83">
        <v>312.54000000000002</v>
      </c>
      <c r="CY40" s="84"/>
      <c r="CZ40" s="84"/>
      <c r="DA40" s="84"/>
      <c r="DB40" s="84"/>
      <c r="DC40" s="84"/>
      <c r="DD40" s="84"/>
      <c r="DE40" s="84"/>
      <c r="DF40" s="84"/>
      <c r="DG40" s="84"/>
      <c r="DH40" s="85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2">
        <f>BS40*BD40+CX40</f>
        <v>10730.54</v>
      </c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</row>
    <row r="41" spans="1:162" s="15" customFormat="1" ht="25.5" customHeight="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4" t="s">
        <v>54</v>
      </c>
      <c r="Q41" s="164"/>
      <c r="R41" s="164"/>
      <c r="S41" s="164"/>
      <c r="T41" s="164"/>
      <c r="U41" s="164"/>
      <c r="V41" s="164"/>
      <c r="W41" s="164"/>
      <c r="X41" s="164"/>
      <c r="Y41" s="164"/>
      <c r="Z41" s="165" t="s">
        <v>59</v>
      </c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6">
        <v>1</v>
      </c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41">
        <v>10593</v>
      </c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7"/>
      <c r="CI41" s="16"/>
      <c r="CJ41" s="16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53"/>
      <c r="CW41" s="36"/>
      <c r="CX41" s="83">
        <v>741.51</v>
      </c>
      <c r="CY41" s="84"/>
      <c r="CZ41" s="84"/>
      <c r="DA41" s="84"/>
      <c r="DB41" s="84"/>
      <c r="DC41" s="84"/>
      <c r="DD41" s="84"/>
      <c r="DE41" s="84"/>
      <c r="DF41" s="84"/>
      <c r="DG41" s="84"/>
      <c r="DH41" s="85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2">
        <f>BS41*BD41+CX41</f>
        <v>11334.51</v>
      </c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</row>
    <row r="42" spans="1:162" s="15" customFormat="1" ht="12.75" customHeight="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4" t="s">
        <v>54</v>
      </c>
      <c r="Q42" s="164"/>
      <c r="R42" s="164"/>
      <c r="S42" s="164"/>
      <c r="T42" s="164"/>
      <c r="U42" s="164"/>
      <c r="V42" s="164"/>
      <c r="W42" s="164"/>
      <c r="X42" s="164"/>
      <c r="Y42" s="164"/>
      <c r="Z42" s="165" t="s">
        <v>60</v>
      </c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6">
        <v>7</v>
      </c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41">
        <v>10418</v>
      </c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7"/>
      <c r="CI42" s="16"/>
      <c r="CJ42" s="16"/>
      <c r="CK42" s="142">
        <v>2917.04</v>
      </c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57"/>
      <c r="CW42" s="38"/>
      <c r="CX42" s="83">
        <v>625.08000000000004</v>
      </c>
      <c r="CY42" s="84"/>
      <c r="CZ42" s="84"/>
      <c r="DA42" s="84"/>
      <c r="DB42" s="84"/>
      <c r="DC42" s="84"/>
      <c r="DD42" s="84"/>
      <c r="DE42" s="84"/>
      <c r="DF42" s="84"/>
      <c r="DG42" s="84"/>
      <c r="DH42" s="85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2">
        <f>BS42*BD42+CX42+CK42</f>
        <v>76468.12</v>
      </c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</row>
    <row r="43" spans="1:162" s="15" customFormat="1" ht="12.75" customHeight="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 t="s">
        <v>54</v>
      </c>
      <c r="Q43" s="164"/>
      <c r="R43" s="164"/>
      <c r="S43" s="164"/>
      <c r="T43" s="164"/>
      <c r="U43" s="164"/>
      <c r="V43" s="164"/>
      <c r="W43" s="164"/>
      <c r="X43" s="164"/>
      <c r="Y43" s="164"/>
      <c r="Z43" s="165" t="s">
        <v>61</v>
      </c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6">
        <v>1</v>
      </c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41">
        <v>9309</v>
      </c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7"/>
      <c r="CI43" s="16"/>
      <c r="CJ43" s="16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53"/>
      <c r="CW43" s="36"/>
      <c r="CX43" s="83"/>
      <c r="CY43" s="84"/>
      <c r="CZ43" s="84"/>
      <c r="DA43" s="84"/>
      <c r="DB43" s="84"/>
      <c r="DC43" s="84"/>
      <c r="DD43" s="84"/>
      <c r="DE43" s="84"/>
      <c r="DF43" s="84"/>
      <c r="DG43" s="84"/>
      <c r="DH43" s="85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2">
        <f>BS43*BD43+CX43</f>
        <v>9309</v>
      </c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</row>
    <row r="44" spans="1:162" s="15" customFormat="1" ht="12.75" customHeight="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 t="s">
        <v>54</v>
      </c>
      <c r="Q44" s="164"/>
      <c r="R44" s="164"/>
      <c r="S44" s="164"/>
      <c r="T44" s="164"/>
      <c r="U44" s="164"/>
      <c r="V44" s="164"/>
      <c r="W44" s="164"/>
      <c r="X44" s="164"/>
      <c r="Y44" s="164"/>
      <c r="Z44" s="165" t="s">
        <v>62</v>
      </c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6">
        <v>4</v>
      </c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41">
        <v>10418</v>
      </c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7"/>
      <c r="CI44" s="16"/>
      <c r="CJ44" s="16"/>
      <c r="CK44" s="141">
        <v>16668.8</v>
      </c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53"/>
      <c r="CW44" s="36"/>
      <c r="CX44" s="83">
        <v>2083.6</v>
      </c>
      <c r="CY44" s="84"/>
      <c r="CZ44" s="84"/>
      <c r="DA44" s="84"/>
      <c r="DB44" s="84"/>
      <c r="DC44" s="84"/>
      <c r="DD44" s="84"/>
      <c r="DE44" s="84"/>
      <c r="DF44" s="84"/>
      <c r="DG44" s="84"/>
      <c r="DH44" s="85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2">
        <f>BD44*BS44+CK44+CX44</f>
        <v>60424.4</v>
      </c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</row>
    <row r="45" spans="1:162" s="15" customFormat="1" ht="12.75" customHeight="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 t="s">
        <v>54</v>
      </c>
      <c r="Q45" s="164"/>
      <c r="R45" s="164"/>
      <c r="S45" s="164"/>
      <c r="T45" s="164"/>
      <c r="U45" s="164"/>
      <c r="V45" s="164"/>
      <c r="W45" s="164"/>
      <c r="X45" s="164"/>
      <c r="Y45" s="164"/>
      <c r="Z45" s="165" t="s">
        <v>63</v>
      </c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6">
        <v>0.25</v>
      </c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41">
        <v>10418</v>
      </c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7"/>
      <c r="CI45" s="16"/>
      <c r="CJ45" s="16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53"/>
      <c r="CW45" s="36"/>
      <c r="CX45" s="83"/>
      <c r="CY45" s="84"/>
      <c r="CZ45" s="84"/>
      <c r="DA45" s="84"/>
      <c r="DB45" s="84"/>
      <c r="DC45" s="84"/>
      <c r="DD45" s="84"/>
      <c r="DE45" s="84"/>
      <c r="DF45" s="84"/>
      <c r="DG45" s="84"/>
      <c r="DH45" s="85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2">
        <f>BS45*BD45</f>
        <v>2604.5</v>
      </c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</row>
    <row r="46" spans="1:162" s="15" customFormat="1" ht="12.75" customHeight="1" x14ac:dyDescent="0.2">
      <c r="A46" s="171" t="s">
        <v>36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5">
        <f>SUM(BD37:BR45)</f>
        <v>18</v>
      </c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4">
        <f>SUM(CH37:CH45)</f>
        <v>0</v>
      </c>
      <c r="CI46" s="14">
        <f>SUM(CI37:CI45)</f>
        <v>0</v>
      </c>
      <c r="CJ46" s="14">
        <f>SUM(CJ37:CJ45)</f>
        <v>0</v>
      </c>
      <c r="CK46" s="118">
        <f>SUM(CK37:CU45)</f>
        <v>20221.419999999998</v>
      </c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54">
        <v>0</v>
      </c>
      <c r="CW46" s="37">
        <f>SUM(CW37:CW45)</f>
        <v>7500</v>
      </c>
      <c r="CX46" s="119">
        <f>SUM(CX37:DH45)</f>
        <v>4158.66</v>
      </c>
      <c r="CY46" s="120"/>
      <c r="CZ46" s="120"/>
      <c r="DA46" s="120"/>
      <c r="DB46" s="120"/>
      <c r="DC46" s="120"/>
      <c r="DD46" s="120"/>
      <c r="DE46" s="120"/>
      <c r="DF46" s="120"/>
      <c r="DG46" s="120"/>
      <c r="DH46" s="121"/>
      <c r="DI46" s="118">
        <f>SUM(DI37:DS45)</f>
        <v>0</v>
      </c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22">
        <f>SUM(DT37:EL45)</f>
        <v>218732.58</v>
      </c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0"/>
      <c r="FE46" s="170"/>
    </row>
    <row r="47" spans="1:162" s="15" customFormat="1" ht="12.75" customHeight="1" x14ac:dyDescent="0.2">
      <c r="A47" s="163" t="s">
        <v>64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4" t="s">
        <v>47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5" t="s">
        <v>65</v>
      </c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6">
        <v>3</v>
      </c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41">
        <v>16064</v>
      </c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7"/>
      <c r="CI47" s="45">
        <v>8835.2000000000007</v>
      </c>
      <c r="CJ47" s="16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53"/>
      <c r="CW47" s="36"/>
      <c r="CX47" s="83">
        <v>803.2</v>
      </c>
      <c r="CY47" s="84"/>
      <c r="CZ47" s="84"/>
      <c r="DA47" s="84"/>
      <c r="DB47" s="84"/>
      <c r="DC47" s="84"/>
      <c r="DD47" s="84"/>
      <c r="DE47" s="84"/>
      <c r="DF47" s="84"/>
      <c r="DG47" s="84"/>
      <c r="DH47" s="85"/>
      <c r="DI47" s="141">
        <v>2409.6</v>
      </c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2">
        <f>(BS47*BD47)+SUM(CI47:DS47)</f>
        <v>60240</v>
      </c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</row>
    <row r="48" spans="1:162" s="15" customFormat="1" ht="12.75" customHeight="1" x14ac:dyDescent="0.2">
      <c r="A48" s="88"/>
      <c r="B48" s="89"/>
      <c r="C48" s="89"/>
      <c r="D48" s="89"/>
      <c r="E48" s="89"/>
      <c r="F48" s="89"/>
      <c r="G48" s="99"/>
      <c r="H48" s="74"/>
      <c r="I48" s="74"/>
      <c r="J48" s="74"/>
      <c r="K48" s="74"/>
      <c r="L48" s="74"/>
      <c r="M48" s="74"/>
      <c r="N48" s="74"/>
      <c r="O48" s="74"/>
      <c r="P48" s="90" t="s">
        <v>47</v>
      </c>
      <c r="Q48" s="91"/>
      <c r="R48" s="91"/>
      <c r="S48" s="91"/>
      <c r="T48" s="91"/>
      <c r="U48" s="91"/>
      <c r="V48" s="91"/>
      <c r="W48" s="91"/>
      <c r="X48" s="91"/>
      <c r="Y48" s="92"/>
      <c r="Z48" s="93" t="s">
        <v>87</v>
      </c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5"/>
      <c r="BD48" s="96">
        <v>0.5</v>
      </c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8"/>
      <c r="BS48" s="83">
        <v>16074</v>
      </c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5"/>
      <c r="CH48" s="72"/>
      <c r="CI48" s="75"/>
      <c r="CJ48" s="73"/>
      <c r="CK48" s="83"/>
      <c r="CL48" s="84"/>
      <c r="CM48" s="84"/>
      <c r="CN48" s="84"/>
      <c r="CO48" s="84"/>
      <c r="CP48" s="84"/>
      <c r="CQ48" s="84"/>
      <c r="CR48" s="84"/>
      <c r="CS48" s="84"/>
      <c r="CT48" s="84"/>
      <c r="CU48" s="85"/>
      <c r="CV48" s="73"/>
      <c r="CW48" s="73"/>
      <c r="CX48" s="70"/>
      <c r="CY48" s="71"/>
      <c r="CZ48" s="71"/>
      <c r="DA48" s="71"/>
      <c r="DB48" s="71"/>
      <c r="DC48" s="71"/>
      <c r="DD48" s="71"/>
      <c r="DE48" s="71"/>
      <c r="DF48" s="71"/>
      <c r="DG48" s="71"/>
      <c r="DH48" s="72"/>
      <c r="DI48" s="83"/>
      <c r="DJ48" s="84"/>
      <c r="DK48" s="84"/>
      <c r="DL48" s="84"/>
      <c r="DM48" s="84"/>
      <c r="DN48" s="84"/>
      <c r="DO48" s="84"/>
      <c r="DP48" s="84"/>
      <c r="DQ48" s="84"/>
      <c r="DR48" s="85"/>
      <c r="DS48" s="73"/>
      <c r="DT48" s="86">
        <f>BS48*BD48</f>
        <v>8037</v>
      </c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76"/>
    </row>
    <row r="49" spans="1:161" s="15" customFormat="1" ht="12" customHeight="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 t="s">
        <v>47</v>
      </c>
      <c r="Q49" s="164"/>
      <c r="R49" s="164"/>
      <c r="S49" s="164"/>
      <c r="T49" s="164"/>
      <c r="U49" s="164"/>
      <c r="V49" s="164"/>
      <c r="W49" s="164"/>
      <c r="X49" s="164"/>
      <c r="Y49" s="164"/>
      <c r="Z49" s="165" t="s">
        <v>66</v>
      </c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6">
        <v>0.5</v>
      </c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41">
        <v>16031</v>
      </c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7"/>
      <c r="CI49" s="16"/>
      <c r="CJ49" s="16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53"/>
      <c r="CW49" s="36"/>
      <c r="CX49" s="83">
        <v>801.55</v>
      </c>
      <c r="CY49" s="84"/>
      <c r="CZ49" s="84"/>
      <c r="DA49" s="84"/>
      <c r="DB49" s="84"/>
      <c r="DC49" s="84"/>
      <c r="DD49" s="84"/>
      <c r="DE49" s="84"/>
      <c r="DF49" s="84"/>
      <c r="DG49" s="84"/>
      <c r="DH49" s="85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2">
        <f>BS49*BD49+CX49</f>
        <v>8817.0499999999993</v>
      </c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</row>
    <row r="50" spans="1:161" s="15" customFormat="1" ht="12.75" customHeight="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 t="s">
        <v>47</v>
      </c>
      <c r="Q50" s="164"/>
      <c r="R50" s="164"/>
      <c r="S50" s="164"/>
      <c r="T50" s="164"/>
      <c r="U50" s="164"/>
      <c r="V50" s="164"/>
      <c r="W50" s="164"/>
      <c r="X50" s="164"/>
      <c r="Y50" s="164"/>
      <c r="Z50" s="165" t="s">
        <v>67</v>
      </c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6">
        <v>0.125</v>
      </c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41">
        <v>16031</v>
      </c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7"/>
      <c r="CI50" s="16"/>
      <c r="CJ50" s="16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53"/>
      <c r="CW50" s="36"/>
      <c r="CX50" s="83"/>
      <c r="CY50" s="84"/>
      <c r="CZ50" s="84"/>
      <c r="DA50" s="84"/>
      <c r="DB50" s="84"/>
      <c r="DC50" s="84"/>
      <c r="DD50" s="84"/>
      <c r="DE50" s="84"/>
      <c r="DF50" s="84"/>
      <c r="DG50" s="84"/>
      <c r="DH50" s="85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2">
        <f>BS50*BD50</f>
        <v>2003.875</v>
      </c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</row>
    <row r="51" spans="1:161" s="15" customFormat="1" ht="12.75" customHeight="1" x14ac:dyDescent="0.2">
      <c r="A51" s="88"/>
      <c r="B51" s="88"/>
      <c r="C51" s="88"/>
      <c r="D51" s="88"/>
      <c r="E51" s="88"/>
      <c r="F51" s="88"/>
      <c r="G51" s="88"/>
      <c r="H51" s="19"/>
      <c r="I51" s="19"/>
      <c r="J51" s="19"/>
      <c r="K51" s="19"/>
      <c r="L51" s="19"/>
      <c r="M51" s="19"/>
      <c r="N51" s="19"/>
      <c r="O51" s="20"/>
      <c r="P51" s="164" t="s">
        <v>38</v>
      </c>
      <c r="Q51" s="164"/>
      <c r="R51" s="164"/>
      <c r="S51" s="164"/>
      <c r="T51" s="164"/>
      <c r="U51" s="164"/>
      <c r="V51" s="164"/>
      <c r="W51" s="164"/>
      <c r="X51" s="164"/>
      <c r="Y51" s="164"/>
      <c r="Z51" s="165" t="s">
        <v>68</v>
      </c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6">
        <v>2</v>
      </c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41">
        <v>16303</v>
      </c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7"/>
      <c r="CI51" s="16">
        <v>0</v>
      </c>
      <c r="CJ51" s="16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53"/>
      <c r="CW51" s="36"/>
      <c r="CX51" s="83">
        <v>489.09</v>
      </c>
      <c r="CY51" s="84"/>
      <c r="CZ51" s="84"/>
      <c r="DA51" s="84"/>
      <c r="DB51" s="84"/>
      <c r="DC51" s="84"/>
      <c r="DD51" s="84"/>
      <c r="DE51" s="84"/>
      <c r="DF51" s="84"/>
      <c r="DG51" s="84"/>
      <c r="DH51" s="85"/>
      <c r="DI51" s="141"/>
      <c r="DJ51" s="141"/>
      <c r="DK51" s="141"/>
      <c r="DL51" s="141"/>
      <c r="DM51" s="141"/>
      <c r="DN51" s="141"/>
      <c r="DO51" s="141"/>
      <c r="DP51" s="141"/>
      <c r="DQ51" s="141"/>
      <c r="DR51" s="141"/>
      <c r="DS51" s="141"/>
      <c r="DT51" s="142">
        <f>BS51*BD51+CX51+CI51</f>
        <v>33095.089999999997</v>
      </c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</row>
    <row r="52" spans="1:161" s="15" customFormat="1" ht="12.75" customHeight="1" x14ac:dyDescent="0.2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164" t="s">
        <v>54</v>
      </c>
      <c r="Q52" s="164"/>
      <c r="R52" s="164"/>
      <c r="S52" s="164"/>
      <c r="T52" s="164"/>
      <c r="U52" s="164"/>
      <c r="V52" s="164"/>
      <c r="W52" s="164"/>
      <c r="X52" s="164"/>
      <c r="Y52" s="164"/>
      <c r="Z52" s="165" t="s">
        <v>69</v>
      </c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6">
        <v>1</v>
      </c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41">
        <v>10418</v>
      </c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7"/>
      <c r="CI52" s="16"/>
      <c r="CJ52" s="16"/>
      <c r="CK52" s="141">
        <v>416.72</v>
      </c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53"/>
      <c r="CW52" s="36"/>
      <c r="CX52" s="83"/>
      <c r="CY52" s="84"/>
      <c r="CZ52" s="84"/>
      <c r="DA52" s="84"/>
      <c r="DB52" s="84"/>
      <c r="DC52" s="84"/>
      <c r="DD52" s="84"/>
      <c r="DE52" s="84"/>
      <c r="DF52" s="84"/>
      <c r="DG52" s="84"/>
      <c r="DH52" s="85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2">
        <f>BS52*BD52+CK52+CW52</f>
        <v>10834.72</v>
      </c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</row>
    <row r="53" spans="1:161" s="15" customFormat="1" x14ac:dyDescent="0.2">
      <c r="A53" s="171" t="s">
        <v>36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43">
        <f>SUM(BD47:BR52)</f>
        <v>7.125</v>
      </c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50">
        <f>SUM(CH47:CH52)</f>
        <v>0</v>
      </c>
      <c r="CI53" s="14">
        <f>SUM(CI47:CI52)</f>
        <v>8835.2000000000007</v>
      </c>
      <c r="CJ53" s="14">
        <f>SUM(CJ47:CJ52)</f>
        <v>0</v>
      </c>
      <c r="CK53" s="118">
        <f>SUM(CK47:CU52)</f>
        <v>416.72</v>
      </c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54">
        <v>0</v>
      </c>
      <c r="CW53" s="37">
        <f>SUM(CW47:CW52)</f>
        <v>0</v>
      </c>
      <c r="CX53" s="119">
        <f>SUM(CX47:DH52)</f>
        <v>2093.84</v>
      </c>
      <c r="CY53" s="120"/>
      <c r="CZ53" s="120"/>
      <c r="DA53" s="120"/>
      <c r="DB53" s="120"/>
      <c r="DC53" s="120"/>
      <c r="DD53" s="120"/>
      <c r="DE53" s="120"/>
      <c r="DF53" s="120"/>
      <c r="DG53" s="120"/>
      <c r="DH53" s="121"/>
      <c r="DI53" s="118">
        <f>SUM(DI47:DS52)</f>
        <v>2409.6</v>
      </c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>
        <f>SUM(DT47:EL52)</f>
        <v>123027.735</v>
      </c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77"/>
      <c r="ER53" s="177"/>
      <c r="ES53" s="177"/>
      <c r="ET53" s="177"/>
      <c r="EU53" s="177"/>
      <c r="EV53" s="177"/>
      <c r="EW53" s="177"/>
      <c r="EX53" s="177"/>
      <c r="EY53" s="177"/>
      <c r="EZ53" s="177"/>
      <c r="FA53" s="177"/>
      <c r="FB53" s="177"/>
      <c r="FC53" s="177"/>
      <c r="FD53" s="177"/>
      <c r="FE53" s="177"/>
    </row>
    <row r="54" spans="1:161" s="15" customFormat="1" x14ac:dyDescent="0.2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BB54" s="23" t="s">
        <v>70</v>
      </c>
      <c r="BD54" s="179">
        <f>SUM(BD17,BD26,BD36,BD46,BD53)</f>
        <v>66.114999999999995</v>
      </c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80" t="s">
        <v>71</v>
      </c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49">
        <f>SUM(CH17,CH26,CH36,CH53,CH46)</f>
        <v>2873.57</v>
      </c>
      <c r="CI54" s="24">
        <f>SUM(CI17,CI26,CI36,CI53,CI46)</f>
        <v>138722.05000000002</v>
      </c>
      <c r="CJ54" s="24">
        <f>SUM(CJ17,CJ26,CJ36,CJ53,CJ46)</f>
        <v>5700</v>
      </c>
      <c r="CK54" s="180">
        <f>SUM(CK17,CK26,CK36,CK53,CK46)</f>
        <v>20638.14</v>
      </c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58">
        <f>CV53+CV46+CV36</f>
        <v>3214.8</v>
      </c>
      <c r="CW54" s="39">
        <f>CW53+CW46</f>
        <v>7500</v>
      </c>
      <c r="CX54" s="181">
        <f>SUM(CX17,CX26,CX36,CX53,CX46)</f>
        <v>40646.070000000007</v>
      </c>
      <c r="CY54" s="182"/>
      <c r="CZ54" s="182"/>
      <c r="DA54" s="182"/>
      <c r="DB54" s="182"/>
      <c r="DC54" s="182"/>
      <c r="DD54" s="182"/>
      <c r="DE54" s="182"/>
      <c r="DF54" s="182"/>
      <c r="DG54" s="182"/>
      <c r="DH54" s="183"/>
      <c r="DI54" s="180">
        <f>SUM(DI17,DI26,DI36,DI53,DI46)</f>
        <v>24384.04</v>
      </c>
      <c r="DJ54" s="180"/>
      <c r="DK54" s="180"/>
      <c r="DL54" s="180"/>
      <c r="DM54" s="180"/>
      <c r="DN54" s="180"/>
      <c r="DO54" s="180"/>
      <c r="DP54" s="180"/>
      <c r="DQ54" s="180"/>
      <c r="DR54" s="180"/>
      <c r="DS54" s="180"/>
      <c r="DT54" s="180">
        <f>SUM(DT53+DT36+DT26+DT17+DT46)-0.01</f>
        <v>1284216.665</v>
      </c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25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</row>
    <row r="55" spans="1:16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15"/>
      <c r="BA55" s="15"/>
      <c r="BB55" s="23"/>
      <c r="BC55" s="15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9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</row>
    <row r="56" spans="1:161" x14ac:dyDescent="0.2">
      <c r="A56" s="1" t="s">
        <v>40</v>
      </c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3" t="s">
        <v>80</v>
      </c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30"/>
      <c r="ER56" s="31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</row>
    <row r="57" spans="1:16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37" t="s">
        <v>72</v>
      </c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1"/>
      <c r="BB57" s="131"/>
      <c r="BC57" s="131"/>
      <c r="BD57" s="131"/>
      <c r="BE57" s="137" t="s">
        <v>73</v>
      </c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5"/>
      <c r="DB57" s="5"/>
      <c r="DC57" s="5"/>
      <c r="DD57" s="5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3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</row>
    <row r="58" spans="1:161" x14ac:dyDescent="0.2">
      <c r="A58" s="1" t="s">
        <v>33</v>
      </c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3" t="s">
        <v>77</v>
      </c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30"/>
      <c r="EQ58" s="30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</row>
    <row r="59" spans="1:16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37" t="s">
        <v>72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1"/>
      <c r="BB59" s="131"/>
      <c r="BC59" s="131"/>
      <c r="BD59" s="131"/>
      <c r="BE59" s="137" t="s">
        <v>73</v>
      </c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</row>
  </sheetData>
  <mergeCells count="469">
    <mergeCell ref="P34:Y34"/>
    <mergeCell ref="Z34:BC34"/>
    <mergeCell ref="BD34:BR34"/>
    <mergeCell ref="BS34:CG34"/>
    <mergeCell ref="DT34:ES34"/>
    <mergeCell ref="EQ32:FE32"/>
    <mergeCell ref="A32:O32"/>
    <mergeCell ref="P32:Y32"/>
    <mergeCell ref="Z32:BC32"/>
    <mergeCell ref="BD32:BR32"/>
    <mergeCell ref="BS32:CG32"/>
    <mergeCell ref="CK32:CU32"/>
    <mergeCell ref="CX32:DH32"/>
    <mergeCell ref="DI32:DS32"/>
    <mergeCell ref="DT32:EP32"/>
    <mergeCell ref="P56:AZ56"/>
    <mergeCell ref="BA56:BD57"/>
    <mergeCell ref="A57:AD57"/>
    <mergeCell ref="AE57:AZ57"/>
    <mergeCell ref="P58:AZ58"/>
    <mergeCell ref="BA58:BD59"/>
    <mergeCell ref="A59:AD59"/>
    <mergeCell ref="AE59:AZ59"/>
    <mergeCell ref="EQ53:FE53"/>
    <mergeCell ref="A54:AY54"/>
    <mergeCell ref="BD54:BR54"/>
    <mergeCell ref="BS54:CG54"/>
    <mergeCell ref="CK54:CU54"/>
    <mergeCell ref="CX54:DH54"/>
    <mergeCell ref="DI54:DS54"/>
    <mergeCell ref="DT54:EP54"/>
    <mergeCell ref="ER54:FE54"/>
    <mergeCell ref="A53:O53"/>
    <mergeCell ref="P53:Y53"/>
    <mergeCell ref="Z53:BC53"/>
    <mergeCell ref="BD53:BR53"/>
    <mergeCell ref="BS53:CG53"/>
    <mergeCell ref="CK53:CU53"/>
    <mergeCell ref="CX53:DH53"/>
    <mergeCell ref="DI53:DS53"/>
    <mergeCell ref="DT53:EP53"/>
    <mergeCell ref="P52:Y52"/>
    <mergeCell ref="Z52:BC52"/>
    <mergeCell ref="BD52:BR52"/>
    <mergeCell ref="BS52:CG52"/>
    <mergeCell ref="CK52:CU52"/>
    <mergeCell ref="CX52:DH52"/>
    <mergeCell ref="DI52:DS52"/>
    <mergeCell ref="DT52:EP52"/>
    <mergeCell ref="EQ52:FE52"/>
    <mergeCell ref="EQ50:FE50"/>
    <mergeCell ref="A51:G51"/>
    <mergeCell ref="P51:Y51"/>
    <mergeCell ref="Z51:BC51"/>
    <mergeCell ref="BD51:BR51"/>
    <mergeCell ref="BS51:CG51"/>
    <mergeCell ref="CK51:CU51"/>
    <mergeCell ref="CX51:DH51"/>
    <mergeCell ref="DI51:DS51"/>
    <mergeCell ref="DT51:EP51"/>
    <mergeCell ref="EQ51:FE51"/>
    <mergeCell ref="A50:O50"/>
    <mergeCell ref="P50:Y50"/>
    <mergeCell ref="Z50:BC50"/>
    <mergeCell ref="BD50:BR50"/>
    <mergeCell ref="BS50:CG50"/>
    <mergeCell ref="CK50:CU50"/>
    <mergeCell ref="CX50:DH50"/>
    <mergeCell ref="DI50:DS50"/>
    <mergeCell ref="DT50:EP50"/>
    <mergeCell ref="EQ47:FE47"/>
    <mergeCell ref="A49:O49"/>
    <mergeCell ref="P49:Y49"/>
    <mergeCell ref="Z49:BC49"/>
    <mergeCell ref="BD49:BR49"/>
    <mergeCell ref="BS49:CG49"/>
    <mergeCell ref="CK49:CU49"/>
    <mergeCell ref="CX49:DH49"/>
    <mergeCell ref="DI49:DS49"/>
    <mergeCell ref="DT49:EP49"/>
    <mergeCell ref="EQ49:FE49"/>
    <mergeCell ref="A47:O47"/>
    <mergeCell ref="P47:Y47"/>
    <mergeCell ref="Z47:BC47"/>
    <mergeCell ref="BD47:BR47"/>
    <mergeCell ref="BS47:CG47"/>
    <mergeCell ref="CK47:CU47"/>
    <mergeCell ref="CX47:DH47"/>
    <mergeCell ref="DI47:DS47"/>
    <mergeCell ref="DT47:EP47"/>
    <mergeCell ref="A48:G48"/>
    <mergeCell ref="P48:Y48"/>
    <mergeCell ref="Z48:BC48"/>
    <mergeCell ref="BD48:BR48"/>
    <mergeCell ref="EQ46:FE46"/>
    <mergeCell ref="A45:O45"/>
    <mergeCell ref="P45:Y45"/>
    <mergeCell ref="Z45:BC45"/>
    <mergeCell ref="BD45:BR45"/>
    <mergeCell ref="BS45:CG45"/>
    <mergeCell ref="CK45:CU45"/>
    <mergeCell ref="CX45:DH45"/>
    <mergeCell ref="DI45:DS45"/>
    <mergeCell ref="DT45:EP45"/>
    <mergeCell ref="EQ45:FE45"/>
    <mergeCell ref="A46:O46"/>
    <mergeCell ref="P46:Y46"/>
    <mergeCell ref="Z46:BC46"/>
    <mergeCell ref="BD46:BR46"/>
    <mergeCell ref="BS46:CG46"/>
    <mergeCell ref="CK46:CU46"/>
    <mergeCell ref="CX46:DH46"/>
    <mergeCell ref="DI46:DS46"/>
    <mergeCell ref="DT46:EP46"/>
    <mergeCell ref="EQ44:FE44"/>
    <mergeCell ref="A44:O44"/>
    <mergeCell ref="P44:Y44"/>
    <mergeCell ref="Z44:BC44"/>
    <mergeCell ref="BD44:BR44"/>
    <mergeCell ref="BS44:CG44"/>
    <mergeCell ref="CK44:CU44"/>
    <mergeCell ref="CX44:DH44"/>
    <mergeCell ref="DI44:DS44"/>
    <mergeCell ref="DT44:EP44"/>
    <mergeCell ref="EQ42:FE42"/>
    <mergeCell ref="A43:O43"/>
    <mergeCell ref="P43:Y43"/>
    <mergeCell ref="Z43:BC43"/>
    <mergeCell ref="BD43:BR43"/>
    <mergeCell ref="BS43:CG43"/>
    <mergeCell ref="CK43:CU43"/>
    <mergeCell ref="CX43:DH43"/>
    <mergeCell ref="DI43:DS43"/>
    <mergeCell ref="DT43:EP43"/>
    <mergeCell ref="EQ43:FE43"/>
    <mergeCell ref="A42:O42"/>
    <mergeCell ref="P42:Y42"/>
    <mergeCell ref="Z42:BC42"/>
    <mergeCell ref="BD42:BR42"/>
    <mergeCell ref="BS42:CG42"/>
    <mergeCell ref="CK42:CU42"/>
    <mergeCell ref="CX42:DH42"/>
    <mergeCell ref="DI42:DS42"/>
    <mergeCell ref="DT42:EP42"/>
    <mergeCell ref="EQ40:FE40"/>
    <mergeCell ref="A41:O41"/>
    <mergeCell ref="P41:Y41"/>
    <mergeCell ref="Z41:BC41"/>
    <mergeCell ref="BD41:BR41"/>
    <mergeCell ref="BS41:CG41"/>
    <mergeCell ref="CK41:CU41"/>
    <mergeCell ref="CX41:DH41"/>
    <mergeCell ref="DI41:DS41"/>
    <mergeCell ref="DT41:EP41"/>
    <mergeCell ref="EQ41:FE41"/>
    <mergeCell ref="A40:O40"/>
    <mergeCell ref="P40:Y40"/>
    <mergeCell ref="Z40:BC40"/>
    <mergeCell ref="BD40:BR40"/>
    <mergeCell ref="BS40:CG40"/>
    <mergeCell ref="CK40:CU40"/>
    <mergeCell ref="CX40:DH40"/>
    <mergeCell ref="DI40:DS40"/>
    <mergeCell ref="DT40:EP40"/>
    <mergeCell ref="EQ39:FE39"/>
    <mergeCell ref="A39:O39"/>
    <mergeCell ref="P39:Y39"/>
    <mergeCell ref="Z39:BC39"/>
    <mergeCell ref="BD39:BR39"/>
    <mergeCell ref="BS39:CG39"/>
    <mergeCell ref="CK39:CU39"/>
    <mergeCell ref="CX39:DH39"/>
    <mergeCell ref="DI39:DS39"/>
    <mergeCell ref="DT39:EP39"/>
    <mergeCell ref="EQ37:FE37"/>
    <mergeCell ref="A38:O38"/>
    <mergeCell ref="P38:Y38"/>
    <mergeCell ref="Z38:BC38"/>
    <mergeCell ref="BD38:BR38"/>
    <mergeCell ref="BS38:CG38"/>
    <mergeCell ref="CK38:CU38"/>
    <mergeCell ref="CX38:DH38"/>
    <mergeCell ref="DI38:DS38"/>
    <mergeCell ref="DT38:EP38"/>
    <mergeCell ref="EQ38:FE38"/>
    <mergeCell ref="A37:O37"/>
    <mergeCell ref="P37:Y37"/>
    <mergeCell ref="Z37:BC37"/>
    <mergeCell ref="BD37:BR37"/>
    <mergeCell ref="BS37:CG37"/>
    <mergeCell ref="CK37:CU37"/>
    <mergeCell ref="CX37:DH37"/>
    <mergeCell ref="DI37:DS37"/>
    <mergeCell ref="DT37:EP37"/>
    <mergeCell ref="EQ35:FE35"/>
    <mergeCell ref="A36:O36"/>
    <mergeCell ref="P36:Y36"/>
    <mergeCell ref="Z36:BC36"/>
    <mergeCell ref="BD36:BR36"/>
    <mergeCell ref="BS36:CG36"/>
    <mergeCell ref="CK36:CU36"/>
    <mergeCell ref="CX36:DH36"/>
    <mergeCell ref="DI36:DS36"/>
    <mergeCell ref="DT36:EP36"/>
    <mergeCell ref="EQ36:FE36"/>
    <mergeCell ref="A35:O35"/>
    <mergeCell ref="P35:Y35"/>
    <mergeCell ref="Z35:BC35"/>
    <mergeCell ref="BD35:BR35"/>
    <mergeCell ref="BS35:CG35"/>
    <mergeCell ref="CK35:CU35"/>
    <mergeCell ref="CX35:DH35"/>
    <mergeCell ref="DI35:DS35"/>
    <mergeCell ref="DT35:EP35"/>
    <mergeCell ref="EQ29:FE29"/>
    <mergeCell ref="A30:O30"/>
    <mergeCell ref="P30:Y30"/>
    <mergeCell ref="Z30:BC30"/>
    <mergeCell ref="BD30:BR30"/>
    <mergeCell ref="BS30:CG30"/>
    <mergeCell ref="CK30:CU30"/>
    <mergeCell ref="CX30:DH30"/>
    <mergeCell ref="DI30:DS30"/>
    <mergeCell ref="DT30:EP30"/>
    <mergeCell ref="EQ30:FE30"/>
    <mergeCell ref="A29:O29"/>
    <mergeCell ref="P29:Y29"/>
    <mergeCell ref="Z29:BC29"/>
    <mergeCell ref="BD29:BR29"/>
    <mergeCell ref="BS29:CG29"/>
    <mergeCell ref="CK29:CU29"/>
    <mergeCell ref="CX29:DH29"/>
    <mergeCell ref="DI29:DS29"/>
    <mergeCell ref="DT29:EP29"/>
    <mergeCell ref="EQ28:FE28"/>
    <mergeCell ref="A27:O27"/>
    <mergeCell ref="P27:Y27"/>
    <mergeCell ref="Z27:BC27"/>
    <mergeCell ref="BD27:BR27"/>
    <mergeCell ref="BS27:CG27"/>
    <mergeCell ref="CK27:CU27"/>
    <mergeCell ref="CX27:DH27"/>
    <mergeCell ref="DI27:DS27"/>
    <mergeCell ref="DT27:EP27"/>
    <mergeCell ref="A28:O28"/>
    <mergeCell ref="P28:Y28"/>
    <mergeCell ref="Z28:BC28"/>
    <mergeCell ref="BD28:BR28"/>
    <mergeCell ref="BS28:CG28"/>
    <mergeCell ref="CK28:CU28"/>
    <mergeCell ref="CX28:DH28"/>
    <mergeCell ref="DI28:DS28"/>
    <mergeCell ref="DT28:EP28"/>
    <mergeCell ref="EQ27:FE27"/>
    <mergeCell ref="EQ25:FE25"/>
    <mergeCell ref="A24:G24"/>
    <mergeCell ref="P24:Y24"/>
    <mergeCell ref="Z24:BC24"/>
    <mergeCell ref="BD24:BR24"/>
    <mergeCell ref="BS24:CG24"/>
    <mergeCell ref="CK24:CU24"/>
    <mergeCell ref="CX24:DH24"/>
    <mergeCell ref="EQ26:FE26"/>
    <mergeCell ref="A26:O26"/>
    <mergeCell ref="P26:Y26"/>
    <mergeCell ref="Z26:BC26"/>
    <mergeCell ref="A25:G25"/>
    <mergeCell ref="P25:Y25"/>
    <mergeCell ref="Z25:BC25"/>
    <mergeCell ref="BD25:BR25"/>
    <mergeCell ref="BS25:CG25"/>
    <mergeCell ref="CK25:CU25"/>
    <mergeCell ref="CX25:DH25"/>
    <mergeCell ref="DI25:DS25"/>
    <mergeCell ref="DT25:EP25"/>
    <mergeCell ref="BS23:CG23"/>
    <mergeCell ref="CK23:CU23"/>
    <mergeCell ref="CX23:DH23"/>
    <mergeCell ref="DI23:DS23"/>
    <mergeCell ref="DT23:EP23"/>
    <mergeCell ref="A21:O21"/>
    <mergeCell ref="P21:Y21"/>
    <mergeCell ref="Z21:BC21"/>
    <mergeCell ref="BD21:BR21"/>
    <mergeCell ref="BS21:CG21"/>
    <mergeCell ref="CK21:CU21"/>
    <mergeCell ref="CX21:DH21"/>
    <mergeCell ref="DI21:DS21"/>
    <mergeCell ref="DT21:EP21"/>
    <mergeCell ref="A19:O19"/>
    <mergeCell ref="P19:Y19"/>
    <mergeCell ref="Z19:BC19"/>
    <mergeCell ref="BD19:BR19"/>
    <mergeCell ref="BS19:CG19"/>
    <mergeCell ref="CK19:CU19"/>
    <mergeCell ref="CX19:DH19"/>
    <mergeCell ref="DI19:DS19"/>
    <mergeCell ref="DT19:EP19"/>
    <mergeCell ref="A20:O20"/>
    <mergeCell ref="P20:Y20"/>
    <mergeCell ref="Z20:BC20"/>
    <mergeCell ref="BD20:BR20"/>
    <mergeCell ref="BS20:CG20"/>
    <mergeCell ref="CK20:CU20"/>
    <mergeCell ref="CX20:DH20"/>
    <mergeCell ref="DI20:DS20"/>
    <mergeCell ref="DT20:EP20"/>
    <mergeCell ref="A17:G17"/>
    <mergeCell ref="P17:Y17"/>
    <mergeCell ref="Z17:BC17"/>
    <mergeCell ref="BD17:BR17"/>
    <mergeCell ref="BS17:CG17"/>
    <mergeCell ref="CK17:CU17"/>
    <mergeCell ref="CX17:DH17"/>
    <mergeCell ref="DI17:DS17"/>
    <mergeCell ref="DT17:EP17"/>
    <mergeCell ref="A18:O18"/>
    <mergeCell ref="P18:Y18"/>
    <mergeCell ref="Z18:BC18"/>
    <mergeCell ref="BD18:BR18"/>
    <mergeCell ref="BS18:CG18"/>
    <mergeCell ref="CK18:CU18"/>
    <mergeCell ref="CX18:DH18"/>
    <mergeCell ref="DI18:DS18"/>
    <mergeCell ref="DT18:EP18"/>
    <mergeCell ref="A15:G15"/>
    <mergeCell ref="P15:Y15"/>
    <mergeCell ref="Z15:BC15"/>
    <mergeCell ref="BD15:BR15"/>
    <mergeCell ref="BS15:CG15"/>
    <mergeCell ref="CK15:CU15"/>
    <mergeCell ref="CX15:DH15"/>
    <mergeCell ref="DI15:DS15"/>
    <mergeCell ref="DT15:EP15"/>
    <mergeCell ref="A16:G16"/>
    <mergeCell ref="P16:Y16"/>
    <mergeCell ref="Z16:BC16"/>
    <mergeCell ref="BD16:BR16"/>
    <mergeCell ref="BS16:CG16"/>
    <mergeCell ref="CK16:CU16"/>
    <mergeCell ref="CX16:DH16"/>
    <mergeCell ref="DI16:DS16"/>
    <mergeCell ref="DT16:EP16"/>
    <mergeCell ref="DT14:EP14"/>
    <mergeCell ref="A13:O13"/>
    <mergeCell ref="P13:Y13"/>
    <mergeCell ref="Z13:BC13"/>
    <mergeCell ref="BD13:BR13"/>
    <mergeCell ref="BS13:CG13"/>
    <mergeCell ref="CK13:CU13"/>
    <mergeCell ref="CX13:DH13"/>
    <mergeCell ref="DI13:DS13"/>
    <mergeCell ref="DT13:EP13"/>
    <mergeCell ref="CK12:CU12"/>
    <mergeCell ref="CX12:DH12"/>
    <mergeCell ref="DI12:DS12"/>
    <mergeCell ref="A14:O14"/>
    <mergeCell ref="P14:Y14"/>
    <mergeCell ref="Z14:BC14"/>
    <mergeCell ref="BD14:BR14"/>
    <mergeCell ref="BS14:CG14"/>
    <mergeCell ref="CK14:CU14"/>
    <mergeCell ref="CX14:DH14"/>
    <mergeCell ref="DI14:DS14"/>
    <mergeCell ref="B1:Y1"/>
    <mergeCell ref="Z1:DJ3"/>
    <mergeCell ref="DK1:FE1"/>
    <mergeCell ref="DK2:EI3"/>
    <mergeCell ref="EJ2:EO6"/>
    <mergeCell ref="EQ2:FE2"/>
    <mergeCell ref="EQ3:FE3"/>
    <mergeCell ref="A4:EI4"/>
    <mergeCell ref="EQ4:FE4"/>
    <mergeCell ref="A5:EI5"/>
    <mergeCell ref="ER5:FD6"/>
    <mergeCell ref="A6:G9"/>
    <mergeCell ref="Y6:Y8"/>
    <mergeCell ref="Z6:AP8"/>
    <mergeCell ref="AQ6:BK6"/>
    <mergeCell ref="CD6:CI6"/>
    <mergeCell ref="DA6:EI6"/>
    <mergeCell ref="AQ7:CC7"/>
    <mergeCell ref="CD7:CI7"/>
    <mergeCell ref="DA7:DD7"/>
    <mergeCell ref="AE9:AP9"/>
    <mergeCell ref="AU9:AW9"/>
    <mergeCell ref="AZ9:BK9"/>
    <mergeCell ref="BL9:BO9"/>
    <mergeCell ref="BP9:BR9"/>
    <mergeCell ref="BV9:DD10"/>
    <mergeCell ref="DX9:EW9"/>
    <mergeCell ref="A10:G10"/>
    <mergeCell ref="Z10:BU10"/>
    <mergeCell ref="DX10:FE10"/>
    <mergeCell ref="A11:Y11"/>
    <mergeCell ref="BE59:CZ59"/>
    <mergeCell ref="BE58:CZ58"/>
    <mergeCell ref="BE57:CZ57"/>
    <mergeCell ref="BE56:CZ56"/>
    <mergeCell ref="EQ13:FE13"/>
    <mergeCell ref="EQ14:FE14"/>
    <mergeCell ref="EQ15:FE15"/>
    <mergeCell ref="EQ16:FE16"/>
    <mergeCell ref="EQ17:FE17"/>
    <mergeCell ref="EQ18:FE18"/>
    <mergeCell ref="EQ19:FE19"/>
    <mergeCell ref="EQ20:FE20"/>
    <mergeCell ref="DI24:DS24"/>
    <mergeCell ref="DT24:EP24"/>
    <mergeCell ref="EQ21:FE21"/>
    <mergeCell ref="EQ23:FE23"/>
    <mergeCell ref="BD26:BR26"/>
    <mergeCell ref="CJ6:CU6"/>
    <mergeCell ref="CJ7:CU7"/>
    <mergeCell ref="ED7:FE7"/>
    <mergeCell ref="AQ8:DD8"/>
    <mergeCell ref="EE8:EG8"/>
    <mergeCell ref="EJ8:EO8"/>
    <mergeCell ref="EP8:EQ8"/>
    <mergeCell ref="ER8:ET8"/>
    <mergeCell ref="FA8:FE8"/>
    <mergeCell ref="EQ11:FE12"/>
    <mergeCell ref="DT11:EP12"/>
    <mergeCell ref="A33:G33"/>
    <mergeCell ref="P33:Y33"/>
    <mergeCell ref="Z33:BC33"/>
    <mergeCell ref="BD33:BR33"/>
    <mergeCell ref="BS33:CG33"/>
    <mergeCell ref="CK33:CU33"/>
    <mergeCell ref="DI33:DR33"/>
    <mergeCell ref="DT33:EO33"/>
    <mergeCell ref="CX33:DH33"/>
    <mergeCell ref="BS26:CG26"/>
    <mergeCell ref="CK26:CU26"/>
    <mergeCell ref="CX26:DH26"/>
    <mergeCell ref="DI26:DS26"/>
    <mergeCell ref="DT26:EP26"/>
    <mergeCell ref="EQ24:FE24"/>
    <mergeCell ref="Z11:BC12"/>
    <mergeCell ref="BD11:BR12"/>
    <mergeCell ref="BS11:CG12"/>
    <mergeCell ref="CH11:CH12"/>
    <mergeCell ref="CI11:DS11"/>
    <mergeCell ref="A12:O12"/>
    <mergeCell ref="P12:Y12"/>
    <mergeCell ref="BS48:CG48"/>
    <mergeCell ref="CK48:CU48"/>
    <mergeCell ref="DI48:DR48"/>
    <mergeCell ref="DT48:EN48"/>
    <mergeCell ref="A22:G22"/>
    <mergeCell ref="P22:Y22"/>
    <mergeCell ref="Z22:BC22"/>
    <mergeCell ref="BD22:BR22"/>
    <mergeCell ref="BS22:CG22"/>
    <mergeCell ref="CK22:CU22"/>
    <mergeCell ref="DI22:DR22"/>
    <mergeCell ref="DT22:EN22"/>
    <mergeCell ref="A31:G31"/>
    <mergeCell ref="P31:Y31"/>
    <mergeCell ref="Z31:BC31"/>
    <mergeCell ref="BD31:BR31"/>
    <mergeCell ref="BS31:CG31"/>
    <mergeCell ref="CK31:CU31"/>
    <mergeCell ref="DI31:DR31"/>
    <mergeCell ref="DT31:ES31"/>
    <mergeCell ref="A23:G23"/>
    <mergeCell ref="P23:Y23"/>
    <mergeCell ref="Z23:BC23"/>
    <mergeCell ref="BD23:BR23"/>
  </mergeCells>
  <printOptions horizontalCentered="1" verticalCentered="1"/>
  <pageMargins left="0.196527777777778" right="0.196527777777778" top="0" bottom="0" header="0.51180555555555496" footer="0.51180555555555496"/>
  <pageSetup paperSize="9" scale="6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2:L13"/>
  <sheetViews>
    <sheetView zoomScaleNormal="100" workbookViewId="0">
      <selection activeCell="L30" sqref="L30"/>
    </sheetView>
  </sheetViews>
  <sheetFormatPr defaultRowHeight="12.75" x14ac:dyDescent="0.2"/>
  <cols>
    <col min="1" max="1025" width="9" customWidth="1"/>
  </cols>
  <sheetData>
    <row r="12" spans="12:12" x14ac:dyDescent="0.2">
      <c r="L12">
        <v>66.12</v>
      </c>
    </row>
    <row r="13" spans="12:12" x14ac:dyDescent="0.2">
      <c r="L13" s="77">
        <f>L12-стр1!BD54</f>
        <v>5.0000000000096634E-3</v>
      </c>
    </row>
  </sheetData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стр1</vt:lpstr>
      <vt:lpstr>Лист1</vt:lpstr>
      <vt:lpstr>стр1!Область_печати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КонсультантПлюс</dc:creator>
  <dc:description/>
  <cp:lastModifiedBy>Пользователь Windows</cp:lastModifiedBy>
  <cp:revision>1</cp:revision>
  <cp:lastPrinted>2024-09-09T12:33:37Z</cp:lastPrinted>
  <dcterms:created xsi:type="dcterms:W3CDTF">2004-04-12T09:30:22Z</dcterms:created>
  <dcterms:modified xsi:type="dcterms:W3CDTF">2024-09-09T12:34:10Z</dcterms:modified>
  <dc:language>en-US</dc:language>
</cp:coreProperties>
</file>