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9440 Физика 7 класс" sheetId="1" state="visible" r:id="rId3"/>
    <sheet name="19441 Физика 8 класс" sheetId="2" state="visible" r:id="rId4"/>
    <sheet name="19442 Физика 9 класс" sheetId="3" state="visible" r:id="rId5"/>
    <sheet name="19443 Физика 10 класс" sheetId="4" state="visible" r:id="rId6"/>
    <sheet name="19444 Физика 11 класс" sheetId="5" state="visible" r:id="rId7"/>
    <sheet name="TimeZones" sheetId="6" state="veryHidden" r:id="rId8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<sst xmlns="http://schemas.openxmlformats.org/spreadsheetml/2006/main">
  <si>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</si>
  <si>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19440/edu822115/7/52gw4rv8</t>
  </si>
  <si>
    <t>19440/edu822115/7/67v25g43</t>
  </si>
  <si>
    <t>19440/edu822115/7/93v34g4r</t>
  </si>
  <si>
    <t>19440/edu822115/7/9zv887vw</t>
  </si>
  <si>
    <t>19440/edu822115/7/9zv8w7gw</t>
  </si>
  <si>
    <t>19441/edu822115/8/52g92qv6</t>
  </si>
  <si>
    <t>19441/edu822115/8/57g267g3</t>
  </si>
  <si>
    <t>19441/edu822115/8/67vz8wv5</t>
  </si>
  <si>
    <t>19441/edu822115/8/rqg4rzg9</t>
  </si>
  <si>
    <t>19441/edu822115/8/z4vr37gq</t>
  </si>
  <si>
    <t>19442/edu822115/9/3g24z2z5</t>
  </si>
  <si>
    <t>19442/edu822115/9/q725rqv9</t>
  </si>
  <si>
    <t>19442/edu822115/9/r7v683v5</t>
  </si>
  <si>
    <t>19444/edu822115/11/47gzw289</t>
  </si>
  <si>
    <t>19444/edu822115/11/8wgqz23q</t>
  </si>
  <si>
    <t>UTC</t>
  </si>
  <si>
    <t>UTC (МСК-3, UTC)</t>
  </si>
  <si>
    <t>Алексеев Егор Александрович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</si>
  <si>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</si>
  <si>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</si>
  <si>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</si>
  <si>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</si>
  <si>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</si>
  <si>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</si>
  <si>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Владивосток</t>
  </si>
  <si>
    <t>Владивосток (МСК+7, UTC+10)</t>
  </si>
  <si>
    <t>Вовнянко Анастасия Олеговна</t>
  </si>
  <si>
    <t>Волгоград</t>
  </si>
  <si>
    <t>Волгоград (МСК, UTC+3)</t>
  </si>
  <si>
    <t>Головатенко Сергей Юрьевич</t>
  </si>
  <si>
    <t>Грамота</t>
  </si>
  <si>
    <t>Екатеринбург</t>
  </si>
  <si>
    <t>Екатеринбург (МСК+2, UTC+5)</t>
  </si>
  <si>
    <t>Иркутск</t>
  </si>
  <si>
    <t>Иркутск (МСК+5, UTC+8)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</si>
  <si>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</si>
  <si>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</si>
  <si>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</si>
  <si>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</si>
  <si>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</si>
  <si>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</si>
  <si>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Код</t>
  </si>
  <si>
    <t>Красноярск</t>
  </si>
  <si>
    <t>Красноярск (МСК+4, UTC+7)</t>
  </si>
  <si>
    <t>Лесняк Иван Максимович</t>
  </si>
  <si>
    <t>Магадан</t>
  </si>
  <si>
    <t>Магадан (МСК+8, UTC+11)</t>
  </si>
  <si>
    <t>Мазур Алексей Сергеевич</t>
  </si>
  <si>
    <t>Максимальный балл</t>
  </si>
  <si>
    <t>Москва</t>
  </si>
  <si>
    <t>Москва (МСК, UTC+3)</t>
  </si>
  <si>
    <t>Набранные баллы</t>
  </si>
  <si>
    <t>Назарук Матвей Евгеньевич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</si>
  <si>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</si>
  <si>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</si>
  <si>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</si>
  <si>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</si>
  <si>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</si>
  <si>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</si>
  <si>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Поплавский Александр Иванович</t>
  </si>
  <si>
    <t>Поплавский Роман Иванович</t>
  </si>
  <si>
    <t>Пресняков Иван Алексеевич</t>
  </si>
  <si>
    <t>Рискальчук Николай Иванович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</si>
  <si>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</si>
  <si>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</si>
  <si>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</si>
  <si>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</si>
  <si>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</si>
  <si>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</si>
  <si>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</si>
  <si>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</si>
  <si>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Список участников появится после окончания олимпиады, если они будут</t>
  </si>
  <si>
    <t>Среднеколымск</t>
  </si>
  <si>
    <t>Среднеколымск (МСК+8, UTC+11)</t>
  </si>
  <si>
    <t>Статус</t>
  </si>
  <si>
    <t>Стус Даниил Викторович</t>
  </si>
  <si>
    <t>Тимощук Юрий Дмитриевич</t>
  </si>
  <si>
    <t>Томск</t>
  </si>
  <si>
    <t>Томск (МСК+4, UTC+7)</t>
  </si>
  <si>
    <t>Ульяновск</t>
  </si>
  <si>
    <t>Ульяновск (МСК+1, UTC+4)</t>
  </si>
  <si>
    <t>Усть-Нера</t>
  </si>
  <si>
    <t>Усть-Нера (МСК+7, UTC+10)</t>
  </si>
  <si>
    <t>ФИО</t>
  </si>
  <si>
    <t>Хандыга</t>
  </si>
  <si>
    <t>Хандыга (МСК+6, UTC+9)</t>
  </si>
  <si>
    <t>Чагай Аида Николаевна</t>
  </si>
  <si>
    <t>Часовой пояс</t>
  </si>
  <si>
    <t>Чита</t>
  </si>
  <si>
    <t>Чита (МСК+6, UTC+9)</t>
  </si>
  <si>
    <t>Якутск</t>
  </si>
  <si>
    <t>Якутск (МСК+6, UTC+9)</t>
  </si>
  <si>
    <t>пелех артем сергеевич</t>
  </si>
  <si>
    <t>светлакова юлия сергеевна</t>
  </si>
</sst>
</file>

<file path=xl/styles.xml><?xml version="1.0" encoding="utf-8"?>
<!--Stylesheet generated by xlsx-->
<styleSheet xmlns="http://schemas.openxmlformats.org/spreadsheetml/2006/main">
  <numFmts count="2">
    <numFmt formatCode="##0.0" numFmtId="164"/>
    <numFmt formatCode="dd mmmm yyyy &quot;в&quot; hh:mm" numFmtId="165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6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  <xf applyAlignment="1" applyFont="1" applyNumberFormat="1" fontId="2" numFmtId="165">
      <alignment horizontal="left" vertical="center" wrapText="1"/>
    </xf>
    <xf applyAlignment="1" applyFont="1" fontId="2">
      <alignment horizontal="left" vertical="center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88</v>
      </c>
      <c r="B1" s="2" t="s">
        <v>51</v>
      </c>
    </row>
    <row collapsed="false" customFormat="true" customHeight="false" hidden="false" outlineLevel="0" r="3">
      <c r="A3" s="1" t="s">
        <v>42</v>
      </c>
      <c r="B3" s="1" t="s">
        <v>84</v>
      </c>
      <c r="C3" s="1" t="s">
        <v>52</v>
      </c>
      <c r="D3" s="1" t="s">
        <v>49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75</v>
      </c>
      <c r="H3" s="1" t="s">
        <v>31</v>
      </c>
    </row>
    <row collapsed="false" customFormat="true" customHeight="false" hidden="false" outlineLevel="0" r="4">
      <c r="A4" s="2" t="s">
        <v>4</v>
      </c>
      <c r="B4" s="2" t="s">
        <v>61</v>
      </c>
      <c r="C4" s="3" t="n">
        <v>8</v>
      </c>
      <c r="D4" s="3" t="n">
        <v>30</v>
      </c>
      <c r="E4" s="4" t="n">
        <f>46294.2496497779 + (VLOOKUP($B$1,TimeZones!$A$1:$C$28,2,FALSE))/24</f>
        <v>46294.374649777885</v>
      </c>
      <c r="F4" s="4" t="n">
        <f>46294.2984480811 + (VLOOKUP($B$1,TimeZones!$A$1:$C$28,2,FALSE))/24</f>
        <v>46294.42344808108</v>
      </c>
      <c r="G4" s="2" t="s">
        <v>0</v>
      </c>
    </row>
    <row collapsed="false" customFormat="true" customHeight="false" hidden="false" outlineLevel="0" r="5">
      <c r="A5" s="2" t="s">
        <v>2</v>
      </c>
      <c r="B5" s="2" t="s">
        <v>87</v>
      </c>
      <c r="C5" s="3" t="n">
        <v>7</v>
      </c>
      <c r="D5" s="3" t="n">
        <v>30</v>
      </c>
      <c r="E5" s="4" t="n">
        <f>46294.2486107501 + (VLOOKUP($B$1,TimeZones!$A$1:$C$28,2,FALSE))/24</f>
        <v>46294.37361075014</v>
      </c>
      <c r="F5" s="4" t="n">
        <f>46294.2944488911 + (VLOOKUP($B$1,TimeZones!$A$1:$C$28,2,FALSE))/24</f>
        <v>46294.41944889112</v>
      </c>
      <c r="G5" s="2" t="s">
        <v>0</v>
      </c>
    </row>
    <row collapsed="false" customFormat="true" customHeight="false" hidden="false" outlineLevel="0" r="6">
      <c r="A6" s="2" t="s">
        <v>5</v>
      </c>
      <c r="B6" s="2" t="s">
        <v>62</v>
      </c>
      <c r="C6" s="3" t="n">
        <v>4</v>
      </c>
      <c r="D6" s="3" t="n">
        <v>30</v>
      </c>
      <c r="E6" s="4" t="n">
        <f>46294.2496768019 + (VLOOKUP($B$1,TimeZones!$A$1:$C$28,2,FALSE))/24</f>
        <v>46294.37467680186</v>
      </c>
      <c r="F6" s="4" t="n">
        <f>46294.2983773530 + (VLOOKUP($B$1,TimeZones!$A$1:$C$28,2,FALSE))/24</f>
        <v>46294.42337735298</v>
      </c>
      <c r="G6" s="2" t="s">
        <v>0</v>
      </c>
    </row>
    <row collapsed="false" customFormat="true" customHeight="false" hidden="false" outlineLevel="0" r="7">
      <c r="A7" s="2" t="s">
        <v>3</v>
      </c>
      <c r="B7" s="2" t="s">
        <v>77</v>
      </c>
      <c r="C7" s="3" t="n">
        <v>3</v>
      </c>
      <c r="D7" s="3" t="n">
        <v>30</v>
      </c>
      <c r="E7" s="4" t="n">
        <f>46294.2502416598 + (VLOOKUP($B$1,TimeZones!$A$1:$C$28,2,FALSE))/24</f>
        <v>46294.37524165979</v>
      </c>
      <c r="F7" s="4" t="n">
        <f>46294.2938112761 + (VLOOKUP($B$1,TimeZones!$A$1:$C$28,2,FALSE))/24</f>
        <v>46294.418811276075</v>
      </c>
      <c r="G7" s="2" t="s">
        <v>0</v>
      </c>
    </row>
    <row collapsed="false" customFormat="true" customHeight="false" hidden="false" outlineLevel="0" r="8">
      <c r="A8" s="2" t="s">
        <v>1</v>
      </c>
      <c r="B8" s="2" t="s">
        <v>76</v>
      </c>
      <c r="C8" s="3" t="n">
        <v>1</v>
      </c>
      <c r="D8" s="3" t="n">
        <v>30</v>
      </c>
      <c r="E8" s="4" t="n">
        <f>46294.2503607267 + (VLOOKUP($B$1,TimeZones!$A$1:$C$28,2,FALSE))/24</f>
        <v>46294.37536072667</v>
      </c>
      <c r="F8" s="4" t="n">
        <f>46294.2848744480 + (VLOOKUP($B$1,TimeZones!$A$1:$C$28,2,FALSE))/24</f>
        <v>46294.409874447985</v>
      </c>
      <c r="G8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88</v>
      </c>
      <c r="B1" s="2" t="s">
        <v>51</v>
      </c>
    </row>
    <row collapsed="false" customFormat="true" customHeight="false" hidden="false" outlineLevel="0" r="3">
      <c r="A3" s="1" t="s">
        <v>42</v>
      </c>
      <c r="B3" s="1" t="s">
        <v>84</v>
      </c>
      <c r="C3" s="1" t="s">
        <v>52</v>
      </c>
      <c r="D3" s="1" t="s">
        <v>49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75</v>
      </c>
      <c r="H3" s="1" t="s">
        <v>31</v>
      </c>
    </row>
    <row collapsed="false" customFormat="true" customHeight="false" hidden="false" outlineLevel="0" r="4">
      <c r="A4" s="2" t="s">
        <v>6</v>
      </c>
      <c r="B4" s="2" t="s">
        <v>27</v>
      </c>
      <c r="C4" s="3" t="n">
        <v>22</v>
      </c>
      <c r="D4" s="3" t="n">
        <v>30</v>
      </c>
      <c r="E4" s="4" t="n">
        <f>46294.3132297116 + (VLOOKUP($B$1,TimeZones!$A$1:$C$28,2,FALSE))/24</f>
        <v>46294.43822971155</v>
      </c>
      <c r="F4" s="4" t="n">
        <f>46294.3372057035 + (VLOOKUP($B$1,TimeZones!$A$1:$C$28,2,FALSE))/24</f>
        <v>46294.462205703516</v>
      </c>
      <c r="G4" s="2" t="s">
        <v>0</v>
      </c>
    </row>
    <row collapsed="false" customFormat="true" customHeight="false" hidden="false" outlineLevel="0" r="5">
      <c r="A5" s="2" t="s">
        <v>10</v>
      </c>
      <c r="B5" s="2" t="s">
        <v>94</v>
      </c>
      <c r="C5" s="3" t="n">
        <v>21</v>
      </c>
      <c r="D5" s="3" t="n">
        <v>30</v>
      </c>
      <c r="E5" s="4" t="n">
        <f>46294.3126584236 + (VLOOKUP($B$1,TimeZones!$A$1:$C$28,2,FALSE))/24</f>
        <v>46294.43765842355</v>
      </c>
      <c r="F5" s="4" t="n">
        <f>46294.3394502523 + (VLOOKUP($B$1,TimeZones!$A$1:$C$28,2,FALSE))/24</f>
        <v>46294.46445025233</v>
      </c>
      <c r="G5" s="2" t="s">
        <v>0</v>
      </c>
    </row>
    <row collapsed="false" customFormat="true" customHeight="false" hidden="false" outlineLevel="0" r="6">
      <c r="A6" s="2" t="s">
        <v>8</v>
      </c>
      <c r="B6" s="2" t="s">
        <v>53</v>
      </c>
      <c r="C6" s="3" t="n">
        <v>12</v>
      </c>
      <c r="D6" s="3" t="n">
        <v>30</v>
      </c>
      <c r="E6" s="4" t="n">
        <f>46294.3142761154 + (VLOOKUP($B$1,TimeZones!$A$1:$C$28,2,FALSE))/24</f>
        <v>46294.43927611536</v>
      </c>
      <c r="F6" s="4" t="n">
        <f>46294.3425107497 + (VLOOKUP($B$1,TimeZones!$A$1:$C$28,2,FALSE))/24</f>
        <v>46294.46751074969</v>
      </c>
      <c r="G6" s="2" t="s">
        <v>0</v>
      </c>
    </row>
    <row collapsed="false" customFormat="true" customHeight="false" hidden="false" outlineLevel="0" r="7">
      <c r="A7" s="2" t="s">
        <v>9</v>
      </c>
      <c r="B7" s="2" t="s">
        <v>30</v>
      </c>
      <c r="C7" s="3" t="n">
        <v>11</v>
      </c>
      <c r="D7" s="3" t="n">
        <v>30</v>
      </c>
      <c r="E7" s="4" t="n">
        <f>46294.3138351407 + (VLOOKUP($B$1,TimeZones!$A$1:$C$28,2,FALSE))/24</f>
        <v>46294.43883514074</v>
      </c>
      <c r="F7" s="4" t="n">
        <f>46294.3331989056 + (VLOOKUP($B$1,TimeZones!$A$1:$C$28,2,FALSE))/24</f>
        <v>46294.45819890564</v>
      </c>
      <c r="G7" s="2" t="s">
        <v>0</v>
      </c>
    </row>
    <row collapsed="false" customFormat="true" customHeight="false" hidden="false" outlineLevel="0" r="8">
      <c r="A8" s="2" t="s">
        <v>7</v>
      </c>
      <c r="B8" s="2" t="s">
        <v>93</v>
      </c>
      <c r="C8" s="3" t="n">
        <v>2</v>
      </c>
      <c r="D8" s="3" t="n">
        <v>30</v>
      </c>
      <c r="E8" s="4" t="n">
        <f>46294.3122660661 + (VLOOKUP($B$1,TimeZones!$A$1:$C$28,2,FALSE))/24</f>
        <v>46294.437266066074</v>
      </c>
      <c r="F8" s="4" t="n">
        <f>46294.3335103730 + (VLOOKUP($B$1,TimeZones!$A$1:$C$28,2,FALSE))/24</f>
        <v>46294.458510373006</v>
      </c>
      <c r="G8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88</v>
      </c>
      <c r="B1" s="2" t="s">
        <v>51</v>
      </c>
    </row>
    <row collapsed="false" customFormat="true" customHeight="false" hidden="false" outlineLevel="0" r="3">
      <c r="A3" s="1" t="s">
        <v>42</v>
      </c>
      <c r="B3" s="1" t="s">
        <v>84</v>
      </c>
      <c r="C3" s="1" t="s">
        <v>52</v>
      </c>
      <c r="D3" s="1" t="s">
        <v>49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75</v>
      </c>
      <c r="H3" s="1" t="s">
        <v>31</v>
      </c>
    </row>
    <row collapsed="false" customFormat="true" customHeight="false" hidden="false" outlineLevel="0" r="4">
      <c r="A4" s="2" t="s">
        <v>11</v>
      </c>
      <c r="B4" s="2" t="s">
        <v>63</v>
      </c>
      <c r="C4" s="3" t="n">
        <v>13</v>
      </c>
      <c r="D4" s="3" t="n">
        <v>30</v>
      </c>
      <c r="E4" s="4" t="n">
        <f>46294.3448638854 + (VLOOKUP($B$1,TimeZones!$A$1:$C$28,2,FALSE))/24</f>
        <v>46294.4698638854</v>
      </c>
      <c r="F4" s="4" t="n">
        <f>46294.3817013790 + (VLOOKUP($B$1,TimeZones!$A$1:$C$28,2,FALSE))/24</f>
        <v>46294.506701379</v>
      </c>
      <c r="G4" s="2" t="s">
        <v>0</v>
      </c>
    </row>
    <row collapsed="false" customFormat="true" customHeight="false" hidden="false" outlineLevel="0" r="5">
      <c r="A5" s="2" t="s">
        <v>13</v>
      </c>
      <c r="B5" s="2" t="s">
        <v>45</v>
      </c>
      <c r="C5" s="3" t="n">
        <v>12</v>
      </c>
      <c r="D5" s="3" t="n">
        <v>30</v>
      </c>
      <c r="E5" s="4" t="n">
        <f>46294.3455432285 + (VLOOKUP($B$1,TimeZones!$A$1:$C$28,2,FALSE))/24</f>
        <v>46294.470543228505</v>
      </c>
      <c r="F5" s="4" t="n">
        <f>46294.3977608122 + (VLOOKUP($B$1,TimeZones!$A$1:$C$28,2,FALSE))/24</f>
        <v>46294.52276081215</v>
      </c>
      <c r="G5" s="2" t="s">
        <v>0</v>
      </c>
    </row>
    <row collapsed="false" customFormat="true" customHeight="false" hidden="false" outlineLevel="0" r="6">
      <c r="A6" s="2" t="s">
        <v>12</v>
      </c>
      <c r="B6" s="2" t="s">
        <v>60</v>
      </c>
      <c r="C6" s="3" t="n">
        <v>10</v>
      </c>
      <c r="D6" s="3" t="n">
        <v>30</v>
      </c>
      <c r="E6" s="4" t="n">
        <f>46294.3490343893 + (VLOOKUP($B$1,TimeZones!$A$1:$C$28,2,FALSE))/24</f>
        <v>46294.474034389284</v>
      </c>
      <c r="F6" s="4" t="n">
        <f>46294.3748012007 + (VLOOKUP($B$1,TimeZones!$A$1:$C$28,2,FALSE))/24</f>
        <v>46294.499801200705</v>
      </c>
      <c r="G6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4.xml><?xml version="1.0" encoding="utf-8"?>
<worksheet xmlns:r="http://schemas.openxmlformats.org/officeDocument/2006/relationships" xmlns="http://schemas.openxmlformats.org/spreadsheetml/2006/main">
  <sheetData>
    <row collapsed="false" customFormat="true" customHeight="false" hidden="false" outlineLevel="0" r="1">
      <c r="A1" s="5" t="s">
        <v>72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88</v>
      </c>
      <c r="B1" s="2" t="s">
        <v>51</v>
      </c>
    </row>
    <row collapsed="false" customFormat="true" customHeight="false" hidden="false" outlineLevel="0" r="3">
      <c r="A3" s="1" t="s">
        <v>42</v>
      </c>
      <c r="B3" s="1" t="s">
        <v>84</v>
      </c>
      <c r="C3" s="1" t="s">
        <v>52</v>
      </c>
      <c r="D3" s="1" t="s">
        <v>49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75</v>
      </c>
      <c r="H3" s="1" t="s">
        <v>31</v>
      </c>
    </row>
    <row collapsed="false" customFormat="true" customHeight="false" hidden="false" outlineLevel="0" r="4">
      <c r="A4" s="2" t="s">
        <v>14</v>
      </c>
      <c r="B4" s="2" t="s">
        <v>18</v>
      </c>
      <c r="C4" s="3" t="n">
        <v>12</v>
      </c>
      <c r="D4" s="3" t="n">
        <v>30</v>
      </c>
      <c r="E4" s="4" t="n">
        <f>46294.3155647103 + (VLOOKUP($B$1,TimeZones!$A$1:$C$28,2,FALSE))/24</f>
        <v>46294.44056471031</v>
      </c>
      <c r="F4" s="4" t="n">
        <f>46294.3381225966 + (VLOOKUP($B$1,TimeZones!$A$1:$C$28,2,FALSE))/24</f>
        <v>46294.46312259655</v>
      </c>
      <c r="G4" s="2" t="s">
        <v>0</v>
      </c>
    </row>
    <row collapsed="false" customFormat="true" customHeight="false" hidden="false" outlineLevel="0" r="5">
      <c r="A5" s="2" t="s">
        <v>15</v>
      </c>
      <c r="B5" s="2" t="s">
        <v>48</v>
      </c>
      <c r="C5" s="3" t="n">
        <v>3</v>
      </c>
      <c r="D5" s="3" t="n">
        <v>30</v>
      </c>
      <c r="E5" s="4" t="n">
        <f>46294.3362494629 + (VLOOKUP($B$1,TimeZones!$A$1:$C$28,2,FALSE))/24</f>
        <v>46294.46124946288</v>
      </c>
      <c r="F5" s="4" t="n">
        <f>46294.3376217668 + (VLOOKUP($B$1,TimeZones!$A$1:$C$28,2,FALSE))/24</f>
        <v>46294.46262176678</v>
      </c>
      <c r="G5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139.2"/>
    <col customWidth="1" max="2" min="2" width="34.8"/>
    <col customWidth="1" max="3" min="3" width="92.8"/>
  </cols>
  <sheetData>
    <row collapsed="false" customFormat="true" customHeight="false" hidden="false" outlineLevel="0" r="1">
      <c r="A1" s="2" t="s">
        <v>17</v>
      </c>
      <c r="B1" s="2" t="n">
        <v>0</v>
      </c>
      <c r="C1" s="2" t="s">
        <v>16</v>
      </c>
    </row>
    <row collapsed="false" customFormat="true" customHeight="false" hidden="false" outlineLevel="0" r="2">
      <c r="A2" s="2" t="s">
        <v>37</v>
      </c>
      <c r="B2" s="2" t="n">
        <v>2</v>
      </c>
      <c r="C2" s="2" t="s">
        <v>36</v>
      </c>
    </row>
    <row collapsed="false" customFormat="true" customHeight="false" hidden="false" outlineLevel="0" r="3">
      <c r="A3" s="2" t="s">
        <v>51</v>
      </c>
      <c r="B3" s="2" t="n">
        <v>3</v>
      </c>
      <c r="C3" s="2" t="s">
        <v>50</v>
      </c>
    </row>
    <row collapsed="false" customFormat="true" customHeight="false" hidden="false" outlineLevel="0" r="4">
      <c r="A4" s="2" t="s">
        <v>71</v>
      </c>
      <c r="B4" s="2" t="n">
        <v>3</v>
      </c>
      <c r="C4" s="2" t="s">
        <v>70</v>
      </c>
    </row>
    <row collapsed="false" customFormat="true" customHeight="false" hidden="false" outlineLevel="0" r="5">
      <c r="A5" s="2" t="s">
        <v>41</v>
      </c>
      <c r="B5" s="2" t="n">
        <v>3</v>
      </c>
      <c r="C5" s="2" t="s">
        <v>40</v>
      </c>
    </row>
    <row collapsed="false" customFormat="true" customHeight="false" hidden="false" outlineLevel="0" r="6">
      <c r="A6" s="2" t="s">
        <v>29</v>
      </c>
      <c r="B6" s="2" t="n">
        <v>3</v>
      </c>
      <c r="C6" s="2" t="s">
        <v>28</v>
      </c>
    </row>
    <row collapsed="false" customFormat="true" customHeight="false" hidden="false" outlineLevel="0" r="7">
      <c r="A7" s="2" t="s">
        <v>22</v>
      </c>
      <c r="B7" s="2" t="n">
        <v>4</v>
      </c>
      <c r="C7" s="2" t="s">
        <v>21</v>
      </c>
    </row>
    <row collapsed="false" customFormat="true" customHeight="false" hidden="false" outlineLevel="0" r="8">
      <c r="A8" s="2" t="s">
        <v>67</v>
      </c>
      <c r="B8" s="2" t="n">
        <v>4</v>
      </c>
      <c r="C8" s="2" t="s">
        <v>66</v>
      </c>
    </row>
    <row collapsed="false" customFormat="true" customHeight="false" hidden="false" outlineLevel="0" r="9">
      <c r="A9" s="2" t="s">
        <v>81</v>
      </c>
      <c r="B9" s="2" t="n">
        <v>4</v>
      </c>
      <c r="C9" s="2" t="s">
        <v>80</v>
      </c>
    </row>
    <row collapsed="false" customFormat="true" customHeight="false" hidden="false" outlineLevel="0" r="10">
      <c r="A10" s="2" t="s">
        <v>65</v>
      </c>
      <c r="B10" s="2" t="n">
        <v>4</v>
      </c>
      <c r="C10" s="2" t="s">
        <v>64</v>
      </c>
    </row>
    <row collapsed="false" customFormat="true" customHeight="false" hidden="false" outlineLevel="0" r="11">
      <c r="A11" s="2" t="s">
        <v>33</v>
      </c>
      <c r="B11" s="2" t="n">
        <v>5</v>
      </c>
      <c r="C11" s="2" t="s">
        <v>32</v>
      </c>
    </row>
    <row collapsed="false" customFormat="true" customHeight="false" hidden="false" outlineLevel="0" r="12">
      <c r="A12" s="2" t="s">
        <v>59</v>
      </c>
      <c r="B12" s="2" t="n">
        <v>6</v>
      </c>
      <c r="C12" s="2" t="s">
        <v>58</v>
      </c>
    </row>
    <row collapsed="false" customFormat="true" customHeight="false" hidden="false" outlineLevel="0" r="13">
      <c r="A13" s="2" t="s">
        <v>57</v>
      </c>
      <c r="B13" s="2" t="n">
        <v>7</v>
      </c>
      <c r="C13" s="2" t="s">
        <v>56</v>
      </c>
    </row>
    <row collapsed="false" customFormat="true" customHeight="false" hidden="false" outlineLevel="0" r="14">
      <c r="A14" s="2" t="s">
        <v>24</v>
      </c>
      <c r="B14" s="2" t="n">
        <v>7</v>
      </c>
      <c r="C14" s="2" t="s">
        <v>23</v>
      </c>
    </row>
    <row collapsed="false" customFormat="true" customHeight="false" hidden="false" outlineLevel="0" r="15">
      <c r="A15" s="2" t="s">
        <v>79</v>
      </c>
      <c r="B15" s="2" t="n">
        <v>7</v>
      </c>
      <c r="C15" s="2" t="s">
        <v>78</v>
      </c>
    </row>
    <row collapsed="false" customFormat="true" customHeight="false" hidden="false" outlineLevel="0" r="16">
      <c r="A16" s="2" t="s">
        <v>55</v>
      </c>
      <c r="B16" s="2" t="n">
        <v>7</v>
      </c>
      <c r="C16" s="2" t="s">
        <v>54</v>
      </c>
    </row>
    <row collapsed="false" customFormat="true" customHeight="false" hidden="false" outlineLevel="0" r="17">
      <c r="A17" s="2" t="s">
        <v>44</v>
      </c>
      <c r="B17" s="2" t="n">
        <v>7</v>
      </c>
      <c r="C17" s="2" t="s">
        <v>43</v>
      </c>
    </row>
    <row collapsed="false" customFormat="true" customHeight="false" hidden="false" outlineLevel="0" r="18">
      <c r="A18" s="2" t="s">
        <v>35</v>
      </c>
      <c r="B18" s="2" t="n">
        <v>8</v>
      </c>
      <c r="C18" s="2" t="s">
        <v>34</v>
      </c>
    </row>
    <row collapsed="false" customFormat="true" customHeight="false" hidden="false" outlineLevel="0" r="19">
      <c r="A19" s="2" t="s">
        <v>90</v>
      </c>
      <c r="B19" s="2" t="n">
        <v>9</v>
      </c>
      <c r="C19" s="2" t="s">
        <v>89</v>
      </c>
    </row>
    <row collapsed="false" customFormat="true" customHeight="false" hidden="false" outlineLevel="0" r="20">
      <c r="A20" s="2" t="s">
        <v>92</v>
      </c>
      <c r="B20" s="2" t="n">
        <v>9</v>
      </c>
      <c r="C20" s="2" t="s">
        <v>91</v>
      </c>
    </row>
    <row collapsed="false" customFormat="true" customHeight="false" hidden="false" outlineLevel="0" r="21">
      <c r="A21" s="2" t="s">
        <v>86</v>
      </c>
      <c r="B21" s="2" t="n">
        <v>9</v>
      </c>
      <c r="C21" s="2" t="s">
        <v>85</v>
      </c>
    </row>
    <row collapsed="false" customFormat="true" customHeight="false" hidden="false" outlineLevel="0" r="22">
      <c r="A22" s="2" t="s">
        <v>26</v>
      </c>
      <c r="B22" s="2" t="n">
        <v>10</v>
      </c>
      <c r="C22" s="2" t="s">
        <v>25</v>
      </c>
    </row>
    <row collapsed="false" customFormat="true" customHeight="false" hidden="false" outlineLevel="0" r="23">
      <c r="A23" s="2" t="s">
        <v>83</v>
      </c>
      <c r="B23" s="2" t="n">
        <v>10</v>
      </c>
      <c r="C23" s="2" t="s">
        <v>82</v>
      </c>
    </row>
    <row collapsed="false" customFormat="true" customHeight="false" hidden="false" outlineLevel="0" r="24">
      <c r="A24" s="2" t="s">
        <v>47</v>
      </c>
      <c r="B24" s="2" t="n">
        <v>11</v>
      </c>
      <c r="C24" s="2" t="s">
        <v>46</v>
      </c>
    </row>
    <row collapsed="false" customFormat="true" customHeight="false" hidden="false" outlineLevel="0" r="25">
      <c r="A25" s="2" t="s">
        <v>69</v>
      </c>
      <c r="B25" s="2" t="n">
        <v>11</v>
      </c>
      <c r="C25" s="2" t="s">
        <v>68</v>
      </c>
    </row>
    <row collapsed="false" customFormat="true" customHeight="false" hidden="false" outlineLevel="0" r="26">
      <c r="A26" s="2" t="s">
        <v>74</v>
      </c>
      <c r="B26" s="2" t="n">
        <v>11</v>
      </c>
      <c r="C26" s="2" t="s">
        <v>73</v>
      </c>
    </row>
    <row collapsed="false" customFormat="true" customHeight="false" hidden="false" outlineLevel="0" r="27">
      <c r="A27" s="2" t="s">
        <v>39</v>
      </c>
      <c r="B27" s="2" t="n">
        <v>12</v>
      </c>
      <c r="C27" s="2" t="s">
        <v>38</v>
      </c>
    </row>
    <row collapsed="false" customFormat="true" customHeight="false" hidden="false" outlineLevel="0" r="28">
      <c r="A28" s="2" t="s">
        <v>20</v>
      </c>
      <c r="B28" s="2" t="n">
        <v>12</v>
      </c>
      <c r="C28" s="2" t="s">
        <v>19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6</i4>
      </variant>
    </vector>
  </HeadingPairs>
  <TitlesOfParts>
    <vector xmlns="http://schemas.openxmlformats.org/officeDocument/2006/docPropsVTypes" baseType="lpstr" size="6">
      <lpstr>19440 Физика 7 класс</lpstr>
      <lpstr>19441 Физика 8 класс</lpstr>
      <lpstr>19442 Физика 9 класс</lpstr>
      <lpstr>19443 Физика 10 класс</lpstr>
      <lpstr>19444 Физика 11 класс</lpstr>
      <lpstr>TimeZones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2026-10-08T14:39:29.427169062Z</dcterms:created>
  <dc:creator>xlsxwriter</dc:creator>
  <cp:lastModifiedBy>xlsxwriter</cp:lastModifiedBy>
</cp:coreProperties>
</file>